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1.xml" ContentType="application/vnd.openxmlformats-officedocument.drawingml.chartshap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2.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3.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4.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5.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6.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7.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8.xml" ContentType="application/vnd.openxmlformats-officedocument.drawingml.chartshape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9.xml" ContentType="application/vnd.openxmlformats-officedocument.drawingml.chartshap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2.xml" ContentType="application/vnd.openxmlformats-officedocument.drawingml.chartshape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3.xml" ContentType="application/vnd.openxmlformats-officedocument.drawingml.chartshape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4.xml" ContentType="application/vnd.openxmlformats-officedocument.drawingml.chartshapes+xml"/>
  <Override PartName="/xl/drawings/drawing25.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6.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7.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8.xml" ContentType="application/vnd.openxmlformats-officedocument.drawingml.chartshape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9.xml" ContentType="application/vnd.openxmlformats-officedocument.drawingml.chartshap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30.xml" ContentType="application/vnd.openxmlformats-officedocument.drawingml.chartshape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1.xml" ContentType="application/vnd.openxmlformats-officedocument.drawingml.chartshapes+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2.xml" ContentType="application/vnd.openxmlformats-officedocument.drawingml.chartshapes+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3.xml" ContentType="application/vnd.openxmlformats-officedocument.drawingml.chartshapes+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4.xml" ContentType="application/vnd.openxmlformats-officedocument.drawingml.chartshapes+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5.xml" ContentType="application/vnd.openxmlformats-officedocument.drawingml.chartshapes+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6.xml" ContentType="application/vnd.openxmlformats-officedocument.drawingml.chartshape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7.xml" ContentType="application/vnd.openxmlformats-officedocument.drawingml.chartshapes+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8.xml" ContentType="application/vnd.openxmlformats-officedocument.drawingml.chartshapes+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9.xml" ContentType="application/vnd.openxmlformats-officedocument.drawingml.chartshapes+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40.xml" ContentType="application/vnd.openxmlformats-officedocument.drawingml.chartshapes+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41.xml" ContentType="application/vnd.openxmlformats-officedocument.drawingml.chartshapes+xml"/>
  <Override PartName="/xl/drawings/drawing42.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3.xml" ContentType="application/vnd.openxmlformats-officedocument.drawingml.chartshapes+xml"/>
  <Override PartName="/xl/drawings/drawing44.xml" ContentType="application/vnd.openxmlformats-officedocument.drawing+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45.xml" ContentType="application/vnd.openxmlformats-officedocument.drawingml.chartshapes+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46.xml" ContentType="application/vnd.openxmlformats-officedocument.drawingml.chartshapes+xml"/>
  <Override PartName="/xl/drawings/drawing47.xml" ContentType="application/vnd.openxmlformats-officedocument.drawing+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48.xml" ContentType="application/vnd.openxmlformats-officedocument.drawingml.chartshapes+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49.xml" ContentType="application/vnd.openxmlformats-officedocument.drawingml.chartshapes+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50.xml" ContentType="application/vnd.openxmlformats-officedocument.drawingml.chartshapes+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51.xml" ContentType="application/vnd.openxmlformats-officedocument.drawingml.chartshapes+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52.xml" ContentType="application/vnd.openxmlformats-officedocument.drawingml.chartshapes+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53.xml" ContentType="application/vnd.openxmlformats-officedocument.drawingml.chartshapes+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54.xml" ContentType="application/vnd.openxmlformats-officedocument.drawingml.chartshapes+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55.xml" ContentType="application/vnd.openxmlformats-officedocument.drawingml.chartshapes+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56.xml" ContentType="application/vnd.openxmlformats-officedocument.drawingml.chartshapes+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57.xml" ContentType="application/vnd.openxmlformats-officedocument.drawingml.chartshapes+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58.xml" ContentType="application/vnd.openxmlformats-officedocument.drawingml.chartshapes+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59.xml" ContentType="application/vnd.openxmlformats-officedocument.drawingml.chartshapes+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60.xml" ContentType="application/vnd.openxmlformats-officedocument.drawingml.chartshapes+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61.xml" ContentType="application/vnd.openxmlformats-officedocument.drawingml.chartshapes+xml"/>
  <Override PartName="/xl/drawings/drawing62.xml" ContentType="application/vnd.openxmlformats-officedocument.drawing+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63.xml" ContentType="application/vnd.openxmlformats-officedocument.drawingml.chartshapes+xml"/>
  <Override PartName="/xl/drawings/drawing64.xml" ContentType="application/vnd.openxmlformats-officedocument.drawing+xml"/>
  <Override PartName="/xl/comments1.xml" ContentType="application/vnd.openxmlformats-officedocument.spreadsheetml.comments+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65.xml" ContentType="application/vnd.openxmlformats-officedocument.drawingml.chartshapes+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66.xml" ContentType="application/vnd.openxmlformats-officedocument.drawingml.chartshapes+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67.xml" ContentType="application/vnd.openxmlformats-officedocument.drawingml.chartshapes+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68.xml" ContentType="application/vnd.openxmlformats-officedocument.drawingml.chartshapes+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69.xml" ContentType="application/vnd.openxmlformats-officedocument.drawingml.chartshapes+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70.xml" ContentType="application/vnd.openxmlformats-officedocument.drawingml.chartshapes+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71.xml" ContentType="application/vnd.openxmlformats-officedocument.drawingml.chartshapes+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72.xml" ContentType="application/vnd.openxmlformats-officedocument.drawingml.chartshapes+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73.xml" ContentType="application/vnd.openxmlformats-officedocument.drawingml.chartshapes+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74.xml" ContentType="application/vnd.openxmlformats-officedocument.drawingml.chartshapes+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75.xml" ContentType="application/vnd.openxmlformats-officedocument.drawingml.chartshapes+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76.xml" ContentType="application/vnd.openxmlformats-officedocument.drawingml.chartshapes+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77.xml" ContentType="application/vnd.openxmlformats-officedocument.drawingml.chartshapes+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78.xml" ContentType="application/vnd.openxmlformats-officedocument.drawing+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79.xml" ContentType="application/vnd.openxmlformats-officedocument.drawingml.chartshapes+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80.xml" ContentType="application/vnd.openxmlformats-officedocument.drawingml.chartshapes+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81.xml" ContentType="application/vnd.openxmlformats-officedocument.drawingml.chartshapes+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82.xml" ContentType="application/vnd.openxmlformats-officedocument.drawingml.chartshapes+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83.xml" ContentType="application/vnd.openxmlformats-officedocument.drawingml.chartshapes+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84.xml" ContentType="application/vnd.openxmlformats-officedocument.drawingml.chartshapes+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drawings/drawing85.xml" ContentType="application/vnd.openxmlformats-officedocument.drawingml.chartshapes+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86.xml" ContentType="application/vnd.openxmlformats-officedocument.drawingml.chartshapes+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drawings/drawing87.xml" ContentType="application/vnd.openxmlformats-officedocument.drawingml.chartshapes+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drawings/drawing88.xml" ContentType="application/vnd.openxmlformats-officedocument.drawingml.chartshapes+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drawings/drawing89.xml" ContentType="application/vnd.openxmlformats-officedocument.drawingml.chartshapes+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drawings/drawing90.xml" ContentType="application/vnd.openxmlformats-officedocument.drawingml.chartshapes+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drawings/drawing91.xml" ContentType="application/vnd.openxmlformats-officedocument.drawingml.chartshapes+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drawings/drawing92.xml" ContentType="application/vnd.openxmlformats-officedocument.drawingml.chartshapes+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drawings/drawing93.xml" ContentType="application/vnd.openxmlformats-officedocument.drawingml.chartshapes+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drawings/drawing94.xml" ContentType="application/vnd.openxmlformats-officedocument.drawingml.chartshapes+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drawings/drawing95.xml" ContentType="application/vnd.openxmlformats-officedocument.drawingml.chartshapes+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drawings/drawing96.xml" ContentType="application/vnd.openxmlformats-officedocument.drawingml.chartshapes+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drawings/drawing97.xml" ContentType="application/vnd.openxmlformats-officedocument.drawingml.chartshapes+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drawings/drawing98.xml" ContentType="application/vnd.openxmlformats-officedocument.drawingml.chartshapes+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drawings/drawing99.xml" ContentType="application/vnd.openxmlformats-officedocument.drawingml.chartshapes+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drawings/drawing100.xml" ContentType="application/vnd.openxmlformats-officedocument.drawingml.chartshapes+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drawings/drawing101.xml" ContentType="application/vnd.openxmlformats-officedocument.drawingml.chartshapes+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drawings/drawing102.xml" ContentType="application/vnd.openxmlformats-officedocument.drawingml.chartshapes+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drawings/drawing103.xml" ContentType="application/vnd.openxmlformats-officedocument.drawingml.chartshapes+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drawings/drawing104.xml" ContentType="application/vnd.openxmlformats-officedocument.drawingml.chartshapes+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drawings/drawing105.xml" ContentType="application/vnd.openxmlformats-officedocument.drawingml.chartshapes+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drawings/drawing106.xml" ContentType="application/vnd.openxmlformats-officedocument.drawingml.chartshapes+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drawings/drawing107.xml" ContentType="application/vnd.openxmlformats-officedocument.drawingml.chartshapes+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drawings/drawing108.xml" ContentType="application/vnd.openxmlformats-officedocument.drawingml.chartshapes+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drawings/drawing109.xml" ContentType="application/vnd.openxmlformats-officedocument.drawingml.chartshapes+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drawings/drawing110.xml" ContentType="application/vnd.openxmlformats-officedocument.drawingml.chartshapes+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drawings/drawing111.xml" ContentType="application/vnd.openxmlformats-officedocument.drawingml.chartshapes+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drawings/drawing112.xml" ContentType="application/vnd.openxmlformats-officedocument.drawingml.chartshapes+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drawings/drawing113.xml" ContentType="application/vnd.openxmlformats-officedocument.drawingml.chartshapes+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drawings/drawing114.xml" ContentType="application/vnd.openxmlformats-officedocument.drawingml.chartshapes+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drawings/drawing115.xml" ContentType="application/vnd.openxmlformats-officedocument.drawingml.chartshapes+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drawings/drawing116.xml" ContentType="application/vnd.openxmlformats-officedocument.drawingml.chartshapes+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drawings/drawing117.xml" ContentType="application/vnd.openxmlformats-officedocument.drawingml.chartshapes+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drawings/drawing118.xml" ContentType="application/vnd.openxmlformats-officedocument.drawingml.chartshapes+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drawings/drawing119.xml" ContentType="application/vnd.openxmlformats-officedocument.drawingml.chartshapes+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drawings/drawing120.xml" ContentType="application/vnd.openxmlformats-officedocument.drawingml.chartshapes+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drawings/drawing121.xml" ContentType="application/vnd.openxmlformats-officedocument.drawingml.chartshapes+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drawings/drawing122.xml" ContentType="application/vnd.openxmlformats-officedocument.drawingml.chartshapes+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updateLinks="never" defaultThemeVersion="166925"/>
  <mc:AlternateContent xmlns:mc="http://schemas.openxmlformats.org/markup-compatibility/2006">
    <mc:Choice Requires="x15">
      <x15ac:absPath xmlns:x15ac="http://schemas.microsoft.com/office/spreadsheetml/2010/11/ac" url="C:\Users\Dell\AW0700\Research\Psychology\Mine\GWPF GWaCC Book - Draft 27 on\Typeset clean set\"/>
    </mc:Choice>
  </mc:AlternateContent>
  <xr:revisionPtr revIDLastSave="0" documentId="13_ncr:1_{D11C87A0-78D2-4BE0-A85F-26ECA7893D5B}" xr6:coauthVersionLast="47" xr6:coauthVersionMax="47" xr10:uidLastSave="{00000000-0000-0000-0000-000000000000}"/>
  <bookViews>
    <workbookView xWindow="1020" yWindow="960" windowWidth="31090" windowHeight="18840" activeTab="9" xr2:uid="{94A0E6F2-E34F-479E-89CF-BAB174ED1941}"/>
  </bookViews>
  <sheets>
    <sheet name="Main Trends" sheetId="4" r:id="rId1"/>
    <sheet name="WA1+O2 and WC37" sheetId="6" r:id="rId2"/>
    <sheet name="Relig DB and Renewables" sheetId="2" r:id="rId3"/>
    <sheet name="The US" sheetId="7" r:id="rId4"/>
    <sheet name="XR &amp; CSW" sheetId="8" r:id="rId5"/>
    <sheet name="Extra" sheetId="10" r:id="rId6"/>
    <sheet name="Predictors" sheetId="13" r:id="rId7"/>
    <sheet name="PostCovid" sheetId="12" r:id="rId8"/>
    <sheet name="B&amp;W Versions" sheetId="9" r:id="rId9"/>
    <sheet name="GWPF Book Index" sheetId="11" r:id="rId10"/>
  </sheet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S9" i="2" l="1"/>
  <c r="S10" i="2"/>
  <c r="S11" i="2"/>
  <c r="S12" i="2"/>
  <c r="S13" i="2"/>
  <c r="S14" i="2"/>
  <c r="S15" i="2"/>
  <c r="S16" i="2"/>
  <c r="S17" i="2"/>
  <c r="S18" i="2"/>
  <c r="S19" i="2"/>
  <c r="S20" i="2"/>
  <c r="S21" i="2"/>
  <c r="S22" i="2"/>
  <c r="S23" i="2"/>
  <c r="S24" i="2"/>
  <c r="S25" i="2"/>
  <c r="S26" i="2"/>
  <c r="S27" i="2"/>
  <c r="S28" i="2"/>
  <c r="S29" i="2"/>
  <c r="S30" i="2"/>
  <c r="S31" i="2"/>
  <c r="S32" i="2"/>
  <c r="S33" i="2"/>
  <c r="S34" i="2"/>
  <c r="S35" i="2"/>
  <c r="S36" i="2"/>
  <c r="S37" i="2"/>
  <c r="S38" i="2"/>
  <c r="S39" i="2"/>
  <c r="S40" i="2"/>
  <c r="S41" i="2"/>
  <c r="S42" i="2"/>
  <c r="S43" i="2"/>
  <c r="S44" i="2"/>
  <c r="S45" i="2"/>
  <c r="S46" i="2"/>
  <c r="S47" i="2"/>
  <c r="S48" i="2"/>
  <c r="S49" i="2"/>
  <c r="S50" i="2"/>
  <c r="S51" i="2"/>
  <c r="S52" i="2"/>
  <c r="S53" i="2"/>
  <c r="S54" i="2"/>
  <c r="S55" i="2"/>
  <c r="S56" i="2"/>
  <c r="S57" i="2"/>
  <c r="S58" i="2"/>
  <c r="S59" i="2"/>
  <c r="S60" i="2"/>
  <c r="S61" i="2"/>
  <c r="S62" i="2"/>
  <c r="S63" i="2"/>
  <c r="S64" i="2"/>
  <c r="S65" i="2"/>
  <c r="S66" i="2"/>
  <c r="S67" i="2"/>
  <c r="S68" i="2"/>
  <c r="S69" i="2"/>
  <c r="S70" i="2"/>
  <c r="S71" i="2"/>
  <c r="S72" i="2"/>
  <c r="S73" i="2"/>
  <c r="S74" i="2"/>
  <c r="S8" i="2"/>
  <c r="U201" i="10"/>
  <c r="S201" i="10" s="1"/>
  <c r="U149" i="10"/>
  <c r="S149" i="10" s="1"/>
  <c r="U148" i="10"/>
  <c r="S148" i="10" s="1"/>
  <c r="AK42" i="4"/>
  <c r="AK8" i="4"/>
  <c r="R445" i="12"/>
  <c r="P445" i="12" s="1"/>
  <c r="W412" i="12" l="1"/>
  <c r="U412" i="12" s="1"/>
  <c r="F406" i="12"/>
  <c r="H406" i="12" s="1"/>
  <c r="F405" i="12"/>
  <c r="H405" i="12" s="1"/>
  <c r="F404" i="12"/>
  <c r="H404" i="12" s="1"/>
  <c r="F403" i="12"/>
  <c r="H403" i="12" s="1"/>
  <c r="F402" i="12"/>
  <c r="H402" i="12" s="1"/>
  <c r="F401" i="12"/>
  <c r="H401" i="12" s="1"/>
  <c r="F400" i="12"/>
  <c r="H400" i="12" s="1"/>
  <c r="F399" i="12"/>
  <c r="H399" i="12" s="1"/>
  <c r="F398" i="12"/>
  <c r="H398" i="12" s="1"/>
  <c r="F397" i="12"/>
  <c r="H397" i="12" s="1"/>
  <c r="F396" i="12"/>
  <c r="H396" i="12" s="1"/>
  <c r="F395" i="12"/>
  <c r="H395" i="12" s="1"/>
  <c r="F394" i="12"/>
  <c r="H394" i="12" s="1"/>
  <c r="F393" i="12"/>
  <c r="H393" i="12" s="1"/>
  <c r="F392" i="12"/>
  <c r="H392" i="12" s="1"/>
  <c r="F391" i="12"/>
  <c r="H391" i="12" s="1"/>
  <c r="F390" i="12"/>
  <c r="H390" i="12" s="1"/>
  <c r="F389" i="12"/>
  <c r="H389" i="12" s="1"/>
  <c r="F388" i="12"/>
  <c r="H388" i="12" s="1"/>
  <c r="F387" i="12"/>
  <c r="H387" i="12" s="1"/>
  <c r="F386" i="12"/>
  <c r="H386" i="12" s="1"/>
  <c r="F385" i="12"/>
  <c r="H385" i="12" s="1"/>
  <c r="F384" i="12"/>
  <c r="H384" i="12" s="1"/>
  <c r="F383" i="12"/>
  <c r="H383" i="12" s="1"/>
  <c r="R335" i="4"/>
  <c r="R336" i="4"/>
  <c r="R337" i="4"/>
  <c r="R338" i="4"/>
  <c r="R339" i="4"/>
  <c r="R340" i="4"/>
  <c r="R341" i="4"/>
  <c r="R342" i="4"/>
  <c r="R334" i="4"/>
  <c r="S379" i="12"/>
  <c r="AK338" i="12"/>
  <c r="AI338" i="12" s="1"/>
  <c r="AK337" i="12"/>
  <c r="AI337" i="12" s="1"/>
  <c r="U337" i="12"/>
  <c r="S337" i="12" s="1"/>
  <c r="I386" i="12" l="1"/>
  <c r="I388" i="12"/>
  <c r="I392" i="12"/>
  <c r="I396" i="12"/>
  <c r="I400" i="12"/>
  <c r="I404" i="12"/>
  <c r="I384" i="12"/>
  <c r="I385" i="12"/>
  <c r="I389" i="12"/>
  <c r="I393" i="12"/>
  <c r="I397" i="12"/>
  <c r="I401" i="12"/>
  <c r="I405" i="12"/>
  <c r="I390" i="12"/>
  <c r="I394" i="12"/>
  <c r="I398" i="12"/>
  <c r="I402" i="12"/>
  <c r="I383" i="12"/>
  <c r="I387" i="12"/>
  <c r="I391" i="12"/>
  <c r="I395" i="12"/>
  <c r="I399" i="12"/>
  <c r="I403" i="12"/>
  <c r="Q379" i="12"/>
  <c r="K13" i="7" l="1"/>
  <c r="K14" i="7"/>
  <c r="AT673" i="9" s="1"/>
  <c r="K12" i="7"/>
  <c r="P303" i="4"/>
  <c r="AP673" i="9" s="1"/>
  <c r="AP675" i="9"/>
  <c r="AP674" i="9"/>
  <c r="AP671" i="9"/>
  <c r="AP669" i="9"/>
  <c r="P299" i="4"/>
  <c r="AP668" i="9" s="1"/>
  <c r="P301" i="4"/>
  <c r="AP670" i="9" s="1"/>
  <c r="S294" i="12" l="1"/>
  <c r="Q294" i="12" s="1"/>
  <c r="AT671" i="9"/>
  <c r="AU671" i="9" s="1"/>
  <c r="AT675" i="9"/>
  <c r="AT674" i="9"/>
  <c r="AT670" i="9"/>
  <c r="AT669" i="9"/>
  <c r="AT668" i="9"/>
  <c r="J1727" i="9"/>
  <c r="I1727" i="9"/>
  <c r="H1727" i="9"/>
  <c r="G1727" i="9"/>
  <c r="F1727" i="9"/>
  <c r="U257" i="12"/>
  <c r="S257" i="12" s="1"/>
  <c r="U255" i="12"/>
  <c r="S255" i="12" s="1"/>
  <c r="G249" i="12"/>
  <c r="G248" i="12"/>
  <c r="G247" i="12"/>
  <c r="G246" i="12"/>
  <c r="G245" i="12"/>
  <c r="G244" i="12"/>
  <c r="G243" i="12"/>
  <c r="G242" i="12"/>
  <c r="G241" i="12"/>
  <c r="G240" i="12"/>
  <c r="G239" i="12"/>
  <c r="G238" i="12"/>
  <c r="G237" i="12"/>
  <c r="G236" i="12"/>
  <c r="G235" i="12"/>
  <c r="G234" i="12"/>
  <c r="G233" i="12"/>
  <c r="G232" i="12"/>
  <c r="G231" i="12"/>
  <c r="G230" i="12"/>
  <c r="G229" i="12"/>
  <c r="G228" i="12"/>
  <c r="G227" i="12"/>
  <c r="G226" i="12"/>
  <c r="G225" i="12"/>
  <c r="S206" i="12"/>
  <c r="Q206" i="12" s="1"/>
  <c r="S170" i="12"/>
  <c r="Q170" i="12" s="1"/>
  <c r="V130" i="12"/>
  <c r="T130" i="12" s="1"/>
  <c r="V128" i="12"/>
  <c r="T128" i="12" s="1"/>
  <c r="AJ88" i="12"/>
  <c r="AH88" i="12" s="1"/>
  <c r="S88" i="12"/>
  <c r="Q88" i="12" s="1"/>
  <c r="C66" i="12"/>
  <c r="S46" i="12"/>
  <c r="Q46" i="12" s="1"/>
  <c r="S44" i="12"/>
  <c r="Q44" i="12" s="1"/>
  <c r="C18" i="12"/>
  <c r="S334" i="10"/>
  <c r="Q334" i="10" s="1"/>
  <c r="R248" i="10"/>
  <c r="P248" i="10" s="1"/>
  <c r="G135" i="10"/>
  <c r="G134" i="10"/>
  <c r="G133" i="10"/>
  <c r="G132" i="10"/>
  <c r="G131" i="10"/>
  <c r="G130" i="10"/>
  <c r="G129" i="10"/>
  <c r="G128" i="10"/>
  <c r="G127" i="10"/>
  <c r="G126" i="10"/>
  <c r="G125" i="10"/>
  <c r="G124" i="10"/>
  <c r="G123" i="10"/>
  <c r="G122" i="10"/>
  <c r="G121" i="10"/>
  <c r="G120" i="10"/>
  <c r="G119" i="10"/>
  <c r="G118" i="10"/>
  <c r="G117" i="10"/>
  <c r="G116" i="10"/>
  <c r="G115" i="10"/>
  <c r="G114" i="10"/>
  <c r="G113" i="10"/>
  <c r="C100" i="10"/>
  <c r="R74" i="10"/>
  <c r="P74" i="10" s="1"/>
  <c r="R39" i="10"/>
  <c r="P39" i="10" s="1"/>
  <c r="L124" i="8"/>
  <c r="J124" i="8"/>
  <c r="L78" i="8"/>
  <c r="J78" i="8"/>
  <c r="AE37" i="8"/>
  <c r="AD37" i="8"/>
  <c r="K37" i="8"/>
  <c r="J37" i="8"/>
  <c r="F37" i="8"/>
  <c r="C37" i="8"/>
  <c r="AE36" i="8"/>
  <c r="AD36" i="8"/>
  <c r="K36" i="8"/>
  <c r="J36" i="8"/>
  <c r="F36" i="8"/>
  <c r="C36" i="8"/>
  <c r="AE35" i="8"/>
  <c r="AD35" i="8"/>
  <c r="K35" i="8"/>
  <c r="J35" i="8"/>
  <c r="F35" i="8"/>
  <c r="C35" i="8"/>
  <c r="AE34" i="8"/>
  <c r="AD34" i="8"/>
  <c r="K34" i="8"/>
  <c r="J34" i="8"/>
  <c r="F34" i="8"/>
  <c r="C34" i="8"/>
  <c r="AE33" i="8"/>
  <c r="AD33" i="8"/>
  <c r="K33" i="8"/>
  <c r="J33" i="8"/>
  <c r="F33" i="8"/>
  <c r="C33" i="8"/>
  <c r="AE32" i="8"/>
  <c r="AD32" i="8"/>
  <c r="K32" i="8"/>
  <c r="J32" i="8"/>
  <c r="F32" i="8"/>
  <c r="C32" i="8"/>
  <c r="AE31" i="8"/>
  <c r="AD31" i="8"/>
  <c r="K31" i="8"/>
  <c r="J31" i="8"/>
  <c r="F31" i="8"/>
  <c r="C31" i="8"/>
  <c r="AE30" i="8"/>
  <c r="AD30" i="8"/>
  <c r="K30" i="8"/>
  <c r="J30" i="8"/>
  <c r="F30" i="8"/>
  <c r="C30" i="8"/>
  <c r="AE29" i="8"/>
  <c r="AD29" i="8"/>
  <c r="K29" i="8"/>
  <c r="J29" i="8"/>
  <c r="F29" i="8"/>
  <c r="C29" i="8"/>
  <c r="AE28" i="8"/>
  <c r="AD28" i="8"/>
  <c r="K28" i="8"/>
  <c r="J28" i="8"/>
  <c r="F28" i="8"/>
  <c r="C28" i="8"/>
  <c r="AE27" i="8"/>
  <c r="AD27" i="8"/>
  <c r="K27" i="8"/>
  <c r="J27" i="8"/>
  <c r="F27" i="8"/>
  <c r="C27" i="8"/>
  <c r="AE26" i="8"/>
  <c r="AD26" i="8"/>
  <c r="K26" i="8"/>
  <c r="J26" i="8"/>
  <c r="F26" i="8"/>
  <c r="C26" i="8"/>
  <c r="AE25" i="8"/>
  <c r="AD25" i="8"/>
  <c r="K25" i="8"/>
  <c r="J25" i="8"/>
  <c r="F25" i="8"/>
  <c r="C25" i="8"/>
  <c r="AE24" i="8"/>
  <c r="AD24" i="8"/>
  <c r="K24" i="8"/>
  <c r="J24" i="8"/>
  <c r="F24" i="8"/>
  <c r="C24" i="8"/>
  <c r="AE23" i="8"/>
  <c r="AD23" i="8"/>
  <c r="K23" i="8"/>
  <c r="J23" i="8"/>
  <c r="F23" i="8"/>
  <c r="C23" i="8"/>
  <c r="AE22" i="8"/>
  <c r="AD22" i="8"/>
  <c r="K22" i="8"/>
  <c r="J22" i="8"/>
  <c r="F22" i="8"/>
  <c r="C22" i="8"/>
  <c r="AE21" i="8"/>
  <c r="AD21" i="8"/>
  <c r="K21" i="8"/>
  <c r="J21" i="8"/>
  <c r="F21" i="8"/>
  <c r="C21" i="8"/>
  <c r="AE20" i="8"/>
  <c r="AD20" i="8"/>
  <c r="K20" i="8"/>
  <c r="J20" i="8"/>
  <c r="F20" i="8"/>
  <c r="C20" i="8"/>
  <c r="AE19" i="8"/>
  <c r="AD19" i="8"/>
  <c r="K19" i="8"/>
  <c r="J19" i="8"/>
  <c r="F19" i="8"/>
  <c r="C19" i="8"/>
  <c r="AE18" i="8"/>
  <c r="AD18" i="8"/>
  <c r="K18" i="8"/>
  <c r="J18" i="8"/>
  <c r="F18" i="8"/>
  <c r="C18" i="8"/>
  <c r="AE17" i="8"/>
  <c r="AD17" i="8"/>
  <c r="K17" i="8"/>
  <c r="J17" i="8"/>
  <c r="F17" i="8"/>
  <c r="C17" i="8"/>
  <c r="AE16" i="8"/>
  <c r="AD16" i="8"/>
  <c r="T16" i="8"/>
  <c r="S16" i="8"/>
  <c r="R16" i="8"/>
  <c r="Q16" i="8"/>
  <c r="P16" i="8"/>
  <c r="K16" i="8"/>
  <c r="J16" i="8"/>
  <c r="F16" i="8"/>
  <c r="C16" i="8"/>
  <c r="AE15" i="8"/>
  <c r="AD15" i="8"/>
  <c r="K15" i="8"/>
  <c r="J15" i="8"/>
  <c r="F15" i="8"/>
  <c r="C15" i="8"/>
  <c r="AE14" i="8"/>
  <c r="AD14" i="8"/>
  <c r="L14" i="8"/>
  <c r="K14" i="8"/>
  <c r="J14" i="8"/>
  <c r="F14" i="8"/>
  <c r="C14" i="8"/>
  <c r="AE13" i="8"/>
  <c r="AD13" i="8"/>
  <c r="K13" i="8"/>
  <c r="J13" i="8"/>
  <c r="F13" i="8"/>
  <c r="C13" i="8"/>
  <c r="AE12" i="8"/>
  <c r="AD12" i="8"/>
  <c r="K12" i="8"/>
  <c r="J12" i="8"/>
  <c r="F12" i="8"/>
  <c r="C12" i="8"/>
  <c r="AE11" i="8"/>
  <c r="AD11" i="8"/>
  <c r="K11" i="8"/>
  <c r="J11" i="8"/>
  <c r="F11" i="8"/>
  <c r="C11" i="8"/>
  <c r="AE10" i="8"/>
  <c r="AD10" i="8"/>
  <c r="K10" i="8"/>
  <c r="J10" i="8"/>
  <c r="F10" i="8"/>
  <c r="C10" i="8"/>
  <c r="AE9" i="8"/>
  <c r="AD9" i="8"/>
  <c r="K9" i="8"/>
  <c r="J9" i="8"/>
  <c r="F9" i="8"/>
  <c r="C9" i="8"/>
  <c r="D14" i="7"/>
  <c r="D13" i="7"/>
  <c r="D12" i="7"/>
  <c r="AI393" i="2"/>
  <c r="T393" i="2"/>
  <c r="C373" i="2"/>
  <c r="C372" i="2"/>
  <c r="C371" i="2"/>
  <c r="C370" i="2"/>
  <c r="C369" i="2"/>
  <c r="C368" i="2"/>
  <c r="C367" i="2"/>
  <c r="C366" i="2"/>
  <c r="C365" i="2"/>
  <c r="C364" i="2"/>
  <c r="X360" i="2"/>
  <c r="V360" i="2" s="1"/>
  <c r="D332" i="2"/>
  <c r="AP321" i="2"/>
  <c r="AN321" i="2" s="1"/>
  <c r="X316" i="2"/>
  <c r="V316" i="2"/>
  <c r="E303" i="2"/>
  <c r="D290" i="2"/>
  <c r="AF281" i="2"/>
  <c r="AD281" i="2" s="1"/>
  <c r="AF234" i="2"/>
  <c r="AD234" i="2" s="1"/>
  <c r="Q212" i="2"/>
  <c r="I212" i="2"/>
  <c r="J212" i="2" s="1"/>
  <c r="Q211" i="2"/>
  <c r="I211" i="2"/>
  <c r="J211" i="2" s="1"/>
  <c r="P211" i="2" s="1"/>
  <c r="N211" i="2" s="1"/>
  <c r="E331" i="2" s="1"/>
  <c r="I210" i="2"/>
  <c r="J210" i="2" s="1"/>
  <c r="P210" i="2" s="1"/>
  <c r="N210" i="2" s="1"/>
  <c r="E330" i="2" s="1"/>
  <c r="Q209" i="2"/>
  <c r="I209" i="2"/>
  <c r="J209" i="2" s="1"/>
  <c r="P209" i="2" s="1"/>
  <c r="N209" i="2" s="1"/>
  <c r="Q208" i="2"/>
  <c r="I208" i="2"/>
  <c r="J208" i="2" s="1"/>
  <c r="I207" i="2"/>
  <c r="J207" i="2" s="1"/>
  <c r="P207" i="2" s="1"/>
  <c r="N207" i="2" s="1"/>
  <c r="E327" i="2" s="1"/>
  <c r="P206" i="2"/>
  <c r="N206" i="2" s="1"/>
  <c r="E326" i="2" s="1"/>
  <c r="I206" i="2"/>
  <c r="J206" i="2" s="1"/>
  <c r="Q205" i="2"/>
  <c r="I205" i="2"/>
  <c r="J205" i="2" s="1"/>
  <c r="P205" i="2" s="1"/>
  <c r="N205" i="2" s="1"/>
  <c r="E325" i="2" s="1"/>
  <c r="Q204" i="2"/>
  <c r="P204" i="2" s="1"/>
  <c r="N204" i="2" s="1"/>
  <c r="E324" i="2" s="1"/>
  <c r="I204" i="2"/>
  <c r="J204" i="2" s="1"/>
  <c r="Q201" i="2"/>
  <c r="I201" i="2"/>
  <c r="J201" i="2" s="1"/>
  <c r="P201" i="2" s="1"/>
  <c r="N201" i="2" s="1"/>
  <c r="Q200" i="2"/>
  <c r="I200" i="2"/>
  <c r="J200" i="2" s="1"/>
  <c r="P200" i="2" s="1"/>
  <c r="N200" i="2" s="1"/>
  <c r="E320" i="2" s="1"/>
  <c r="I199" i="2"/>
  <c r="J199" i="2" s="1"/>
  <c r="P199" i="2" s="1"/>
  <c r="N199" i="2" s="1"/>
  <c r="Q198" i="2"/>
  <c r="I198" i="2"/>
  <c r="J198" i="2" s="1"/>
  <c r="Q197" i="2"/>
  <c r="I197" i="2"/>
  <c r="J197" i="2" s="1"/>
  <c r="BA196" i="2"/>
  <c r="AY196" i="2" s="1"/>
  <c r="I196" i="2"/>
  <c r="J196" i="2" s="1"/>
  <c r="P196" i="2" s="1"/>
  <c r="N196" i="2" s="1"/>
  <c r="E316" i="2" s="1"/>
  <c r="G316" i="2" s="1"/>
  <c r="P195" i="2"/>
  <c r="N195" i="2" s="1"/>
  <c r="E315" i="2" s="1"/>
  <c r="I195" i="2"/>
  <c r="J195" i="2" s="1"/>
  <c r="Q194" i="2"/>
  <c r="P194" i="2"/>
  <c r="N194" i="2" s="1"/>
  <c r="E314" i="2" s="1"/>
  <c r="I194" i="2"/>
  <c r="J194" i="2" s="1"/>
  <c r="I193" i="2"/>
  <c r="J193" i="2" s="1"/>
  <c r="Q192" i="2"/>
  <c r="I192" i="2"/>
  <c r="J192" i="2" s="1"/>
  <c r="Q191" i="2"/>
  <c r="I191" i="2"/>
  <c r="J191" i="2" s="1"/>
  <c r="P191" i="2" s="1"/>
  <c r="N191" i="2" s="1"/>
  <c r="E311" i="2" s="1"/>
  <c r="J190" i="2"/>
  <c r="P190" i="2" s="1"/>
  <c r="N190" i="2" s="1"/>
  <c r="E310" i="2" s="1"/>
  <c r="I190" i="2"/>
  <c r="I186" i="2"/>
  <c r="J186" i="2" s="1"/>
  <c r="Q185" i="2"/>
  <c r="I185" i="2"/>
  <c r="J185" i="2" s="1"/>
  <c r="P183" i="2"/>
  <c r="N183" i="2" s="1"/>
  <c r="I183" i="2"/>
  <c r="J183" i="2" s="1"/>
  <c r="I182" i="2"/>
  <c r="J182" i="2" s="1"/>
  <c r="P182" i="2" s="1"/>
  <c r="N182" i="2" s="1"/>
  <c r="E302" i="2" s="1"/>
  <c r="Q181" i="2"/>
  <c r="I181" i="2"/>
  <c r="J181" i="2" s="1"/>
  <c r="I180" i="2"/>
  <c r="J180" i="2" s="1"/>
  <c r="P180" i="2" s="1"/>
  <c r="N180" i="2" s="1"/>
  <c r="E300" i="2" s="1"/>
  <c r="G300" i="2" s="1"/>
  <c r="Q179" i="2"/>
  <c r="J179" i="2"/>
  <c r="I179" i="2"/>
  <c r="Q178" i="2"/>
  <c r="J178" i="2"/>
  <c r="P178" i="2" s="1"/>
  <c r="N178" i="2" s="1"/>
  <c r="E298" i="2" s="1"/>
  <c r="I178" i="2"/>
  <c r="Q177" i="2"/>
  <c r="I177" i="2"/>
  <c r="J177" i="2" s="1"/>
  <c r="P177" i="2" s="1"/>
  <c r="N177" i="2" s="1"/>
  <c r="E297" i="2" s="1"/>
  <c r="Q176" i="2"/>
  <c r="I176" i="2"/>
  <c r="J176" i="2" s="1"/>
  <c r="P176" i="2" s="1"/>
  <c r="N176" i="2" s="1"/>
  <c r="E296" i="2" s="1"/>
  <c r="Q175" i="2"/>
  <c r="J175" i="2"/>
  <c r="I175" i="2"/>
  <c r="Q173" i="2"/>
  <c r="J173" i="2"/>
  <c r="P173" i="2" s="1"/>
  <c r="N173" i="2" s="1"/>
  <c r="I173" i="2"/>
  <c r="Q172" i="2"/>
  <c r="I172" i="2"/>
  <c r="J172" i="2" s="1"/>
  <c r="P172" i="2" s="1"/>
  <c r="N172" i="2" s="1"/>
  <c r="E292" i="2" s="1"/>
  <c r="Q171" i="2"/>
  <c r="I171" i="2"/>
  <c r="J171" i="2" s="1"/>
  <c r="P171" i="2" s="1"/>
  <c r="N171" i="2" s="1"/>
  <c r="E291" i="2" s="1"/>
  <c r="I170" i="2"/>
  <c r="J170" i="2" s="1"/>
  <c r="P170" i="2" s="1"/>
  <c r="N170" i="2" s="1"/>
  <c r="E290" i="2" s="1"/>
  <c r="I168" i="2"/>
  <c r="J168" i="2" s="1"/>
  <c r="P168" i="2" s="1"/>
  <c r="N168" i="2" s="1"/>
  <c r="E288" i="2" s="1"/>
  <c r="Q167" i="2"/>
  <c r="P167" i="2"/>
  <c r="N167" i="2"/>
  <c r="E287" i="2" s="1"/>
  <c r="J167" i="2"/>
  <c r="I167" i="2"/>
  <c r="Q166" i="2"/>
  <c r="I166" i="2"/>
  <c r="J166" i="2" s="1"/>
  <c r="P166" i="2" s="1"/>
  <c r="N166" i="2" s="1"/>
  <c r="E286" i="2" s="1"/>
  <c r="J165" i="2"/>
  <c r="P165" i="2" s="1"/>
  <c r="N165" i="2" s="1"/>
  <c r="I165" i="2"/>
  <c r="AF160" i="2"/>
  <c r="AD160" i="2" s="1"/>
  <c r="I130" i="2"/>
  <c r="J130" i="2" s="1"/>
  <c r="J129" i="2"/>
  <c r="I129" i="2"/>
  <c r="I128" i="2"/>
  <c r="J128" i="2" s="1"/>
  <c r="N128" i="2" s="1"/>
  <c r="F330" i="2" s="1"/>
  <c r="J127" i="2"/>
  <c r="I127" i="2"/>
  <c r="I126" i="2"/>
  <c r="J126" i="2" s="1"/>
  <c r="J125" i="2"/>
  <c r="I125" i="2"/>
  <c r="I124" i="2"/>
  <c r="J124" i="2" s="1"/>
  <c r="N124" i="2" s="1"/>
  <c r="F326" i="2" s="1"/>
  <c r="J123" i="2"/>
  <c r="I123" i="2"/>
  <c r="I122" i="2"/>
  <c r="J122" i="2" s="1"/>
  <c r="I121" i="2"/>
  <c r="J121" i="2" s="1"/>
  <c r="N120" i="2"/>
  <c r="I120" i="2"/>
  <c r="J120" i="2" s="1"/>
  <c r="I119" i="2"/>
  <c r="J119" i="2" s="1"/>
  <c r="I118" i="2"/>
  <c r="J118" i="2" s="1"/>
  <c r="AW116" i="2"/>
  <c r="AU116" i="2" s="1"/>
  <c r="I116" i="2"/>
  <c r="J116" i="2" s="1"/>
  <c r="N116" i="2" s="1"/>
  <c r="F318" i="2" s="1"/>
  <c r="I115" i="2"/>
  <c r="J115" i="2" s="1"/>
  <c r="I114" i="2"/>
  <c r="J114" i="2" s="1"/>
  <c r="N114" i="2" s="1"/>
  <c r="F316" i="2" s="1"/>
  <c r="I113" i="2"/>
  <c r="J113" i="2" s="1"/>
  <c r="I112" i="2"/>
  <c r="J112" i="2" s="1"/>
  <c r="N112" i="2" s="1"/>
  <c r="F314" i="2" s="1"/>
  <c r="I111" i="2"/>
  <c r="J111" i="2" s="1"/>
  <c r="I110" i="2"/>
  <c r="J110" i="2" s="1"/>
  <c r="N110" i="2" s="1"/>
  <c r="I109" i="2"/>
  <c r="J109" i="2" s="1"/>
  <c r="I108" i="2"/>
  <c r="J108" i="2" s="1"/>
  <c r="N108" i="2" s="1"/>
  <c r="F310" i="2" s="1"/>
  <c r="I104" i="2"/>
  <c r="J104" i="2" s="1"/>
  <c r="I103" i="2"/>
  <c r="J103" i="2" s="1"/>
  <c r="N103" i="2" s="1"/>
  <c r="F305" i="2" s="1"/>
  <c r="I101" i="2"/>
  <c r="J101" i="2" s="1"/>
  <c r="I100" i="2"/>
  <c r="J100" i="2" s="1"/>
  <c r="N100" i="2" s="1"/>
  <c r="F302" i="2" s="1"/>
  <c r="I99" i="2"/>
  <c r="J99" i="2" s="1"/>
  <c r="I98" i="2"/>
  <c r="J98" i="2" s="1"/>
  <c r="N98" i="2" s="1"/>
  <c r="F300" i="2" s="1"/>
  <c r="I97" i="2"/>
  <c r="J97" i="2" s="1"/>
  <c r="I96" i="2"/>
  <c r="J96" i="2" s="1"/>
  <c r="N96" i="2" s="1"/>
  <c r="F298" i="2" s="1"/>
  <c r="I95" i="2"/>
  <c r="J95" i="2" s="1"/>
  <c r="I94" i="2"/>
  <c r="J94" i="2" s="1"/>
  <c r="N94" i="2" s="1"/>
  <c r="F296" i="2" s="1"/>
  <c r="I93" i="2"/>
  <c r="J93" i="2" s="1"/>
  <c r="I90" i="2"/>
  <c r="J90" i="2" s="1"/>
  <c r="N90" i="2" s="1"/>
  <c r="F292" i="2" s="1"/>
  <c r="I89" i="2"/>
  <c r="J89" i="2" s="1"/>
  <c r="I88" i="2"/>
  <c r="J88" i="2" s="1"/>
  <c r="N88" i="2" s="1"/>
  <c r="F290" i="2" s="1"/>
  <c r="I86" i="2"/>
  <c r="J86" i="2" s="1"/>
  <c r="J85" i="2"/>
  <c r="I85" i="2"/>
  <c r="I84" i="2"/>
  <c r="J84" i="2" s="1"/>
  <c r="N84" i="2" s="1"/>
  <c r="F286" i="2" s="1"/>
  <c r="J83" i="2"/>
  <c r="I83" i="2"/>
  <c r="Q74" i="2"/>
  <c r="C74" i="2"/>
  <c r="R74" i="2" s="1"/>
  <c r="Q73" i="2"/>
  <c r="C73" i="2"/>
  <c r="Q72" i="2"/>
  <c r="C13" i="10" s="1"/>
  <c r="C72" i="2"/>
  <c r="R72" i="2" s="1"/>
  <c r="Q71" i="2"/>
  <c r="C71" i="2"/>
  <c r="Q70" i="2"/>
  <c r="C276" i="12" s="1"/>
  <c r="C70" i="2"/>
  <c r="Q69" i="2"/>
  <c r="C69" i="2"/>
  <c r="Q68" i="2"/>
  <c r="C433" i="10" s="1"/>
  <c r="C68" i="2"/>
  <c r="Q67" i="2"/>
  <c r="C67" i="2"/>
  <c r="R67" i="2" s="1"/>
  <c r="D404" i="4" s="1"/>
  <c r="R66" i="2"/>
  <c r="Q66" i="2"/>
  <c r="C66" i="2"/>
  <c r="Q65" i="2"/>
  <c r="C65" i="2"/>
  <c r="Q64" i="2"/>
  <c r="C64" i="2"/>
  <c r="Q63" i="2"/>
  <c r="C128" i="10" s="1"/>
  <c r="C63" i="2"/>
  <c r="R63" i="2" s="1"/>
  <c r="D380" i="4" s="1"/>
  <c r="Q62" i="2"/>
  <c r="C98" i="12" s="1"/>
  <c r="C62" i="2"/>
  <c r="R62" i="2" s="1"/>
  <c r="Q61" i="2"/>
  <c r="C228" i="4" s="1"/>
  <c r="C61" i="2"/>
  <c r="Q60" i="2"/>
  <c r="C60" i="2"/>
  <c r="R60" i="2" s="1"/>
  <c r="D198" i="2" s="1"/>
  <c r="Q59" i="2"/>
  <c r="C59" i="2"/>
  <c r="Q58" i="2"/>
  <c r="C190" i="12" s="1"/>
  <c r="C58" i="2"/>
  <c r="R58" i="2" s="1"/>
  <c r="Q57" i="2"/>
  <c r="C57" i="2"/>
  <c r="Q56" i="2"/>
  <c r="C56" i="2"/>
  <c r="R56" i="2" s="1"/>
  <c r="D120" i="2" s="1"/>
  <c r="Q55" i="2"/>
  <c r="C55" i="2"/>
  <c r="Q54" i="2"/>
  <c r="R54" i="2" s="1"/>
  <c r="D201" i="2" s="1"/>
  <c r="C54" i="2"/>
  <c r="Q53" i="2"/>
  <c r="C53" i="2"/>
  <c r="Q52" i="2"/>
  <c r="C52" i="2"/>
  <c r="Q51" i="2"/>
  <c r="C51" i="2"/>
  <c r="R51" i="2" s="1"/>
  <c r="D42" i="6" s="1"/>
  <c r="R50" i="2"/>
  <c r="Q50" i="2"/>
  <c r="C50" i="2"/>
  <c r="Q49" i="2"/>
  <c r="C49" i="2"/>
  <c r="Q48" i="2"/>
  <c r="C48" i="2"/>
  <c r="Q47" i="2"/>
  <c r="C230" i="4" s="1"/>
  <c r="C47" i="2"/>
  <c r="R47" i="2" s="1"/>
  <c r="D209" i="2" s="1"/>
  <c r="Q46" i="2"/>
  <c r="C46" i="2"/>
  <c r="R46" i="2" s="1"/>
  <c r="D200" i="2" s="1"/>
  <c r="Q45" i="2"/>
  <c r="C45" i="2"/>
  <c r="Q44" i="2"/>
  <c r="C44" i="2"/>
  <c r="R44" i="2" s="1"/>
  <c r="D43" i="6" s="1"/>
  <c r="Q43" i="2"/>
  <c r="C408" i="10" s="1"/>
  <c r="C43" i="2"/>
  <c r="Q42" i="2"/>
  <c r="C42" i="2"/>
  <c r="R42" i="2" s="1"/>
  <c r="Q41" i="2"/>
  <c r="C41" i="2"/>
  <c r="Q40" i="2"/>
  <c r="R40" i="2" s="1"/>
  <c r="R39" i="2"/>
  <c r="D172" i="2" s="1"/>
  <c r="Q39" i="2"/>
  <c r="C39" i="2"/>
  <c r="Q38" i="2"/>
  <c r="C195" i="4" s="1"/>
  <c r="C38" i="2"/>
  <c r="Q37" i="2"/>
  <c r="C37" i="2"/>
  <c r="Q36" i="2"/>
  <c r="C402" i="10" s="1"/>
  <c r="C36" i="2"/>
  <c r="R36" i="2" s="1"/>
  <c r="D407" i="4" s="1"/>
  <c r="Q35" i="2"/>
  <c r="C35" i="2"/>
  <c r="R35" i="2" s="1"/>
  <c r="Q34" i="2"/>
  <c r="C34" i="2"/>
  <c r="Q33" i="2"/>
  <c r="C33" i="2"/>
  <c r="R33" i="2" s="1"/>
  <c r="D132" i="6" s="1"/>
  <c r="Q32" i="2"/>
  <c r="C32" i="2"/>
  <c r="Q31" i="2"/>
  <c r="C246" i="12" s="1"/>
  <c r="C31" i="2"/>
  <c r="R31" i="2" s="1"/>
  <c r="Q30" i="2"/>
  <c r="C30" i="2"/>
  <c r="Q29" i="2"/>
  <c r="C237" i="4" s="1"/>
  <c r="C29" i="2"/>
  <c r="R29" i="2" s="1"/>
  <c r="D392" i="4" s="1"/>
  <c r="Q28" i="2"/>
  <c r="C28" i="2"/>
  <c r="Q27" i="2"/>
  <c r="C224" i="4" s="1"/>
  <c r="C27" i="2"/>
  <c r="Q26" i="2"/>
  <c r="C234" i="4" s="1"/>
  <c r="C26" i="2"/>
  <c r="Q25" i="2"/>
  <c r="C336" i="10" s="1"/>
  <c r="C25" i="2"/>
  <c r="Q24" i="2"/>
  <c r="C24" i="2"/>
  <c r="R24" i="2" s="1"/>
  <c r="D157" i="4" s="1"/>
  <c r="R23" i="2"/>
  <c r="D111" i="2" s="1"/>
  <c r="Q23" i="2"/>
  <c r="C23" i="2"/>
  <c r="Q22" i="2"/>
  <c r="C22" i="2"/>
  <c r="Q21" i="2"/>
  <c r="C387" i="10" s="1"/>
  <c r="C21" i="2"/>
  <c r="Q20" i="2"/>
  <c r="C386" i="10" s="1"/>
  <c r="C20" i="2"/>
  <c r="R20" i="2" s="1"/>
  <c r="D16" i="4" s="1"/>
  <c r="L15" i="8" s="1"/>
  <c r="Q19" i="2"/>
  <c r="C189" i="10" s="1"/>
  <c r="C19" i="2"/>
  <c r="R19" i="2" s="1"/>
  <c r="Q18" i="2"/>
  <c r="C193" i="4" s="1"/>
  <c r="C18" i="2"/>
  <c r="Q17" i="2"/>
  <c r="C17" i="2"/>
  <c r="R17" i="2" s="1"/>
  <c r="D84" i="2" s="1"/>
  <c r="Q16" i="2"/>
  <c r="C16" i="2"/>
  <c r="Q15" i="2"/>
  <c r="C189" i="4" s="1"/>
  <c r="C15" i="2"/>
  <c r="R15" i="2" s="1"/>
  <c r="Q14" i="2"/>
  <c r="C14" i="2"/>
  <c r="Q13" i="2"/>
  <c r="C379" i="10" s="1"/>
  <c r="C13" i="2"/>
  <c r="R13" i="2" s="1"/>
  <c r="D86" i="4" s="1"/>
  <c r="D120" i="4" s="1"/>
  <c r="Q12" i="2"/>
  <c r="C12" i="2"/>
  <c r="Q11" i="2"/>
  <c r="R11" i="2" s="1"/>
  <c r="C11" i="2"/>
  <c r="Q10" i="2"/>
  <c r="C10" i="2"/>
  <c r="Q9" i="2"/>
  <c r="C9" i="2"/>
  <c r="Q8" i="2"/>
  <c r="C8" i="2"/>
  <c r="R8" i="2" s="1"/>
  <c r="D142" i="6"/>
  <c r="V140" i="6"/>
  <c r="T140" i="6"/>
  <c r="D133" i="6"/>
  <c r="D107" i="6"/>
  <c r="V96" i="6"/>
  <c r="T96" i="6" s="1"/>
  <c r="V93" i="6"/>
  <c r="T93" i="6" s="1"/>
  <c r="X47" i="6"/>
  <c r="V47" i="6"/>
  <c r="H44" i="6"/>
  <c r="H43" i="6"/>
  <c r="H42" i="6"/>
  <c r="H41" i="6"/>
  <c r="H40" i="6"/>
  <c r="H39" i="6"/>
  <c r="H38" i="6"/>
  <c r="H37" i="6"/>
  <c r="H36" i="6"/>
  <c r="H35" i="6"/>
  <c r="H34" i="6"/>
  <c r="H33" i="6"/>
  <c r="H32" i="6"/>
  <c r="H31" i="6"/>
  <c r="H30" i="6"/>
  <c r="H29" i="6"/>
  <c r="H28" i="6"/>
  <c r="H27" i="6"/>
  <c r="H26" i="6"/>
  <c r="H25" i="6"/>
  <c r="H24" i="6"/>
  <c r="H23" i="6"/>
  <c r="H22" i="6"/>
  <c r="H21" i="6"/>
  <c r="H20" i="6"/>
  <c r="H19" i="6"/>
  <c r="H18" i="6"/>
  <c r="H17" i="6"/>
  <c r="H16" i="6"/>
  <c r="H15" i="6"/>
  <c r="D15" i="6"/>
  <c r="H14" i="6"/>
  <c r="H13" i="6"/>
  <c r="H12" i="6"/>
  <c r="H11" i="6"/>
  <c r="H10" i="6"/>
  <c r="H9" i="6"/>
  <c r="H8" i="6"/>
  <c r="G408" i="4"/>
  <c r="G407" i="4"/>
  <c r="G406" i="4"/>
  <c r="G405" i="4"/>
  <c r="G404" i="4"/>
  <c r="G403" i="4"/>
  <c r="G402" i="4"/>
  <c r="G401" i="4"/>
  <c r="G400" i="4"/>
  <c r="G399" i="4"/>
  <c r="G398" i="4"/>
  <c r="G397" i="4"/>
  <c r="G396" i="4"/>
  <c r="G395" i="4"/>
  <c r="G394" i="4"/>
  <c r="D394" i="4"/>
  <c r="G393" i="4"/>
  <c r="G392" i="4"/>
  <c r="G391" i="4"/>
  <c r="G390" i="4"/>
  <c r="G389" i="4"/>
  <c r="G388" i="4"/>
  <c r="G387" i="4"/>
  <c r="G386" i="4"/>
  <c r="G385" i="4"/>
  <c r="G384" i="4"/>
  <c r="G383" i="4"/>
  <c r="G382" i="4"/>
  <c r="G381" i="4"/>
  <c r="G380" i="4"/>
  <c r="G379" i="4"/>
  <c r="G378" i="4"/>
  <c r="G377" i="4"/>
  <c r="G376" i="4"/>
  <c r="G375" i="4"/>
  <c r="G374" i="4"/>
  <c r="G373" i="4"/>
  <c r="G372" i="4"/>
  <c r="G371" i="4"/>
  <c r="G370" i="4"/>
  <c r="G369" i="4"/>
  <c r="D369" i="4"/>
  <c r="G368" i="4"/>
  <c r="G367" i="4"/>
  <c r="G366" i="4"/>
  <c r="G365" i="4"/>
  <c r="G364" i="4"/>
  <c r="R363" i="4"/>
  <c r="P363" i="4" s="1"/>
  <c r="G363" i="4"/>
  <c r="G362" i="4"/>
  <c r="Q258" i="4"/>
  <c r="O258" i="4" s="1"/>
  <c r="G240" i="4"/>
  <c r="G239" i="4"/>
  <c r="C239" i="4"/>
  <c r="G238" i="4"/>
  <c r="C238" i="4"/>
  <c r="G237" i="4"/>
  <c r="G236" i="4"/>
  <c r="G235" i="4"/>
  <c r="C235" i="4"/>
  <c r="G234" i="4"/>
  <c r="G233" i="4"/>
  <c r="C233" i="4"/>
  <c r="G232" i="4"/>
  <c r="C232" i="4"/>
  <c r="G231" i="4"/>
  <c r="C231" i="4"/>
  <c r="G230" i="4"/>
  <c r="G229" i="4"/>
  <c r="G228" i="4"/>
  <c r="G227" i="4"/>
  <c r="C227" i="4"/>
  <c r="G226" i="4"/>
  <c r="C226" i="4"/>
  <c r="G225" i="4"/>
  <c r="C225" i="4"/>
  <c r="G224" i="4"/>
  <c r="Q218" i="4"/>
  <c r="O218" i="4" s="1"/>
  <c r="C210" i="4"/>
  <c r="C209" i="4"/>
  <c r="C208" i="4"/>
  <c r="C206" i="4"/>
  <c r="C205" i="4"/>
  <c r="C203" i="4"/>
  <c r="C202" i="4"/>
  <c r="C201" i="4"/>
  <c r="C200" i="4"/>
  <c r="C198" i="4"/>
  <c r="C197" i="4"/>
  <c r="C191" i="4"/>
  <c r="C190" i="4"/>
  <c r="C188" i="4"/>
  <c r="C187" i="4"/>
  <c r="D155" i="4"/>
  <c r="T150" i="4"/>
  <c r="R150" i="4" s="1"/>
  <c r="BB134" i="4"/>
  <c r="I134" i="4"/>
  <c r="BB133" i="4"/>
  <c r="I133" i="4"/>
  <c r="BB132" i="4"/>
  <c r="I132" i="4"/>
  <c r="BB131" i="4"/>
  <c r="I131" i="4"/>
  <c r="BB130" i="4"/>
  <c r="I130" i="4"/>
  <c r="BB129" i="4"/>
  <c r="I129" i="4"/>
  <c r="BB128" i="4"/>
  <c r="I128" i="4"/>
  <c r="BB127" i="4"/>
  <c r="I127" i="4"/>
  <c r="BB126" i="4"/>
  <c r="I126" i="4"/>
  <c r="BB125" i="4"/>
  <c r="I125" i="4"/>
  <c r="BB124" i="4"/>
  <c r="I124" i="4"/>
  <c r="BB123" i="4"/>
  <c r="I123" i="4"/>
  <c r="BB122" i="4"/>
  <c r="I122" i="4"/>
  <c r="BB121" i="4"/>
  <c r="I121" i="4"/>
  <c r="BB120" i="4"/>
  <c r="BB119" i="4"/>
  <c r="BB118" i="4"/>
  <c r="I118" i="4"/>
  <c r="D118" i="4"/>
  <c r="BB117" i="4"/>
  <c r="I117" i="4"/>
  <c r="BB116" i="4"/>
  <c r="BB115" i="4"/>
  <c r="BB114" i="4"/>
  <c r="BB113" i="4"/>
  <c r="R113" i="4"/>
  <c r="G100" i="4"/>
  <c r="G99" i="4"/>
  <c r="G98" i="4"/>
  <c r="G97" i="4"/>
  <c r="G96" i="4"/>
  <c r="G95" i="4"/>
  <c r="G94" i="4"/>
  <c r="G93" i="4"/>
  <c r="G92" i="4"/>
  <c r="G91" i="4"/>
  <c r="G90" i="4"/>
  <c r="G89" i="4"/>
  <c r="G88" i="4"/>
  <c r="G87" i="4"/>
  <c r="G86" i="4"/>
  <c r="G85" i="4"/>
  <c r="G84" i="4"/>
  <c r="G83" i="4"/>
  <c r="G82" i="4"/>
  <c r="G81" i="4"/>
  <c r="G80" i="4"/>
  <c r="G79" i="4"/>
  <c r="S77" i="4"/>
  <c r="Q77" i="4"/>
  <c r="D50" i="4"/>
  <c r="R42" i="4"/>
  <c r="AI42" i="4" s="1"/>
  <c r="D18" i="4"/>
  <c r="L17" i="8" s="1"/>
  <c r="D17" i="4"/>
  <c r="L16" i="8" s="1"/>
  <c r="R8" i="4"/>
  <c r="AI8" i="4" s="1"/>
  <c r="P8" i="4" l="1"/>
  <c r="P42" i="4"/>
  <c r="D106" i="6"/>
  <c r="D13" i="6"/>
  <c r="D100" i="6"/>
  <c r="D8" i="6"/>
  <c r="D362" i="4"/>
  <c r="D44" i="4"/>
  <c r="D10" i="4"/>
  <c r="L9" i="8" s="1"/>
  <c r="D149" i="4"/>
  <c r="D14" i="4"/>
  <c r="L13" i="8" s="1"/>
  <c r="D366" i="4"/>
  <c r="D48" i="4"/>
  <c r="D122" i="2"/>
  <c r="D139" i="6"/>
  <c r="D35" i="6"/>
  <c r="D400" i="4"/>
  <c r="D117" i="6"/>
  <c r="D96" i="4"/>
  <c r="D130" i="4" s="1"/>
  <c r="D23" i="6"/>
  <c r="D63" i="4"/>
  <c r="D167" i="2"/>
  <c r="D287" i="2" s="1"/>
  <c r="D9" i="6"/>
  <c r="D12" i="6"/>
  <c r="D90" i="4"/>
  <c r="D124" i="4" s="1"/>
  <c r="D55" i="4"/>
  <c r="D185" i="2"/>
  <c r="D99" i="4"/>
  <c r="D133" i="4" s="1"/>
  <c r="D382" i="4"/>
  <c r="D171" i="4"/>
  <c r="D32" i="4"/>
  <c r="L29" i="8" s="1"/>
  <c r="D26" i="6"/>
  <c r="R181" i="2"/>
  <c r="D156" i="4"/>
  <c r="D169" i="4"/>
  <c r="C192" i="4"/>
  <c r="C236" i="4"/>
  <c r="D31" i="6"/>
  <c r="C199" i="4"/>
  <c r="C207" i="4"/>
  <c r="D368" i="4"/>
  <c r="D398" i="4"/>
  <c r="D14" i="6"/>
  <c r="D24" i="6"/>
  <c r="D29" i="6"/>
  <c r="D101" i="6"/>
  <c r="R10" i="2"/>
  <c r="R12" i="2"/>
  <c r="R21" i="2"/>
  <c r="D388" i="4" s="1"/>
  <c r="R28" i="2"/>
  <c r="R37" i="2"/>
  <c r="R48" i="2"/>
  <c r="R55" i="2"/>
  <c r="R64" i="2"/>
  <c r="D114" i="6" s="1"/>
  <c r="R71" i="2"/>
  <c r="P186" i="2"/>
  <c r="N186" i="2" s="1"/>
  <c r="E306" i="2" s="1"/>
  <c r="P193" i="2"/>
  <c r="N193" i="2" s="1"/>
  <c r="E313" i="2" s="1"/>
  <c r="G313" i="2" s="1"/>
  <c r="C230" i="12"/>
  <c r="D30" i="4"/>
  <c r="L27" i="8" s="1"/>
  <c r="M27" i="8" s="1"/>
  <c r="D51" i="4"/>
  <c r="D85" i="4"/>
  <c r="D119" i="4" s="1"/>
  <c r="D97" i="4"/>
  <c r="D131" i="4" s="1"/>
  <c r="R27" i="2"/>
  <c r="R70" i="2"/>
  <c r="G302" i="2"/>
  <c r="R208" i="2"/>
  <c r="D193" i="2"/>
  <c r="C273" i="10"/>
  <c r="D64" i="4"/>
  <c r="C194" i="4"/>
  <c r="C204" i="4"/>
  <c r="D390" i="4"/>
  <c r="D128" i="6"/>
  <c r="R9" i="2"/>
  <c r="R16" i="2"/>
  <c r="R25" i="2"/>
  <c r="R32" i="2"/>
  <c r="D121" i="2" s="1"/>
  <c r="R43" i="2"/>
  <c r="D395" i="4" s="1"/>
  <c r="R52" i="2"/>
  <c r="R59" i="2"/>
  <c r="D28" i="6" s="1"/>
  <c r="R68" i="2"/>
  <c r="P175" i="2"/>
  <c r="N175" i="2" s="1"/>
  <c r="E295" i="2" s="1"/>
  <c r="P179" i="2"/>
  <c r="N179" i="2" s="1"/>
  <c r="E299" i="2" s="1"/>
  <c r="P181" i="2"/>
  <c r="N181" i="2" s="1"/>
  <c r="E301" i="2" s="1"/>
  <c r="P192" i="2"/>
  <c r="N192" i="2" s="1"/>
  <c r="P208" i="2"/>
  <c r="N208" i="2" s="1"/>
  <c r="E328" i="2" s="1"/>
  <c r="G328" i="2" s="1"/>
  <c r="C238" i="10"/>
  <c r="C388" i="10"/>
  <c r="C289" i="10"/>
  <c r="R22" i="2"/>
  <c r="C414" i="10"/>
  <c r="C210" i="12"/>
  <c r="C119" i="10"/>
  <c r="C233" i="10"/>
  <c r="C23" i="10"/>
  <c r="R49" i="2"/>
  <c r="D11" i="4"/>
  <c r="L10" i="8" s="1"/>
  <c r="D28" i="4"/>
  <c r="L25" i="8" s="1"/>
  <c r="M25" i="8" s="1"/>
  <c r="D53" i="4"/>
  <c r="D87" i="4"/>
  <c r="D121" i="4" s="1"/>
  <c r="D95" i="4"/>
  <c r="D129" i="4" s="1"/>
  <c r="D22" i="6"/>
  <c r="D39" i="6"/>
  <c r="D116" i="6"/>
  <c r="C380" i="10"/>
  <c r="R14" i="2"/>
  <c r="D386" i="4" s="1"/>
  <c r="D125" i="6"/>
  <c r="D190" i="2"/>
  <c r="D86" i="2"/>
  <c r="D103" i="6"/>
  <c r="C396" i="10"/>
  <c r="R30" i="2"/>
  <c r="D199" i="2"/>
  <c r="D134" i="6"/>
  <c r="C404" i="12"/>
  <c r="C354" i="10"/>
  <c r="C225" i="12"/>
  <c r="C188" i="12"/>
  <c r="C227" i="10"/>
  <c r="C406" i="10"/>
  <c r="C264" i="12"/>
  <c r="C317" i="10"/>
  <c r="C290" i="10"/>
  <c r="C190" i="10"/>
  <c r="R41" i="2"/>
  <c r="D118" i="2"/>
  <c r="D135" i="6"/>
  <c r="D131" i="6"/>
  <c r="D393" i="4"/>
  <c r="D196" i="2"/>
  <c r="D32" i="6"/>
  <c r="V10" i="2"/>
  <c r="C422" i="10"/>
  <c r="R57" i="2"/>
  <c r="D399" i="4" s="1"/>
  <c r="C217" i="12"/>
  <c r="C112" i="12"/>
  <c r="C134" i="10"/>
  <c r="C74" i="12"/>
  <c r="C10" i="10"/>
  <c r="R73" i="2"/>
  <c r="M86" i="2"/>
  <c r="N89" i="2"/>
  <c r="F291" i="2" s="1"/>
  <c r="M89" i="2"/>
  <c r="N93" i="2"/>
  <c r="F295" i="2" s="1"/>
  <c r="M93" i="2"/>
  <c r="N95" i="2"/>
  <c r="F297" i="2" s="1"/>
  <c r="G297" i="2" s="1"/>
  <c r="M95" i="2"/>
  <c r="N97" i="2"/>
  <c r="F299" i="2" s="1"/>
  <c r="G299" i="2" s="1"/>
  <c r="M97" i="2"/>
  <c r="N99" i="2"/>
  <c r="F301" i="2" s="1"/>
  <c r="G301" i="2" s="1"/>
  <c r="M99" i="2"/>
  <c r="N101" i="2"/>
  <c r="F303" i="2" s="1"/>
  <c r="G303" i="2" s="1"/>
  <c r="M101" i="2"/>
  <c r="N104" i="2"/>
  <c r="F306" i="2" s="1"/>
  <c r="M104" i="2"/>
  <c r="N109" i="2"/>
  <c r="F311" i="2" s="1"/>
  <c r="G311" i="2" s="1"/>
  <c r="M109" i="2"/>
  <c r="N111" i="2"/>
  <c r="F313" i="2" s="1"/>
  <c r="M111" i="2"/>
  <c r="N113" i="2"/>
  <c r="F315" i="2" s="1"/>
  <c r="G315" i="2" s="1"/>
  <c r="M113" i="2"/>
  <c r="N115" i="2"/>
  <c r="F317" i="2" s="1"/>
  <c r="M115" i="2"/>
  <c r="M118" i="2"/>
  <c r="N121" i="2"/>
  <c r="M121" i="2"/>
  <c r="M126" i="2"/>
  <c r="N129" i="2"/>
  <c r="F331" i="2" s="1"/>
  <c r="G331" i="2" s="1"/>
  <c r="M129" i="2"/>
  <c r="R170" i="2"/>
  <c r="R171" i="2"/>
  <c r="R172" i="2"/>
  <c r="R173" i="2"/>
  <c r="R175" i="2"/>
  <c r="R176" i="2"/>
  <c r="R177" i="2"/>
  <c r="R178" i="2"/>
  <c r="R179" i="2"/>
  <c r="R186" i="2"/>
  <c r="G314" i="2"/>
  <c r="R198" i="2"/>
  <c r="D204" i="2"/>
  <c r="G326" i="2"/>
  <c r="R209" i="2"/>
  <c r="R211" i="2"/>
  <c r="D12" i="4"/>
  <c r="L11" i="8" s="1"/>
  <c r="D21" i="4"/>
  <c r="L20" i="8" s="1"/>
  <c r="D29" i="4"/>
  <c r="L26" i="8" s="1"/>
  <c r="D33" i="4"/>
  <c r="L30" i="8" s="1"/>
  <c r="D45" i="4"/>
  <c r="D62" i="4"/>
  <c r="D66" i="4"/>
  <c r="D79" i="4"/>
  <c r="D113" i="4" s="1"/>
  <c r="D83" i="4"/>
  <c r="D117" i="4" s="1"/>
  <c r="D150" i="4"/>
  <c r="D153" i="4"/>
  <c r="D158" i="4"/>
  <c r="D363" i="4"/>
  <c r="D371" i="4"/>
  <c r="D373" i="4"/>
  <c r="D379" i="4"/>
  <c r="D396" i="4"/>
  <c r="D111" i="6"/>
  <c r="D120" i="6"/>
  <c r="C356" i="12"/>
  <c r="C347" i="10"/>
  <c r="C384" i="10"/>
  <c r="C272" i="10"/>
  <c r="C207" i="12"/>
  <c r="C88" i="10"/>
  <c r="R18" i="2"/>
  <c r="D44" i="6" s="1"/>
  <c r="D195" i="2"/>
  <c r="D113" i="2"/>
  <c r="D130" i="6"/>
  <c r="C385" i="12"/>
  <c r="C311" i="12"/>
  <c r="C359" i="12"/>
  <c r="C68" i="12"/>
  <c r="C311" i="10"/>
  <c r="C280" i="10"/>
  <c r="C179" i="10"/>
  <c r="C273" i="12"/>
  <c r="C106" i="12"/>
  <c r="C98" i="10"/>
  <c r="C235" i="12"/>
  <c r="C182" i="12"/>
  <c r="C400" i="10"/>
  <c r="R34" i="2"/>
  <c r="D292" i="2"/>
  <c r="C16" i="12"/>
  <c r="C333" i="10"/>
  <c r="C199" i="12"/>
  <c r="C75" i="12"/>
  <c r="C410" i="10"/>
  <c r="C113" i="12"/>
  <c r="R45" i="2"/>
  <c r="D397" i="4"/>
  <c r="D34" i="6"/>
  <c r="D119" i="2"/>
  <c r="C421" i="12"/>
  <c r="C391" i="12"/>
  <c r="C349" i="12"/>
  <c r="C318" i="12"/>
  <c r="C358" i="10"/>
  <c r="C20" i="12"/>
  <c r="C219" i="10"/>
  <c r="C212" i="12"/>
  <c r="C63" i="12"/>
  <c r="C426" i="10"/>
  <c r="C269" i="12"/>
  <c r="C231" i="12"/>
  <c r="C126" i="10"/>
  <c r="C17" i="10"/>
  <c r="C51" i="10"/>
  <c r="C101" i="12"/>
  <c r="C89" i="10"/>
  <c r="C173" i="10"/>
  <c r="R61" i="2"/>
  <c r="D183" i="2"/>
  <c r="D118" i="6"/>
  <c r="D101" i="2"/>
  <c r="D207" i="2"/>
  <c r="D403" i="4"/>
  <c r="D38" i="6"/>
  <c r="D125" i="2"/>
  <c r="D405" i="4"/>
  <c r="D127" i="2"/>
  <c r="N83" i="2"/>
  <c r="M83" i="2"/>
  <c r="N86" i="2"/>
  <c r="F288" i="2" s="1"/>
  <c r="D90" i="2"/>
  <c r="D94" i="2"/>
  <c r="D100" i="2"/>
  <c r="D103" i="2"/>
  <c r="D108" i="2"/>
  <c r="D114" i="2"/>
  <c r="D116" i="2"/>
  <c r="N118" i="2"/>
  <c r="F320" i="2" s="1"/>
  <c r="G320" i="2" s="1"/>
  <c r="M120" i="2"/>
  <c r="N123" i="2"/>
  <c r="F325" i="2" s="1"/>
  <c r="G325" i="2" s="1"/>
  <c r="M123" i="2"/>
  <c r="N126" i="2"/>
  <c r="F328" i="2" s="1"/>
  <c r="M128" i="2"/>
  <c r="N130" i="2"/>
  <c r="F332" i="2" s="1"/>
  <c r="M130" i="2"/>
  <c r="E285" i="2"/>
  <c r="G286" i="2"/>
  <c r="G288" i="2"/>
  <c r="P185" i="2"/>
  <c r="N185" i="2" s="1"/>
  <c r="E305" i="2" s="1"/>
  <c r="G305" i="2" s="1"/>
  <c r="R194" i="2"/>
  <c r="P197" i="2"/>
  <c r="N197" i="2" s="1"/>
  <c r="E317" i="2" s="1"/>
  <c r="G317" i="2" s="1"/>
  <c r="G330" i="2"/>
  <c r="P212" i="2"/>
  <c r="N212" i="2" s="1"/>
  <c r="E332" i="2" s="1"/>
  <c r="D108" i="6"/>
  <c r="D173" i="2"/>
  <c r="D197" i="2"/>
  <c r="D115" i="2"/>
  <c r="C386" i="12"/>
  <c r="C312" i="12"/>
  <c r="C352" i="10"/>
  <c r="C77" i="12"/>
  <c r="C244" i="12"/>
  <c r="C15" i="12"/>
  <c r="C274" i="10"/>
  <c r="C174" i="10"/>
  <c r="C194" i="12"/>
  <c r="C326" i="10"/>
  <c r="C220" i="10"/>
  <c r="C90" i="10"/>
  <c r="C404" i="10"/>
  <c r="C115" i="10"/>
  <c r="C52" i="10"/>
  <c r="C115" i="12"/>
  <c r="C281" i="12"/>
  <c r="C18" i="10"/>
  <c r="R38" i="2"/>
  <c r="D318" i="2"/>
  <c r="C405" i="12"/>
  <c r="C245" i="12"/>
  <c r="C206" i="12"/>
  <c r="C129" i="10"/>
  <c r="C282" i="12"/>
  <c r="C19" i="12"/>
  <c r="C430" i="10"/>
  <c r="C8" i="10"/>
  <c r="C194" i="10"/>
  <c r="C229" i="10"/>
  <c r="R65" i="2"/>
  <c r="D208" i="2"/>
  <c r="D126" i="2"/>
  <c r="D143" i="6"/>
  <c r="N85" i="2"/>
  <c r="F287" i="2" s="1"/>
  <c r="G287" i="2" s="1"/>
  <c r="M85" i="2"/>
  <c r="M122" i="2"/>
  <c r="N125" i="2"/>
  <c r="F327" i="2" s="1"/>
  <c r="M125" i="2"/>
  <c r="D166" i="2"/>
  <c r="G291" i="2"/>
  <c r="G292" i="2"/>
  <c r="G296" i="2"/>
  <c r="G298" i="2"/>
  <c r="R167" i="2"/>
  <c r="R166" i="2"/>
  <c r="R165" i="2"/>
  <c r="R195" i="2"/>
  <c r="R185" i="2"/>
  <c r="R183" i="2"/>
  <c r="G310" i="2"/>
  <c r="R191" i="2"/>
  <c r="R192" i="2"/>
  <c r="R196" i="2"/>
  <c r="R197" i="2"/>
  <c r="D320" i="2"/>
  <c r="G327" i="2"/>
  <c r="R212" i="2"/>
  <c r="D47" i="4"/>
  <c r="D52" i="4"/>
  <c r="D80" i="4"/>
  <c r="D114" i="4" s="1"/>
  <c r="D82" i="4"/>
  <c r="D116" i="4" s="1"/>
  <c r="D160" i="4"/>
  <c r="D168" i="4"/>
  <c r="C211" i="4"/>
  <c r="C229" i="4"/>
  <c r="D370" i="4"/>
  <c r="D378" i="4"/>
  <c r="D387" i="4"/>
  <c r="D33" i="6"/>
  <c r="D165" i="2"/>
  <c r="D83" i="2"/>
  <c r="C417" i="12"/>
  <c r="C360" i="12"/>
  <c r="C307" i="12"/>
  <c r="C383" i="12"/>
  <c r="C349" i="10"/>
  <c r="C180" i="10"/>
  <c r="C274" i="12"/>
  <c r="C236" i="12"/>
  <c r="C183" i="12"/>
  <c r="C107" i="12"/>
  <c r="C222" i="10"/>
  <c r="C69" i="12"/>
  <c r="C99" i="10"/>
  <c r="C392" i="10"/>
  <c r="C281" i="10"/>
  <c r="C45" i="10"/>
  <c r="C312" i="10"/>
  <c r="C240" i="10"/>
  <c r="R26" i="2"/>
  <c r="D102" i="6"/>
  <c r="D85" i="2"/>
  <c r="D89" i="2"/>
  <c r="D171" i="2"/>
  <c r="D126" i="6"/>
  <c r="D109" i="2"/>
  <c r="V9" i="2"/>
  <c r="C123" i="10"/>
  <c r="C418" i="10"/>
  <c r="C331" i="10"/>
  <c r="C237" i="10"/>
  <c r="C27" i="10"/>
  <c r="R53" i="2"/>
  <c r="D401" i="4" s="1"/>
  <c r="D95" i="2"/>
  <c r="D177" i="2"/>
  <c r="D97" i="2"/>
  <c r="C425" i="12"/>
  <c r="C400" i="12"/>
  <c r="C196" i="12"/>
  <c r="C434" i="10"/>
  <c r="C328" i="10"/>
  <c r="R69" i="2"/>
  <c r="D186" i="2"/>
  <c r="D104" i="2"/>
  <c r="D305" i="2"/>
  <c r="M84" i="2"/>
  <c r="M88" i="2"/>
  <c r="M90" i="2"/>
  <c r="M94" i="2"/>
  <c r="M96" i="2"/>
  <c r="M98" i="2"/>
  <c r="M100" i="2"/>
  <c r="M103" i="2"/>
  <c r="M108" i="2"/>
  <c r="M110" i="2"/>
  <c r="M112" i="2"/>
  <c r="M114" i="2"/>
  <c r="M116" i="2"/>
  <c r="N119" i="2"/>
  <c r="M119" i="2"/>
  <c r="N122" i="2"/>
  <c r="F324" i="2" s="1"/>
  <c r="G324" i="2" s="1"/>
  <c r="M124" i="2"/>
  <c r="N127" i="2"/>
  <c r="M127" i="2"/>
  <c r="R206" i="2"/>
  <c r="G290" i="2"/>
  <c r="D181" i="2"/>
  <c r="D182" i="2"/>
  <c r="G306" i="2"/>
  <c r="D191" i="2"/>
  <c r="D192" i="2"/>
  <c r="D313" i="2"/>
  <c r="P198" i="2"/>
  <c r="N198" i="2" s="1"/>
  <c r="E318" i="2" s="1"/>
  <c r="G318" i="2" s="1"/>
  <c r="C195" i="10"/>
  <c r="C432" i="12"/>
  <c r="C306" i="12"/>
  <c r="C358" i="12"/>
  <c r="C406" i="12"/>
  <c r="V12" i="2"/>
  <c r="C346" i="10"/>
  <c r="C383" i="10"/>
  <c r="C187" i="12"/>
  <c r="C95" i="12"/>
  <c r="C226" i="12"/>
  <c r="C316" i="10"/>
  <c r="C265" i="12"/>
  <c r="C186" i="10"/>
  <c r="C434" i="12"/>
  <c r="C362" i="12"/>
  <c r="C348" i="10"/>
  <c r="C391" i="10"/>
  <c r="C193" i="10"/>
  <c r="C116" i="12"/>
  <c r="C78" i="12"/>
  <c r="C309" i="12"/>
  <c r="C355" i="12"/>
  <c r="C351" i="10"/>
  <c r="C201" i="12"/>
  <c r="C100" i="12"/>
  <c r="C395" i="10"/>
  <c r="C337" i="10"/>
  <c r="C268" i="12"/>
  <c r="C62" i="12"/>
  <c r="C399" i="10"/>
  <c r="C325" i="10"/>
  <c r="C397" i="12"/>
  <c r="C403" i="10"/>
  <c r="C203" i="12"/>
  <c r="C87" i="10"/>
  <c r="C15" i="10"/>
  <c r="C21" i="12"/>
  <c r="C114" i="10"/>
  <c r="C209" i="12"/>
  <c r="C28" i="10"/>
  <c r="C117" i="10"/>
  <c r="C409" i="10"/>
  <c r="C413" i="10"/>
  <c r="C20" i="10"/>
  <c r="C232" i="10"/>
  <c r="C118" i="10"/>
  <c r="C191" i="12"/>
  <c r="C321" i="10"/>
  <c r="C9" i="10"/>
  <c r="C125" i="10"/>
  <c r="C421" i="10"/>
  <c r="C19" i="10"/>
  <c r="C390" i="12"/>
  <c r="C317" i="12"/>
  <c r="C362" i="10"/>
  <c r="C171" i="10"/>
  <c r="C179" i="12"/>
  <c r="C280" i="12"/>
  <c r="C308" i="10"/>
  <c r="C243" i="12"/>
  <c r="C425" i="10"/>
  <c r="C269" i="10"/>
  <c r="C10" i="12"/>
  <c r="C423" i="12"/>
  <c r="C320" i="12"/>
  <c r="C393" i="12"/>
  <c r="C360" i="10"/>
  <c r="C12" i="12"/>
  <c r="C67" i="12"/>
  <c r="C310" i="10"/>
  <c r="C279" i="10"/>
  <c r="C272" i="12"/>
  <c r="C234" i="12"/>
  <c r="C429" i="10"/>
  <c r="C105" i="12"/>
  <c r="C178" i="10"/>
  <c r="C97" i="10"/>
  <c r="C231" i="10"/>
  <c r="C133" i="10"/>
  <c r="C437" i="10"/>
  <c r="R200" i="2"/>
  <c r="R204" i="2"/>
  <c r="C43" i="10"/>
  <c r="C83" i="10"/>
  <c r="C286" i="10"/>
  <c r="C417" i="10"/>
  <c r="C79" i="12"/>
  <c r="C109" i="12"/>
  <c r="C181" i="12"/>
  <c r="C215" i="12"/>
  <c r="C431" i="12"/>
  <c r="C288" i="10"/>
  <c r="C382" i="10"/>
  <c r="C433" i="12"/>
  <c r="C278" i="12"/>
  <c r="C240" i="12"/>
  <c r="C195" i="12"/>
  <c r="C111" i="12"/>
  <c r="C390" i="10"/>
  <c r="C287" i="10"/>
  <c r="C73" i="12"/>
  <c r="C327" i="10"/>
  <c r="C354" i="12"/>
  <c r="V11" i="2"/>
  <c r="C248" i="12"/>
  <c r="C81" i="12"/>
  <c r="C394" i="10"/>
  <c r="C187" i="10"/>
  <c r="C285" i="12"/>
  <c r="C119" i="12"/>
  <c r="C398" i="10"/>
  <c r="C86" i="10"/>
  <c r="C364" i="12"/>
  <c r="C330" i="10"/>
  <c r="C355" i="10"/>
  <c r="C249" i="12"/>
  <c r="C276" i="10"/>
  <c r="C176" i="10"/>
  <c r="C286" i="12"/>
  <c r="C103" i="12"/>
  <c r="C65" i="12"/>
  <c r="C412" i="10"/>
  <c r="C92" i="10"/>
  <c r="C49" i="10"/>
  <c r="C279" i="12"/>
  <c r="C241" i="12"/>
  <c r="C121" i="10"/>
  <c r="C324" i="10"/>
  <c r="C236" i="10"/>
  <c r="C416" i="10"/>
  <c r="C93" i="10"/>
  <c r="C21" i="10"/>
  <c r="C193" i="12"/>
  <c r="C419" i="12"/>
  <c r="C315" i="12"/>
  <c r="C388" i="12"/>
  <c r="C356" i="10"/>
  <c r="C72" i="12"/>
  <c r="C315" i="10"/>
  <c r="C284" i="10"/>
  <c r="C184" i="10"/>
  <c r="C226" i="10"/>
  <c r="C277" i="12"/>
  <c r="C239" i="12"/>
  <c r="C186" i="12"/>
  <c r="C110" i="12"/>
  <c r="C14" i="12"/>
  <c r="C103" i="10"/>
  <c r="C50" i="10"/>
  <c r="C16" i="10"/>
  <c r="C124" i="10"/>
  <c r="C420" i="10"/>
  <c r="C403" i="12"/>
  <c r="C332" i="10"/>
  <c r="C242" i="12"/>
  <c r="C198" i="12"/>
  <c r="C424" i="10"/>
  <c r="C398" i="12"/>
  <c r="C192" i="12"/>
  <c r="C234" i="10"/>
  <c r="C424" i="12"/>
  <c r="C321" i="12"/>
  <c r="C351" i="12"/>
  <c r="C394" i="12"/>
  <c r="C64" i="12"/>
  <c r="C307" i="10"/>
  <c r="C267" i="10"/>
  <c r="C270" i="12"/>
  <c r="C232" i="12"/>
  <c r="C170" i="10"/>
  <c r="C214" i="12"/>
  <c r="C178" i="12"/>
  <c r="C102" i="12"/>
  <c r="C46" i="10"/>
  <c r="C81" i="10"/>
  <c r="C432" i="10"/>
  <c r="C323" i="12"/>
  <c r="C396" i="12"/>
  <c r="C216" i="12"/>
  <c r="C436" i="10"/>
  <c r="C11" i="10"/>
  <c r="C132" i="10"/>
  <c r="R210" i="2"/>
  <c r="R199" i="2"/>
  <c r="R168" i="2"/>
  <c r="R182" i="2"/>
  <c r="R193" i="2"/>
  <c r="R207" i="2"/>
  <c r="C48" i="10"/>
  <c r="C122" i="10"/>
  <c r="C385" i="10"/>
  <c r="C428" i="10"/>
  <c r="C430" i="12"/>
  <c r="C381" i="10"/>
  <c r="C345" i="10"/>
  <c r="C99" i="12"/>
  <c r="C61" i="12"/>
  <c r="C268" i="10"/>
  <c r="C82" i="10"/>
  <c r="C329" i="10"/>
  <c r="C389" i="10"/>
  <c r="C197" i="12"/>
  <c r="C26" i="10"/>
  <c r="C435" i="12"/>
  <c r="C308" i="12"/>
  <c r="C361" i="12"/>
  <c r="C350" i="10"/>
  <c r="C56" i="12"/>
  <c r="C306" i="10"/>
  <c r="C266" i="10"/>
  <c r="C94" i="12"/>
  <c r="C177" i="12"/>
  <c r="C393" i="10"/>
  <c r="C169" i="10"/>
  <c r="C80" i="10"/>
  <c r="C310" i="12"/>
  <c r="C384" i="12"/>
  <c r="C352" i="12"/>
  <c r="C283" i="12"/>
  <c r="C117" i="12"/>
  <c r="C319" i="10"/>
  <c r="C192" i="10"/>
  <c r="C397" i="10"/>
  <c r="C228" i="10"/>
  <c r="C24" i="10"/>
  <c r="C189" i="12"/>
  <c r="C113" i="10"/>
  <c r="C278" i="10"/>
  <c r="C96" i="10"/>
  <c r="C436" i="12"/>
  <c r="C353" i="12"/>
  <c r="C188" i="10"/>
  <c r="C22" i="12"/>
  <c r="C208" i="12"/>
  <c r="C401" i="10"/>
  <c r="C418" i="12"/>
  <c r="C363" i="12"/>
  <c r="C313" i="12"/>
  <c r="C387" i="12"/>
  <c r="C353" i="10"/>
  <c r="C275" i="12"/>
  <c r="C237" i="12"/>
  <c r="C184" i="12"/>
  <c r="C108" i="12"/>
  <c r="C223" i="10"/>
  <c r="C405" i="10"/>
  <c r="C181" i="10"/>
  <c r="C282" i="10"/>
  <c r="C70" i="12"/>
  <c r="C313" i="10"/>
  <c r="C44" i="10"/>
  <c r="C401" i="12"/>
  <c r="C407" i="10"/>
  <c r="C239" i="10"/>
  <c r="C204" i="12"/>
  <c r="C116" i="10"/>
  <c r="C25" i="10"/>
  <c r="C314" i="12"/>
  <c r="C411" i="10"/>
  <c r="C335" i="10"/>
  <c r="C285" i="10"/>
  <c r="C96" i="12"/>
  <c r="C415" i="10"/>
  <c r="C235" i="10"/>
  <c r="C211" i="12"/>
  <c r="C227" i="12"/>
  <c r="C58" i="12"/>
  <c r="C120" i="10"/>
  <c r="C14" i="10"/>
  <c r="C419" i="10"/>
  <c r="C271" i="10"/>
  <c r="C85" i="10"/>
  <c r="C420" i="12"/>
  <c r="C316" i="12"/>
  <c r="C389" i="12"/>
  <c r="C357" i="10"/>
  <c r="C271" i="12"/>
  <c r="C233" i="12"/>
  <c r="C104" i="12"/>
  <c r="C8" i="12"/>
  <c r="C423" i="10"/>
  <c r="C320" i="10"/>
  <c r="C277" i="10"/>
  <c r="C95" i="10"/>
  <c r="C221" i="10"/>
  <c r="C177" i="10"/>
  <c r="C422" i="12"/>
  <c r="C350" i="12"/>
  <c r="C319" i="12"/>
  <c r="C392" i="12"/>
  <c r="C359" i="10"/>
  <c r="C267" i="12"/>
  <c r="C229" i="12"/>
  <c r="C180" i="12"/>
  <c r="C60" i="12"/>
  <c r="C427" i="10"/>
  <c r="C127" i="10"/>
  <c r="C11" i="12"/>
  <c r="C270" i="10"/>
  <c r="C218" i="10"/>
  <c r="C172" i="10"/>
  <c r="C12" i="10"/>
  <c r="C309" i="10"/>
  <c r="C47" i="10"/>
  <c r="C84" i="10"/>
  <c r="C399" i="12"/>
  <c r="C213" i="12"/>
  <c r="C431" i="10"/>
  <c r="C266" i="12"/>
  <c r="C228" i="12"/>
  <c r="C59" i="12"/>
  <c r="C230" i="10"/>
  <c r="C97" i="12"/>
  <c r="C130" i="10"/>
  <c r="C22" i="10"/>
  <c r="C426" i="12"/>
  <c r="C322" i="12"/>
  <c r="C348" i="12"/>
  <c r="C395" i="12"/>
  <c r="C361" i="10"/>
  <c r="C435" i="10"/>
  <c r="C131" i="10"/>
  <c r="C71" i="12"/>
  <c r="C283" i="10"/>
  <c r="C183" i="10"/>
  <c r="C54" i="10"/>
  <c r="C17" i="12"/>
  <c r="C225" i="10"/>
  <c r="C238" i="12"/>
  <c r="C102" i="10"/>
  <c r="C31" i="10"/>
  <c r="C427" i="12"/>
  <c r="C402" i="12"/>
  <c r="V8" i="2"/>
  <c r="C135" i="10"/>
  <c r="C438" i="10"/>
  <c r="C314" i="10"/>
  <c r="C247" i="12"/>
  <c r="C182" i="10"/>
  <c r="C284" i="12"/>
  <c r="C185" i="12"/>
  <c r="C13" i="12"/>
  <c r="C224" i="10"/>
  <c r="C101" i="10"/>
  <c r="C30" i="10"/>
  <c r="R180" i="2"/>
  <c r="R190" i="2"/>
  <c r="R201" i="2"/>
  <c r="R205" i="2"/>
  <c r="C29" i="10"/>
  <c r="C53" i="10"/>
  <c r="C94" i="10"/>
  <c r="C185" i="10"/>
  <c r="C322" i="10"/>
  <c r="C9" i="12"/>
  <c r="C57" i="12"/>
  <c r="C202" i="12"/>
  <c r="AR675" i="9"/>
  <c r="AU675" i="9" s="1"/>
  <c r="AR669" i="9"/>
  <c r="AR677" i="9" s="1"/>
  <c r="AR674" i="9" s="1"/>
  <c r="AU674" i="9" s="1"/>
  <c r="H88" i="12" l="1"/>
  <c r="J88" i="12" s="1"/>
  <c r="J258" i="4"/>
  <c r="K258" i="4" s="1"/>
  <c r="M258" i="4" s="1"/>
  <c r="J149" i="10"/>
  <c r="C22" i="13" s="1"/>
  <c r="J218" i="4"/>
  <c r="C9" i="13" s="1"/>
  <c r="H294" i="12"/>
  <c r="M294" i="12" s="1"/>
  <c r="O294" i="12" s="1"/>
  <c r="H170" i="12"/>
  <c r="M170" i="12" s="1"/>
  <c r="O170" i="12" s="1"/>
  <c r="H44" i="12"/>
  <c r="J44" i="12" s="1"/>
  <c r="J201" i="10"/>
  <c r="C24" i="13" s="1"/>
  <c r="D54" i="4"/>
  <c r="D372" i="4"/>
  <c r="D89" i="4"/>
  <c r="D123" i="4" s="1"/>
  <c r="D159" i="4"/>
  <c r="D20" i="4"/>
  <c r="L19" i="8" s="1"/>
  <c r="Y88" i="12"/>
  <c r="AA88" i="12" s="1"/>
  <c r="K128" i="12"/>
  <c r="M128" i="12" s="1"/>
  <c r="J148" i="10"/>
  <c r="C21" i="13" s="1"/>
  <c r="H46" i="12"/>
  <c r="J46" i="12" s="1"/>
  <c r="G295" i="2"/>
  <c r="D166" i="4"/>
  <c r="D10" i="6"/>
  <c r="D61" i="4"/>
  <c r="D27" i="4"/>
  <c r="D162" i="4"/>
  <c r="D374" i="4"/>
  <c r="D57" i="4"/>
  <c r="D23" i="4"/>
  <c r="L21" i="8" s="1"/>
  <c r="M21" i="8" s="1"/>
  <c r="D91" i="4"/>
  <c r="D125" i="4" s="1"/>
  <c r="D112" i="6"/>
  <c r="D18" i="6"/>
  <c r="D25" i="4"/>
  <c r="L23" i="8" s="1"/>
  <c r="D164" i="4"/>
  <c r="D93" i="4"/>
  <c r="D127" i="4" s="1"/>
  <c r="D20" i="6"/>
  <c r="D59" i="4"/>
  <c r="D376" i="4"/>
  <c r="D168" i="2"/>
  <c r="D288" i="2" s="1"/>
  <c r="D152" i="4"/>
  <c r="D13" i="4"/>
  <c r="L12" i="8" s="1"/>
  <c r="D365" i="4"/>
  <c r="D99" i="2"/>
  <c r="D167" i="4"/>
  <c r="D81" i="4"/>
  <c r="D115" i="4" s="1"/>
  <c r="D364" i="4"/>
  <c r="D151" i="4"/>
  <c r="D46" i="4"/>
  <c r="J257" i="12"/>
  <c r="O257" i="12" s="1"/>
  <c r="Q257" i="12" s="1"/>
  <c r="G248" i="10"/>
  <c r="C23" i="13" s="1"/>
  <c r="H334" i="10"/>
  <c r="J334" i="10" s="1"/>
  <c r="G74" i="10"/>
  <c r="C19" i="13" s="1"/>
  <c r="H206" i="12"/>
  <c r="M206" i="12" s="1"/>
  <c r="O206" i="12" s="1"/>
  <c r="K130" i="12"/>
  <c r="M130" i="12" s="1"/>
  <c r="D179" i="2"/>
  <c r="D299" i="2" s="1"/>
  <c r="G39" i="10"/>
  <c r="L39" i="10" s="1"/>
  <c r="N39" i="10" s="1"/>
  <c r="D19" i="4"/>
  <c r="L18" i="8" s="1"/>
  <c r="D88" i="4"/>
  <c r="D122" i="4" s="1"/>
  <c r="D383" i="4"/>
  <c r="D27" i="6"/>
  <c r="D172" i="4"/>
  <c r="D67" i="4"/>
  <c r="D121" i="6"/>
  <c r="D100" i="4"/>
  <c r="D134" i="4" s="1"/>
  <c r="D176" i="2"/>
  <c r="D296" i="2" s="1"/>
  <c r="D17" i="6"/>
  <c r="B368" i="2"/>
  <c r="B370" i="2"/>
  <c r="B365" i="2"/>
  <c r="D311" i="2"/>
  <c r="L36" i="8"/>
  <c r="D194" i="2"/>
  <c r="D391" i="4"/>
  <c r="D30" i="6"/>
  <c r="D112" i="2"/>
  <c r="D129" i="6"/>
  <c r="D285" i="2"/>
  <c r="B373" i="2"/>
  <c r="D328" i="2"/>
  <c r="B371" i="2"/>
  <c r="B372" i="2"/>
  <c r="L35" i="8"/>
  <c r="F285" i="2"/>
  <c r="G285" i="2" s="1"/>
  <c r="U160" i="2"/>
  <c r="Z160" i="2" s="1"/>
  <c r="AB160" i="2" s="1"/>
  <c r="D210" i="2"/>
  <c r="D128" i="2"/>
  <c r="D145" i="6"/>
  <c r="D40" i="6"/>
  <c r="D406" i="4"/>
  <c r="D306" i="2"/>
  <c r="D124" i="2"/>
  <c r="D141" i="6"/>
  <c r="D206" i="2"/>
  <c r="D402" i="4"/>
  <c r="D37" i="6"/>
  <c r="U281" i="2"/>
  <c r="Z281" i="2" s="1"/>
  <c r="AB281" i="2" s="1"/>
  <c r="L33" i="8"/>
  <c r="D303" i="2"/>
  <c r="D56" i="4"/>
  <c r="D11" i="6"/>
  <c r="D22" i="4"/>
  <c r="D161" i="4"/>
  <c r="L37" i="8"/>
  <c r="D310" i="2"/>
  <c r="D373" i="2" s="1"/>
  <c r="D110" i="6"/>
  <c r="D93" i="2"/>
  <c r="D175" i="2"/>
  <c r="D16" i="6"/>
  <c r="B367" i="2"/>
  <c r="B366" i="2"/>
  <c r="D302" i="2"/>
  <c r="D31" i="4"/>
  <c r="L28" i="8" s="1"/>
  <c r="D98" i="4"/>
  <c r="D132" i="4" s="1"/>
  <c r="D381" i="4"/>
  <c r="D170" i="4"/>
  <c r="D65" i="4"/>
  <c r="D25" i="6"/>
  <c r="D291" i="2"/>
  <c r="L31" i="8"/>
  <c r="G445" i="12"/>
  <c r="L445" i="12" s="1"/>
  <c r="N445" i="12" s="1"/>
  <c r="G332" i="2"/>
  <c r="B364" i="2"/>
  <c r="D327" i="2"/>
  <c r="D180" i="2"/>
  <c r="D115" i="6"/>
  <c r="D60" i="4"/>
  <c r="D94" i="4"/>
  <c r="D128" i="4" s="1"/>
  <c r="D26" i="4"/>
  <c r="L24" i="8" s="1"/>
  <c r="M24" i="8" s="1"/>
  <c r="D98" i="2"/>
  <c r="H100" i="2" s="1"/>
  <c r="D377" i="4"/>
  <c r="D165" i="4"/>
  <c r="D21" i="6"/>
  <c r="D205" i="2"/>
  <c r="D36" i="6"/>
  <c r="D123" i="2"/>
  <c r="D140" i="6"/>
  <c r="D315" i="2"/>
  <c r="D370" i="2" s="1"/>
  <c r="D324" i="2"/>
  <c r="D316" i="2"/>
  <c r="D367" i="2" s="1"/>
  <c r="J255" i="12"/>
  <c r="O255" i="12" s="1"/>
  <c r="Q255" i="12" s="1"/>
  <c r="H379" i="12"/>
  <c r="M379" i="12" s="1"/>
  <c r="O379" i="12" s="1"/>
  <c r="J337" i="12"/>
  <c r="O337" i="12" s="1"/>
  <c r="Q337" i="12" s="1"/>
  <c r="Z337" i="12"/>
  <c r="AE337" i="12" s="1"/>
  <c r="AG337" i="12" s="1"/>
  <c r="Z338" i="12"/>
  <c r="AE338" i="12" s="1"/>
  <c r="AG338" i="12" s="1"/>
  <c r="D301" i="2"/>
  <c r="D297" i="2"/>
  <c r="L32" i="8"/>
  <c r="L412" i="12"/>
  <c r="Q412" i="12" s="1"/>
  <c r="S412" i="12" s="1"/>
  <c r="B369" i="2"/>
  <c r="D286" i="2"/>
  <c r="D372" i="2" s="1"/>
  <c r="D113" i="6"/>
  <c r="D178" i="2"/>
  <c r="D19" i="6"/>
  <c r="D92" i="4"/>
  <c r="D96" i="2"/>
  <c r="D375" i="4"/>
  <c r="D58" i="4"/>
  <c r="D24" i="4"/>
  <c r="L22" i="8" s="1"/>
  <c r="M22" i="8" s="1"/>
  <c r="D163" i="4"/>
  <c r="D317" i="2"/>
  <c r="D371" i="2" s="1"/>
  <c r="D211" i="2"/>
  <c r="D129" i="2"/>
  <c r="D41" i="6"/>
  <c r="D146" i="6"/>
  <c r="D389" i="4"/>
  <c r="D110" i="2"/>
  <c r="O201" i="10"/>
  <c r="Q201" i="10" s="1"/>
  <c r="O148" i="10"/>
  <c r="Q148" i="10" s="1"/>
  <c r="L74" i="10"/>
  <c r="N74" i="10" s="1"/>
  <c r="AR668" i="9"/>
  <c r="AU668" i="9" s="1"/>
  <c r="AU669" i="9"/>
  <c r="AR670" i="9"/>
  <c r="AU670" i="9" s="1"/>
  <c r="AR673" i="9"/>
  <c r="AU673" i="9" s="1"/>
  <c r="M88" i="12"/>
  <c r="O88" i="12" s="1"/>
  <c r="L248" i="10" l="1"/>
  <c r="N248" i="10" s="1"/>
  <c r="K218" i="4"/>
  <c r="M218" i="4" s="1"/>
  <c r="C10" i="13"/>
  <c r="AD88" i="12"/>
  <c r="AF88" i="12" s="1"/>
  <c r="C20" i="13"/>
  <c r="M46" i="12"/>
  <c r="O46" i="12" s="1"/>
  <c r="O149" i="10"/>
  <c r="Q149" i="10" s="1"/>
  <c r="P128" i="12"/>
  <c r="R128" i="12" s="1"/>
  <c r="P130" i="12"/>
  <c r="R130" i="12" s="1"/>
  <c r="M44" i="12"/>
  <c r="O44" i="12" s="1"/>
  <c r="I311" i="2"/>
  <c r="I328" i="2"/>
  <c r="H288" i="2"/>
  <c r="I290" i="2"/>
  <c r="I292" i="2"/>
  <c r="I288" i="2"/>
  <c r="H181" i="2"/>
  <c r="K363" i="4"/>
  <c r="C14" i="13" s="1"/>
  <c r="H196" i="2"/>
  <c r="M334" i="10"/>
  <c r="O334" i="10" s="1"/>
  <c r="H166" i="2"/>
  <c r="H110" i="2"/>
  <c r="H197" i="2"/>
  <c r="K42" i="4"/>
  <c r="L42" i="4" s="1"/>
  <c r="N42" i="4" s="1"/>
  <c r="H129" i="2"/>
  <c r="D298" i="2"/>
  <c r="D366" i="2" s="1"/>
  <c r="H178" i="2"/>
  <c r="H120" i="2"/>
  <c r="H130" i="2"/>
  <c r="H177" i="2"/>
  <c r="I285" i="2"/>
  <c r="H285" i="2"/>
  <c r="M316" i="2"/>
  <c r="R316" i="2" s="1"/>
  <c r="T316" i="2" s="1"/>
  <c r="I316" i="2"/>
  <c r="I302" i="2"/>
  <c r="H316" i="2"/>
  <c r="I300" i="2"/>
  <c r="H302" i="2"/>
  <c r="H300" i="2"/>
  <c r="AQ70" i="4"/>
  <c r="H190" i="2"/>
  <c r="H108" i="2"/>
  <c r="H168" i="2"/>
  <c r="I306" i="2"/>
  <c r="I313" i="2"/>
  <c r="I326" i="2"/>
  <c r="I317" i="2"/>
  <c r="H327" i="2"/>
  <c r="D314" i="2"/>
  <c r="D369" i="2" s="1"/>
  <c r="H194" i="2"/>
  <c r="H191" i="2"/>
  <c r="H99" i="2"/>
  <c r="I287" i="2"/>
  <c r="I301" i="2"/>
  <c r="I315" i="2"/>
  <c r="H199" i="2"/>
  <c r="H330" i="2"/>
  <c r="H96" i="2"/>
  <c r="H292" i="2"/>
  <c r="H88" i="2"/>
  <c r="I291" i="2"/>
  <c r="I318" i="2"/>
  <c r="H123" i="2"/>
  <c r="H207" i="2"/>
  <c r="H305" i="2"/>
  <c r="H115" i="2"/>
  <c r="H200" i="2"/>
  <c r="H171" i="2"/>
  <c r="H185" i="2"/>
  <c r="H298" i="2"/>
  <c r="D295" i="2"/>
  <c r="H175" i="2"/>
  <c r="H176" i="2"/>
  <c r="H127" i="2"/>
  <c r="D326" i="2"/>
  <c r="D364" i="2" s="1"/>
  <c r="H206" i="2"/>
  <c r="H97" i="2"/>
  <c r="H306" i="2"/>
  <c r="H86" i="2"/>
  <c r="H128" i="2"/>
  <c r="H172" i="2"/>
  <c r="H94" i="2"/>
  <c r="H286" i="2"/>
  <c r="H317" i="2"/>
  <c r="H310" i="2"/>
  <c r="I327" i="2"/>
  <c r="H165" i="2"/>
  <c r="H112" i="2"/>
  <c r="H109" i="2"/>
  <c r="H325" i="2"/>
  <c r="I297" i="2"/>
  <c r="H301" i="2"/>
  <c r="H299" i="2"/>
  <c r="H311" i="2"/>
  <c r="H331" i="2"/>
  <c r="H125" i="2"/>
  <c r="H204" i="2"/>
  <c r="D300" i="2"/>
  <c r="H180" i="2"/>
  <c r="H332" i="2"/>
  <c r="I332" i="2"/>
  <c r="I296" i="2"/>
  <c r="H179" i="2"/>
  <c r="K96" i="6"/>
  <c r="P96" i="6" s="1"/>
  <c r="R96" i="6" s="1"/>
  <c r="M47" i="6"/>
  <c r="K93" i="6"/>
  <c r="AD42" i="4"/>
  <c r="I286" i="2"/>
  <c r="H212" i="2"/>
  <c r="I299" i="2"/>
  <c r="D331" i="2"/>
  <c r="D368" i="2" s="1"/>
  <c r="H211" i="2"/>
  <c r="H192" i="2"/>
  <c r="H122" i="2"/>
  <c r="H111" i="2"/>
  <c r="H116" i="2"/>
  <c r="I330" i="2"/>
  <c r="D126" i="4"/>
  <c r="M113" i="4" s="1"/>
  <c r="L77" i="4"/>
  <c r="M77" i="4" s="1"/>
  <c r="O77" i="4" s="1"/>
  <c r="H126" i="2"/>
  <c r="H83" i="2"/>
  <c r="H328" i="2"/>
  <c r="H291" i="2"/>
  <c r="H318" i="2"/>
  <c r="I314" i="2"/>
  <c r="H195" i="2"/>
  <c r="I305" i="2"/>
  <c r="H201" i="2"/>
  <c r="H182" i="2"/>
  <c r="I298" i="2"/>
  <c r="H104" i="2"/>
  <c r="L34" i="8"/>
  <c r="B78" i="8" s="1"/>
  <c r="H93" i="2"/>
  <c r="H121" i="2"/>
  <c r="H167" i="2"/>
  <c r="M150" i="4"/>
  <c r="H119" i="2"/>
  <c r="H90" i="2"/>
  <c r="H198" i="2"/>
  <c r="H186" i="2"/>
  <c r="H193" i="2"/>
  <c r="H84" i="2"/>
  <c r="D330" i="2"/>
  <c r="H210" i="2"/>
  <c r="H209" i="2"/>
  <c r="H173" i="2"/>
  <c r="I310" i="2"/>
  <c r="H170" i="2"/>
  <c r="I320" i="2"/>
  <c r="H324" i="2"/>
  <c r="I325" i="2"/>
  <c r="H297" i="2"/>
  <c r="I295" i="2"/>
  <c r="I303" i="2"/>
  <c r="I331" i="2"/>
  <c r="H101" i="2"/>
  <c r="AL116" i="2"/>
  <c r="AQ116" i="2" s="1"/>
  <c r="AS116" i="2" s="1"/>
  <c r="H89" i="2"/>
  <c r="H290" i="2"/>
  <c r="H118" i="2"/>
  <c r="H314" i="2"/>
  <c r="D325" i="2"/>
  <c r="AE321" i="2" s="1"/>
  <c r="AJ321" i="2" s="1"/>
  <c r="AL321" i="2" s="1"/>
  <c r="H205" i="2"/>
  <c r="H98" i="2"/>
  <c r="H103" i="2"/>
  <c r="H296" i="2"/>
  <c r="H85" i="2"/>
  <c r="K140" i="6"/>
  <c r="P140" i="6" s="1"/>
  <c r="R140" i="6" s="1"/>
  <c r="H113" i="2"/>
  <c r="AD8" i="4"/>
  <c r="H183" i="2"/>
  <c r="H124" i="2"/>
  <c r="K8" i="4"/>
  <c r="H313" i="2"/>
  <c r="H326" i="2"/>
  <c r="H114" i="2"/>
  <c r="H208" i="2"/>
  <c r="AP196" i="2"/>
  <c r="AU196" i="2" s="1"/>
  <c r="AW196" i="2" s="1"/>
  <c r="U234" i="2"/>
  <c r="Z234" i="2" s="1"/>
  <c r="AB234" i="2" s="1"/>
  <c r="H95" i="2"/>
  <c r="H320" i="2"/>
  <c r="I324" i="2"/>
  <c r="H287" i="2"/>
  <c r="H295" i="2"/>
  <c r="H303" i="2"/>
  <c r="H315" i="2"/>
  <c r="C11" i="13" l="1"/>
  <c r="L363" i="4"/>
  <c r="N363" i="4" s="1"/>
  <c r="M360" i="2"/>
  <c r="R360" i="2" s="1"/>
  <c r="T360" i="2" s="1"/>
  <c r="D365" i="2"/>
  <c r="Z393" i="2" s="1"/>
  <c r="AE393" i="2" s="1"/>
  <c r="AG393" i="2" s="1"/>
  <c r="F78" i="8"/>
  <c r="H78" i="8" s="1"/>
  <c r="C25" i="13"/>
  <c r="C17" i="13"/>
  <c r="AE8" i="4"/>
  <c r="AG8" i="4" s="1"/>
  <c r="B124" i="8"/>
  <c r="C18" i="13"/>
  <c r="AE42" i="4"/>
  <c r="AG42" i="4" s="1"/>
  <c r="C8" i="13"/>
  <c r="L8" i="4"/>
  <c r="N8" i="4" s="1"/>
  <c r="N150" i="4"/>
  <c r="P150" i="4" s="1"/>
  <c r="C16" i="13"/>
  <c r="C12" i="13"/>
  <c r="P93" i="6"/>
  <c r="R93" i="6" s="1"/>
  <c r="K393" i="2"/>
  <c r="P393" i="2" s="1"/>
  <c r="R393" i="2" s="1"/>
  <c r="R47" i="6"/>
  <c r="T47" i="6" s="1"/>
  <c r="C15" i="13"/>
  <c r="N113" i="4"/>
  <c r="P113" i="4" s="1"/>
  <c r="C13" i="13"/>
  <c r="C27" i="13" l="1"/>
  <c r="F124" i="8"/>
  <c r="H124" i="8" s="1"/>
  <c r="C26"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Dell</author>
  </authors>
  <commentList>
    <comment ref="D102" authorId="0" shapeId="0" xr:uid="{0A694831-1EBA-4361-B424-89D792695022}">
      <text>
        <r>
          <rPr>
            <b/>
            <sz val="9"/>
            <color indexed="81"/>
            <rFont val="Tahoma"/>
            <family val="2"/>
          </rPr>
          <t>Dell:</t>
        </r>
        <r>
          <rPr>
            <sz val="9"/>
            <color indexed="81"/>
            <rFont val="Tahoma"/>
            <family val="2"/>
          </rPr>
          <t xml:space="preserve">
68</t>
        </r>
      </text>
    </comment>
    <comment ref="E102" authorId="0" shapeId="0" xr:uid="{4FBEA12F-3828-4FE6-8BAB-7F81B97B6AA5}">
      <text>
        <r>
          <rPr>
            <b/>
            <sz val="9"/>
            <color indexed="81"/>
            <rFont val="Tahoma"/>
            <family val="2"/>
          </rPr>
          <t>Dell:</t>
        </r>
        <r>
          <rPr>
            <sz val="9"/>
            <color indexed="81"/>
            <rFont val="Tahoma"/>
            <family val="2"/>
          </rPr>
          <t xml:space="preserve">
31</t>
        </r>
      </text>
    </comment>
  </commentList>
</comments>
</file>

<file path=xl/sharedStrings.xml><?xml version="1.0" encoding="utf-8"?>
<sst xmlns="http://schemas.openxmlformats.org/spreadsheetml/2006/main" count="3567" uniqueCount="1429">
  <si>
    <t>Country</t>
  </si>
  <si>
    <t>Phillipines</t>
  </si>
  <si>
    <t>India</t>
  </si>
  <si>
    <t>Qatar</t>
  </si>
  <si>
    <t>Egypt</t>
  </si>
  <si>
    <t>UAE</t>
  </si>
  <si>
    <t>Thailand</t>
  </si>
  <si>
    <t>Kuwait</t>
  </si>
  <si>
    <t>Bahrain</t>
  </si>
  <si>
    <t>Malaysia</t>
  </si>
  <si>
    <t>Indonesia</t>
  </si>
  <si>
    <t>Singapore</t>
  </si>
  <si>
    <t>Saudia Arabia</t>
  </si>
  <si>
    <t>Taiwan</t>
  </si>
  <si>
    <t>Spain</t>
  </si>
  <si>
    <t>Italy</t>
  </si>
  <si>
    <t>Australia</t>
  </si>
  <si>
    <t>France</t>
  </si>
  <si>
    <t>Hong Kong</t>
  </si>
  <si>
    <t>Great Britain</t>
  </si>
  <si>
    <t>Finland</t>
  </si>
  <si>
    <t>Norway</t>
  </si>
  <si>
    <t>Sweden</t>
  </si>
  <si>
    <t>Denmark</t>
  </si>
  <si>
    <t>Germany</t>
  </si>
  <si>
    <t>% religiosity (Gallup 2009 via wiki)</t>
  </si>
  <si>
    <t>% religiosity (composite from wiki irreligiosity)</t>
  </si>
  <si>
    <t>Nigeria</t>
  </si>
  <si>
    <t>Pakistan</t>
  </si>
  <si>
    <t>DR Congo</t>
  </si>
  <si>
    <t>Venezuela</t>
  </si>
  <si>
    <t>Romania</t>
  </si>
  <si>
    <t>Turkey</t>
  </si>
  <si>
    <t>Macedonia</t>
  </si>
  <si>
    <t>Iran</t>
  </si>
  <si>
    <t>Serbia</t>
  </si>
  <si>
    <t>Ukraine</t>
  </si>
  <si>
    <t>Latvia</t>
  </si>
  <si>
    <t>Belgium</t>
  </si>
  <si>
    <t>Netherlands</t>
  </si>
  <si>
    <t>Japan</t>
  </si>
  <si>
    <t>Estonia</t>
  </si>
  <si>
    <t>Czech republic</t>
  </si>
  <si>
    <t>Ghana</t>
  </si>
  <si>
    <t>Azerbaijan</t>
  </si>
  <si>
    <t>South Korea</t>
  </si>
  <si>
    <t>Predicted</t>
  </si>
  <si>
    <t>Residual</t>
  </si>
  <si>
    <t>% religiosity (Average) - residuals</t>
  </si>
  <si>
    <t>Philippines</t>
  </si>
  <si>
    <t>UK</t>
  </si>
  <si>
    <t>Canada</t>
  </si>
  <si>
    <t>Ireland</t>
  </si>
  <si>
    <t>Bulgaria</t>
  </si>
  <si>
    <t>Slovenia</t>
  </si>
  <si>
    <t>Iraq</t>
  </si>
  <si>
    <t>Afghanistan</t>
  </si>
  <si>
    <t>Brazil</t>
  </si>
  <si>
    <t>Morocco</t>
  </si>
  <si>
    <t>N&amp;W Europe / Christian</t>
  </si>
  <si>
    <t>S&amp;E Europe / Christian</t>
  </si>
  <si>
    <t>North &amp; Shia Islam</t>
  </si>
  <si>
    <t>Czech Rep</t>
  </si>
  <si>
    <t>BOUNDARY</t>
  </si>
  <si>
    <t>Population (M)</t>
  </si>
  <si>
    <t>https://en.wikipedia.org/wiki/Wind_power_by_country</t>
  </si>
  <si>
    <t>Rank of Religiosity</t>
  </si>
  <si>
    <t>http://data.un.org/Data.aspx?d=CLINO&amp;f=ElementCode%3A15%3BCountryCode%3AKO</t>
  </si>
  <si>
    <t>Darwin</t>
  </si>
  <si>
    <t>Sydney</t>
  </si>
  <si>
    <t>Alice Springs</t>
  </si>
  <si>
    <t>Teresina</t>
  </si>
  <si>
    <t>Caxias</t>
  </si>
  <si>
    <t>Porto de Moz</t>
  </si>
  <si>
    <t>New Delhi</t>
  </si>
  <si>
    <t>Bangalore</t>
  </si>
  <si>
    <t>Mumbai</t>
  </si>
  <si>
    <t>Milan</t>
  </si>
  <si>
    <t>Naples</t>
  </si>
  <si>
    <t>Sapporo</t>
  </si>
  <si>
    <t>Tokyo</t>
  </si>
  <si>
    <t>Hiroshima</t>
  </si>
  <si>
    <t>https://en.wikipedia.org/wiki/Solar_power_by_country</t>
  </si>
  <si>
    <t>Seville</t>
  </si>
  <si>
    <t>Madrid</t>
  </si>
  <si>
    <t>Santander</t>
  </si>
  <si>
    <t>Stockholm</t>
  </si>
  <si>
    <t>Karesuando</t>
  </si>
  <si>
    <t>Jonkoping</t>
  </si>
  <si>
    <t>Odessa</t>
  </si>
  <si>
    <t>Poltava</t>
  </si>
  <si>
    <t>Lvov (Lviv)</t>
  </si>
  <si>
    <t>Edinburgh</t>
  </si>
  <si>
    <t>Manchest</t>
  </si>
  <si>
    <t>Plymouth</t>
  </si>
  <si>
    <t>https://wiki2.org/en/List_of_cities_by_sunshine_duration#Europe</t>
  </si>
  <si>
    <t>Vancouver</t>
  </si>
  <si>
    <t>Edmonton</t>
  </si>
  <si>
    <t>Churchill</t>
  </si>
  <si>
    <t>Montreal</t>
  </si>
  <si>
    <t>Kuala lumpur</t>
  </si>
  <si>
    <t>Kote Bahru</t>
  </si>
  <si>
    <t>Kuching</t>
  </si>
  <si>
    <t>Kota Kinbalu</t>
  </si>
  <si>
    <t>Tangier</t>
  </si>
  <si>
    <t>Agadir</t>
  </si>
  <si>
    <t>Ouarzazate</t>
  </si>
  <si>
    <t>Taza</t>
  </si>
  <si>
    <t>https://sunmetrix.com/what-is-capacity-factor-and-how-does-solar-energy-compare/</t>
  </si>
  <si>
    <t>Poland</t>
  </si>
  <si>
    <t>Population</t>
  </si>
  <si>
    <t>https://www.worldometers.info/world-population/population-by-country/</t>
  </si>
  <si>
    <t>Warsaw</t>
  </si>
  <si>
    <t>Krakow</t>
  </si>
  <si>
    <t>Wroclaw</t>
  </si>
  <si>
    <t>Kosalin</t>
  </si>
  <si>
    <t>Portugal</t>
  </si>
  <si>
    <t>Porto</t>
  </si>
  <si>
    <t>Lisboa</t>
  </si>
  <si>
    <t>Faro</t>
  </si>
  <si>
    <t>Coimbra</t>
  </si>
  <si>
    <t>Mexico</t>
  </si>
  <si>
    <t>Acapulco</t>
  </si>
  <si>
    <t>Veracruz</t>
  </si>
  <si>
    <t>Mazatlan</t>
  </si>
  <si>
    <t>Tampico</t>
  </si>
  <si>
    <t>Austria</t>
  </si>
  <si>
    <t>Greece</t>
  </si>
  <si>
    <t>Spain 6</t>
  </si>
  <si>
    <t>80-100</t>
  </si>
  <si>
    <t>60-79</t>
  </si>
  <si>
    <t>40-59</t>
  </si>
  <si>
    <t>30-39</t>
  </si>
  <si>
    <t>20-29</t>
  </si>
  <si>
    <t>UN Vote Share for CC action</t>
  </si>
  <si>
    <t>Religiosity key (%)</t>
  </si>
  <si>
    <t>Lithuania</t>
  </si>
  <si>
    <t>Lithunia</t>
  </si>
  <si>
    <t>Tunisia</t>
  </si>
  <si>
    <t>South Africa</t>
  </si>
  <si>
    <t>Chile</t>
  </si>
  <si>
    <r>
      <t xml:space="preserve">Wiki / Gallup 2009=yellow, </t>
    </r>
    <r>
      <rPr>
        <sz val="11"/>
        <color rgb="FFFF00FF"/>
        <rFont val="Calibri"/>
        <family val="2"/>
        <scheme val="minor"/>
      </rPr>
      <t>Pew 2012=pink</t>
    </r>
  </si>
  <si>
    <r>
      <rPr>
        <sz val="11"/>
        <rFont val="Calibri"/>
        <family val="2"/>
        <scheme val="minor"/>
      </rPr>
      <t xml:space="preserve">WIN/GIA: </t>
    </r>
    <r>
      <rPr>
        <sz val="11"/>
        <color rgb="FF0000FF"/>
        <rFont val="Calibri"/>
        <family val="2"/>
        <scheme val="minor"/>
      </rPr>
      <t>2017=blue</t>
    </r>
    <r>
      <rPr>
        <sz val="11"/>
        <color theme="9" tint="-0.249977111117893"/>
        <rFont val="Calibri"/>
        <family val="2"/>
        <scheme val="minor"/>
      </rPr>
      <t xml:space="preserve">, </t>
    </r>
    <r>
      <rPr>
        <sz val="11"/>
        <color rgb="FF00B050"/>
        <rFont val="Calibri"/>
        <family val="2"/>
        <scheme val="minor"/>
      </rPr>
      <t>2015=green</t>
    </r>
    <r>
      <rPr>
        <sz val="11"/>
        <color theme="9" tint="-0.249977111117893"/>
        <rFont val="Calibri"/>
        <family val="2"/>
        <scheme val="minor"/>
      </rPr>
      <t xml:space="preserve">, </t>
    </r>
    <r>
      <rPr>
        <sz val="11"/>
        <color rgb="FFFF0000"/>
        <rFont val="Calibri"/>
        <family val="2"/>
        <scheme val="minor"/>
      </rPr>
      <t xml:space="preserve">2012=red, </t>
    </r>
    <r>
      <rPr>
        <sz val="11"/>
        <color rgb="FF9F14F4"/>
        <rFont val="Calibri"/>
        <family val="2"/>
        <scheme val="minor"/>
      </rPr>
      <t>2006=purple</t>
    </r>
  </si>
  <si>
    <t>&lt; 21 &gt;</t>
  </si>
  <si>
    <t>&lt; 20 &gt;</t>
  </si>
  <si>
    <t>&lt; 10 &gt;</t>
  </si>
  <si>
    <t>Switzerland</t>
  </si>
  <si>
    <t>Athens Ob</t>
  </si>
  <si>
    <t>Iraklion</t>
  </si>
  <si>
    <t>Thessaloniki</t>
  </si>
  <si>
    <t>Kalamata</t>
  </si>
  <si>
    <t>Zuerich</t>
  </si>
  <si>
    <t>Saentis</t>
  </si>
  <si>
    <t>Geneve</t>
  </si>
  <si>
    <t>Lugano</t>
  </si>
  <si>
    <t>Vilneus</t>
  </si>
  <si>
    <t>Klaipeda</t>
  </si>
  <si>
    <t>Tehran</t>
  </si>
  <si>
    <t>Esfahan</t>
  </si>
  <si>
    <t>Bandar Abbas</t>
  </si>
  <si>
    <t>Bandar Anzali</t>
  </si>
  <si>
    <t>Pretoria</t>
  </si>
  <si>
    <t>Cape Town</t>
  </si>
  <si>
    <t>Durban</t>
  </si>
  <si>
    <t>Kimberly</t>
  </si>
  <si>
    <t>Wein</t>
  </si>
  <si>
    <t>Salzburg</t>
  </si>
  <si>
    <t>S Korea</t>
  </si>
  <si>
    <t>S Africa</t>
  </si>
  <si>
    <t>Seoul</t>
  </si>
  <si>
    <t>Yosu</t>
  </si>
  <si>
    <t>Pohang</t>
  </si>
  <si>
    <t>Antofagasta</t>
  </si>
  <si>
    <t>Santiago</t>
  </si>
  <si>
    <t>Valdivia</t>
  </si>
  <si>
    <t>Russia</t>
  </si>
  <si>
    <t>Israel</t>
  </si>
  <si>
    <t>Jerusalem</t>
  </si>
  <si>
    <t>Bet Dagen</t>
  </si>
  <si>
    <t>Leningrad</t>
  </si>
  <si>
    <t>Novgorod</t>
  </si>
  <si>
    <t>Volgodonsk</t>
  </si>
  <si>
    <t>Astrahan</t>
  </si>
  <si>
    <t>Archangelsk</t>
  </si>
  <si>
    <t>Irkutsk</t>
  </si>
  <si>
    <t>Vladivostock</t>
  </si>
  <si>
    <t xml:space="preserve">Magadan </t>
  </si>
  <si>
    <t>Jakutsk</t>
  </si>
  <si>
    <t>Vitim</t>
  </si>
  <si>
    <t>gone &amp; added</t>
  </si>
  <si>
    <t>added in Wind Power</t>
  </si>
  <si>
    <t>added in Sol</t>
  </si>
  <si>
    <t>gone in Sol</t>
  </si>
  <si>
    <t>https://en.wikipedia.org/wiki/List_of_countries_by_past_and_projected_GDP_(PPP)_per_capita#IMF_estimates_between_2010_and_2019</t>
  </si>
  <si>
    <t>2018 IMF GDP per Capita</t>
  </si>
  <si>
    <t>South America</t>
  </si>
  <si>
    <t>https://en.wikipedia.org/wiki/List_of_IMF_ranked_countries_by_GDP</t>
  </si>
  <si>
    <t>Unique Religio-regional</t>
  </si>
  <si>
    <t>Not enough near nations to group</t>
  </si>
  <si>
    <t>Rank of Avg GDPl Cap/Pop</t>
  </si>
  <si>
    <t>Phillipines 33</t>
  </si>
  <si>
    <t>India 23</t>
  </si>
  <si>
    <t>Poland 22</t>
  </si>
  <si>
    <t>Egypt 34</t>
  </si>
  <si>
    <t>Thailand 30</t>
  </si>
  <si>
    <t>Portugal 3</t>
  </si>
  <si>
    <t>Mexico 31</t>
  </si>
  <si>
    <t>Austria 12</t>
  </si>
  <si>
    <t>Greece 4</t>
  </si>
  <si>
    <t>Italy 8</t>
  </si>
  <si>
    <t>Australia 17</t>
  </si>
  <si>
    <t>France 15</t>
  </si>
  <si>
    <t>Great Britain 9</t>
  </si>
  <si>
    <t>Germany 1</t>
  </si>
  <si>
    <t>Finland 19</t>
  </si>
  <si>
    <t>Sweden 7</t>
  </si>
  <si>
    <t>Denmark 2</t>
  </si>
  <si>
    <t>Pakistan 32</t>
  </si>
  <si>
    <t>Lithuania 21</t>
  </si>
  <si>
    <t>Romania 14</t>
  </si>
  <si>
    <t>Brazil 26</t>
  </si>
  <si>
    <t>Turkey 27</t>
  </si>
  <si>
    <t>Bulgaria 11</t>
  </si>
  <si>
    <t>Iran 35</t>
  </si>
  <si>
    <t>South Korea 28</t>
  </si>
  <si>
    <t>Ukraine 24</t>
  </si>
  <si>
    <t>Canada 18</t>
  </si>
  <si>
    <t>South Africa 25</t>
  </si>
  <si>
    <t>Belgium 5</t>
  </si>
  <si>
    <t>Netherlands 13</t>
  </si>
  <si>
    <t>Japan 10</t>
  </si>
  <si>
    <t>Czech republic 16</t>
  </si>
  <si>
    <t>Chile 20</t>
  </si>
  <si>
    <t>Morocco 29</t>
  </si>
  <si>
    <t>(data-points)</t>
  </si>
  <si>
    <t>N&amp;W Europe / Christian / GDPpCR &lt; 26.5</t>
  </si>
  <si>
    <t>N&amp;W Europe / Christian / GDPpCR &gt; 26.5</t>
  </si>
  <si>
    <t>S&amp;E Europe / Christian / GDPpCR &lt; 55</t>
  </si>
  <si>
    <t>S&amp;E Europe / Christian / GDPpCR &gt; 55</t>
  </si>
  <si>
    <t>South America / Christian / GDPpCR &gt; 65</t>
  </si>
  <si>
    <t>Name</t>
  </si>
  <si>
    <t>New to above</t>
  </si>
  <si>
    <t>Average Wind Power capacity</t>
  </si>
  <si>
    <t>Rank of Wcap / Pop</t>
  </si>
  <si>
    <t>2017 Wind Power Capacity</t>
  </si>
  <si>
    <t>2018 Wind Power Capacity</t>
  </si>
  <si>
    <t>NW &amp; Shi'a Islam / GDPpCR &lt; 62</t>
  </si>
  <si>
    <t>NW &amp; Shi'a Islam / GDPpCR &gt; 62</t>
  </si>
  <si>
    <t>Sol-hours2</t>
  </si>
  <si>
    <t>Sol-hours1</t>
  </si>
  <si>
    <t>Solar Power</t>
  </si>
  <si>
    <t>GDPperCap</t>
  </si>
  <si>
    <t>Wind Power</t>
  </si>
  <si>
    <t>Average Solar Power Capacity</t>
  </si>
  <si>
    <t>2018 Solar Power Capacity</t>
  </si>
  <si>
    <t>2017 Solar Power Capacity</t>
  </si>
  <si>
    <t>Annual Sunshine Duration</t>
  </si>
  <si>
    <t>No Solar Capacity Listing</t>
  </si>
  <si>
    <t>No Wind Capacity Listing</t>
  </si>
  <si>
    <t>Avg Wind Capacity / Pop</t>
  </si>
  <si>
    <t>Avg Solar Power / Pop</t>
  </si>
  <si>
    <t>2016 Solar Power Capacity</t>
  </si>
  <si>
    <t>Adjusted Solar Capacity / Pop</t>
  </si>
  <si>
    <t>GDP-levelised Adj SolCap / Pop</t>
  </si>
  <si>
    <t>GDP-levelised WinCap / Pop</t>
  </si>
  <si>
    <t>Avg Renew Cap</t>
  </si>
  <si>
    <t>Solar cap</t>
  </si>
  <si>
    <t>Wind Cap</t>
  </si>
  <si>
    <t>C Factor Info</t>
  </si>
  <si>
    <t>No Solar or No Wind Listing</t>
  </si>
  <si>
    <r>
      <rPr>
        <b/>
        <sz val="11"/>
        <color theme="1"/>
        <rFont val="Calibri"/>
        <family val="2"/>
      </rPr>
      <t xml:space="preserve">↓ </t>
    </r>
    <r>
      <rPr>
        <b/>
        <sz val="11"/>
        <color theme="1"/>
        <rFont val="Calibri"/>
        <family val="2"/>
        <scheme val="minor"/>
      </rPr>
      <t>Count = original 48 nations from earlier series at Climate Etc</t>
    </r>
  </si>
  <si>
    <r>
      <rPr>
        <b/>
        <sz val="11"/>
        <color theme="1"/>
        <rFont val="Calibri"/>
        <family val="2"/>
      </rPr>
      <t xml:space="preserve">↓ </t>
    </r>
    <r>
      <rPr>
        <b/>
        <sz val="11"/>
        <color theme="1"/>
        <rFont val="Calibri"/>
        <family val="2"/>
        <scheme val="minor"/>
      </rPr>
      <t>Count = original 48 nations from earlier series of Climate Etc posts</t>
    </r>
  </si>
  <si>
    <t>Rank of Sunshne Durtn</t>
  </si>
  <si>
    <t>Annual Sunshine Duration per location for National Average</t>
  </si>
  <si>
    <t>text color = source</t>
  </si>
  <si>
    <t>Religio-Regnl groups</t>
  </si>
  <si>
    <t>Average Debiased Religiosity for Group</t>
  </si>
  <si>
    <t>Average UN Vote Share for CC action for Group</t>
  </si>
  <si>
    <t>Average of combined Renwable Energy Caoacity / Pop for Group</t>
  </si>
  <si>
    <t>Text Labels for Groups</t>
  </si>
  <si>
    <t>South America / Christian / GDPpCR &lt; 65</t>
  </si>
  <si>
    <t>GB</t>
  </si>
  <si>
    <t>GDP per capita Rank (IMF 2016)</t>
  </si>
  <si>
    <t>Insufficient peers for religio-regional group</t>
  </si>
  <si>
    <t>http://data.myworld2015.org/</t>
  </si>
  <si>
    <t>UN Poll</t>
  </si>
  <si>
    <t>Hungary</t>
  </si>
  <si>
    <t>Slovakia</t>
  </si>
  <si>
    <t>Kenya</t>
  </si>
  <si>
    <t>R-r GDPpC</t>
  </si>
  <si>
    <t>Group key</t>
  </si>
  <si>
    <t xml:space="preserve">    R-r GDPpC</t>
  </si>
  <si>
    <t xml:space="preserve">    Group key</t>
  </si>
  <si>
    <t>GDPpC = "GDP-per-Capita"</t>
  </si>
  <si>
    <t>Per Capita GDPpC-levelised Renewable Energy Capacity key (text labels):</t>
  </si>
  <si>
    <t>Ranked in top 21</t>
  </si>
  <si>
    <t>Per Capita GDPpC-levelised Renewable Energy Capacity = average of (GDPpC-levelised Wind Capacity / population) &amp; (GDPpC-levelised annual-sunshine-adjusted Solar Capacity / population)</t>
  </si>
  <si>
    <t>https://en.wikipedia.org/wiki/Sunshine_duration#</t>
  </si>
  <si>
    <t>Religio-regional</t>
  </si>
  <si>
    <t>GDP-per-Capita key:</t>
  </si>
  <si>
    <t>R=</t>
  </si>
  <si>
    <t>t</t>
  </si>
  <si>
    <t>p</t>
  </si>
  <si>
    <t>tcrit 0.05</t>
  </si>
  <si>
    <t>Rows</t>
  </si>
  <si>
    <t>Sampled April 2020</t>
  </si>
  <si>
    <t>58-77</t>
  </si>
  <si>
    <t>38-57</t>
  </si>
  <si>
    <t>&lt; 20&gt;</t>
  </si>
  <si>
    <t>28-37</t>
  </si>
  <si>
    <t>18-27</t>
  </si>
  <si>
    <t>&lt; 10&gt;</t>
  </si>
  <si>
    <t>&lt; 13 &gt;</t>
  </si>
  <si>
    <t>88-100</t>
  </si>
  <si>
    <t>78-87</t>
  </si>
  <si>
    <t>India &amp; near Stans / Any</t>
  </si>
  <si>
    <t>India &amp; near Stans / Any / GDPpCR &gt; 134</t>
  </si>
  <si>
    <t>India &amp; near Stans / Any / GDPpCR &lt; 134</t>
  </si>
  <si>
    <t>Ranked 22-35</t>
  </si>
  <si>
    <t>Average GDP-normalised Capacity / Pop</t>
  </si>
  <si>
    <t>GDP-normalised Adj SolCap / Pop</t>
  </si>
  <si>
    <t>GDP-normalised Wincap / Pop</t>
  </si>
  <si>
    <t>Norway excluded (Hydro bias, see main post)</t>
  </si>
  <si>
    <t>Russia Europe</t>
  </si>
  <si>
    <t>Russia Asia</t>
  </si>
  <si>
    <t>R-r GDPpCR = Religio-regional GDP-per-Capita Ranking</t>
  </si>
  <si>
    <r>
      <t xml:space="preserve">For this plot of Vote Share for "Action on Climate Change" (a 'weak' </t>
    </r>
    <r>
      <rPr>
        <i/>
        <sz val="11"/>
        <color theme="1"/>
        <rFont val="Calibri"/>
        <family val="2"/>
        <scheme val="minor"/>
      </rPr>
      <t>reality-constrained</t>
    </r>
    <r>
      <rPr>
        <sz val="11"/>
        <color theme="1"/>
        <rFont val="Calibri"/>
        <family val="2"/>
        <scheme val="minor"/>
      </rPr>
      <t xml:space="preserve"> attitude) against Religiosity, each data-point represents a group average</t>
    </r>
  </si>
  <si>
    <t>for high and low GDP-per-Capita halves, within each Religio-regional group. The relationship of the halves (light shade and dark shade of each group colour), i.e.</t>
  </si>
  <si>
    <r>
      <t xml:space="preserve">For this plot of Renewables Commitment </t>
    </r>
    <r>
      <rPr>
        <i/>
        <sz val="11"/>
        <color theme="1"/>
        <rFont val="Calibri"/>
        <family val="2"/>
        <scheme val="minor"/>
      </rPr>
      <t xml:space="preserve">(weakly </t>
    </r>
    <r>
      <rPr>
        <sz val="11"/>
        <color theme="1"/>
        <rFont val="Calibri"/>
        <family val="2"/>
        <scheme val="minor"/>
      </rPr>
      <t>c</t>
    </r>
    <r>
      <rPr>
        <i/>
        <sz val="11"/>
        <color theme="1"/>
        <rFont val="Calibri"/>
        <family val="2"/>
        <scheme val="minor"/>
      </rPr>
      <t>onstrained</t>
    </r>
    <r>
      <rPr>
        <sz val="11"/>
        <color theme="1"/>
        <rFont val="Calibri"/>
        <family val="2"/>
        <scheme val="minor"/>
      </rPr>
      <t xml:space="preserve"> by national budget considerations) against Religiosity, each data-point represents a group average</t>
    </r>
  </si>
  <si>
    <t>https://en.wikipedia.org/wiki/Importance_of_religion_by_country</t>
  </si>
  <si>
    <t xml:space="preserve">Wiki Gallup 2009 (sampled Dec 2019): </t>
  </si>
  <si>
    <t xml:space="preserve">Wiki WIN/GIA (sampled Dec 2019): </t>
  </si>
  <si>
    <t>https://en.wikipedia.org/wiki/List_of_countries_by_irreligion</t>
  </si>
  <si>
    <t>https://www.pewforum.org/2012/08/09/the-worlds-muslims-unity-and-diversity-2-religious-commitment/</t>
  </si>
  <si>
    <t>Pew 2012 (sampled Dec 2019, Egypt only):</t>
  </si>
  <si>
    <t>Data Ends.</t>
  </si>
  <si>
    <t>Dark upper and Light lower, is reflected in a similar Chart (F10b, right) of Renewables Commitment against Religiosity. So not only is the overall trend found in the</t>
  </si>
  <si>
    <t>climate-survey reflected in the real world (Renewables energy policy), so is the secondary variance about trend for R-rGDPpCR.</t>
  </si>
  <si>
    <t>Dark upper and Light lower, is reflected in a similar Chart (F10a, left) of Renewables Commitment against Religiosity. So not only is the overall trend found in the</t>
  </si>
  <si>
    <t>THIS SHEET: All nations Religiosity Debias (rows 12 to 82), PLUS all the Eind and Solar Renwables Data (remaining rows).</t>
  </si>
  <si>
    <t>not grouped</t>
  </si>
  <si>
    <t>Africa / Any</t>
  </si>
  <si>
    <t>South America / Chr</t>
  </si>
  <si>
    <t>India + near Stans / Any</t>
  </si>
  <si>
    <t>SE Asia / Any Faith</t>
  </si>
  <si>
    <t>Grey =</t>
  </si>
  <si>
    <t>Arabia / Egypt Islam</t>
  </si>
  <si>
    <t>Africa</t>
  </si>
  <si>
    <t>Azebaijan</t>
  </si>
  <si>
    <t>-</t>
  </si>
  <si>
    <t>Others</t>
  </si>
  <si>
    <t xml:space="preserve">S&amp;E Europe / Christian, North &amp; Shia Islam
</t>
  </si>
  <si>
    <t>Saudi Arabia</t>
  </si>
  <si>
    <t>https://simple.wikipedia.org/wiki/List_of_countries_by_GDP_(PPP)_per_capita</t>
  </si>
  <si>
    <t>GDP per capita Rank (IMF 2017)</t>
  </si>
  <si>
    <r>
      <rPr>
        <sz val="11"/>
        <rFont val="Calibri"/>
        <family val="2"/>
        <scheme val="minor"/>
      </rPr>
      <t xml:space="preserve">WIN/GIA </t>
    </r>
    <r>
      <rPr>
        <sz val="11"/>
        <color rgb="FF0000FF"/>
        <rFont val="Calibri"/>
        <family val="2"/>
        <scheme val="minor"/>
      </rPr>
      <t>2017=blue</t>
    </r>
    <r>
      <rPr>
        <sz val="11"/>
        <color theme="9" tint="-0.249977111117893"/>
        <rFont val="Calibri"/>
        <family val="2"/>
        <scheme val="minor"/>
      </rPr>
      <t xml:space="preserve">, </t>
    </r>
    <r>
      <rPr>
        <sz val="11"/>
        <color rgb="FF00B050"/>
        <rFont val="Calibri"/>
        <family val="2"/>
        <scheme val="minor"/>
      </rPr>
      <t>2015=green</t>
    </r>
    <r>
      <rPr>
        <sz val="11"/>
        <color theme="9" tint="-0.249977111117893"/>
        <rFont val="Calibri"/>
        <family val="2"/>
        <scheme val="minor"/>
      </rPr>
      <t xml:space="preserve">, </t>
    </r>
    <r>
      <rPr>
        <sz val="11"/>
        <color rgb="FFFF0000"/>
        <rFont val="Calibri"/>
        <family val="2"/>
        <scheme val="minor"/>
      </rPr>
      <t xml:space="preserve">2012=red, </t>
    </r>
    <r>
      <rPr>
        <sz val="11"/>
        <color rgb="FF00B0F0"/>
        <rFont val="Calibri"/>
        <family val="2"/>
        <scheme val="minor"/>
      </rPr>
      <t>Wiki 'details'; Statistics Singapore 2015=turquoise</t>
    </r>
  </si>
  <si>
    <r>
      <t xml:space="preserve">Wiki / Gallup 2009=yellow, </t>
    </r>
    <r>
      <rPr>
        <sz val="11"/>
        <color theme="0" tint="-0.499984740745262"/>
        <rFont val="Calibri"/>
        <family val="2"/>
        <scheme val="minor"/>
      </rPr>
      <t xml:space="preserve">Zuckerman 2005=grey, </t>
    </r>
    <r>
      <rPr>
        <sz val="11"/>
        <color rgb="FFFF00FF"/>
        <rFont val="Calibri"/>
        <family val="2"/>
        <scheme val="minor"/>
      </rPr>
      <t>Pew 2012=pink</t>
    </r>
  </si>
  <si>
    <t>&lt;------------- Eastern -------------&gt;</t>
  </si>
  <si>
    <t>&lt;-------- Islam -------&gt;</t>
  </si>
  <si>
    <t>&lt;------------ Christian ------------&gt;</t>
  </si>
  <si>
    <t>Shintoism</t>
  </si>
  <si>
    <t>Buddhism</t>
  </si>
  <si>
    <t>Hindu</t>
  </si>
  <si>
    <t>Shia</t>
  </si>
  <si>
    <t>Sunni</t>
  </si>
  <si>
    <t>Catholic</t>
  </si>
  <si>
    <t>Protestant</t>
  </si>
  <si>
    <t>Orthodox</t>
  </si>
  <si>
    <t>(see page 7 or T1/T2)</t>
  </si>
  <si>
    <t>https://ec.europa.eu/clima/sites/clima/files/support/docs/report_2017_en.pdf</t>
  </si>
  <si>
    <t>https://yougov.co.uk/topics/politics/articles-reports/2016/01/29/global-issues</t>
  </si>
  <si>
    <t>Related article:</t>
  </si>
  <si>
    <t>Note: The 'Single' figure is the most appropriate here for constraint, albeit it makes little difference in most cases</t>
  </si>
  <si>
    <t>https://d25d2506sfb94s.cloudfront.net/cumulus_uploads/document/a7dgdmj6is/Results_160208.pdf</t>
  </si>
  <si>
    <t>1st of 24 (2016)</t>
  </si>
  <si>
    <t>1st of 10 (2015)</t>
  </si>
  <si>
    <t>YouGov 16</t>
  </si>
  <si>
    <t>% belief in UN Power to combat CC, "great deal" only</t>
  </si>
  <si>
    <t>Orange R=</t>
  </si>
  <si>
    <t>??</t>
  </si>
  <si>
    <t>% Religiosity (Composite from wiki irreligiosity)</t>
  </si>
  <si>
    <t>% Religiosity (Gallup 2009 via wiki)</t>
  </si>
  <si>
    <t>% Religiosity (Average - Residuals)</t>
  </si>
  <si>
    <t>% Personal impact of Climate-change, "great deal" only</t>
  </si>
  <si>
    <t>% Belief in UN Power to combat CC, "great deal" only</t>
  </si>
  <si>
    <r>
      <t>Climate Survey</t>
    </r>
    <r>
      <rPr>
        <sz val="11"/>
        <color theme="1"/>
        <rFont val="Calibri"/>
        <family val="2"/>
        <scheme val="minor"/>
      </rPr>
      <t xml:space="preserve"> </t>
    </r>
    <r>
      <rPr>
        <b/>
        <sz val="11"/>
        <color theme="1"/>
        <rFont val="Calibri"/>
        <family val="2"/>
        <scheme val="minor"/>
      </rPr>
      <t>Data-source</t>
    </r>
    <r>
      <rPr>
        <sz val="11"/>
        <color theme="1"/>
        <rFont val="Calibri"/>
        <family val="2"/>
        <scheme val="minor"/>
      </rPr>
      <t>:</t>
    </r>
  </si>
  <si>
    <t>International 2019 YouGov climate-change attitudes survey</t>
  </si>
  <si>
    <t>(Without Thailand, R= 0.93)</t>
  </si>
  <si>
    <t>% UN Poll Vote Share for 'Action on Climate-Change'</t>
  </si>
  <si>
    <t>Est % top priority on CC action = (UN vote Share)/6</t>
  </si>
  <si>
    <t>Combined (22 nation) Data
SA, WA, &amp; WC</t>
  </si>
  <si>
    <t>Taiwan and Hong Kong don't</t>
  </si>
  <si>
    <t>Many nations from the UN Poll</t>
  </si>
  <si>
    <t>exist in the UN Poll.</t>
  </si>
  <si>
    <t>climate survey.</t>
  </si>
  <si>
    <t>22 are common.</t>
  </si>
  <si>
    <t>The huge 2015 UN ‘My World’ poll with ~10 million participants across many nations.</t>
  </si>
  <si>
    <t>UN Poll Data-source:</t>
  </si>
  <si>
    <t>Strongly Constrained</t>
  </si>
  <si>
    <t>Strongly Aligned</t>
  </si>
  <si>
    <t>Weakly Aligned</t>
  </si>
  <si>
    <t>% Fully constrained Top Priority on CC (1st source), top choice in 24</t>
  </si>
  <si>
    <t>% Fully constrained Top Priority on CC (2nd source), top choice in 10</t>
  </si>
  <si>
    <t>YouGov (2016):</t>
  </si>
  <si>
    <t>Eurobarometer (2017):</t>
  </si>
  <si>
    <t>Est % top priority on CC action (UN vote share/6)</t>
  </si>
  <si>
    <t>Average of YouGov 16 and Eurobarometer 17</t>
  </si>
  <si>
    <t>Eurobarometer 17</t>
  </si>
  <si>
    <t>Summary of Trends</t>
  </si>
  <si>
    <t>And Fully Constrained estimate / Confine data</t>
  </si>
  <si>
    <t>Weakly Constrained</t>
  </si>
  <si>
    <t>Fully Constrained est</t>
  </si>
  <si>
    <t xml:space="preserve">               FC confining datapints</t>
  </si>
  <si>
    <t>SA</t>
  </si>
  <si>
    <t>WA</t>
  </si>
  <si>
    <t>These 2 surveys</t>
  </si>
  <si>
    <t>identical wording</t>
  </si>
  <si>
    <t>so it's okay</t>
  </si>
  <si>
    <t>to average</t>
  </si>
  <si>
    <t>them</t>
  </si>
  <si>
    <t>have virtually</t>
  </si>
  <si>
    <t>measurement point</t>
  </si>
  <si>
    <t>Example nations highlighted</t>
  </si>
  <si>
    <t>Re-coloured for religio-regional blocks instead of major faiths</t>
  </si>
  <si>
    <t>WC Alternate color codings</t>
  </si>
  <si>
    <t>South America / Christian</t>
  </si>
  <si>
    <t>Color key</t>
  </si>
  <si>
    <t>India &amp; Near Stans / any religion / GDPpCR &gt; 133</t>
  </si>
  <si>
    <t>SE Asia / Any religion / GDPpCR &lt; 86</t>
  </si>
  <si>
    <t>peers for religio-regional group</t>
  </si>
  <si>
    <t>India &amp; Near Stans / any religion / GDPpCR &lt; 133</t>
  </si>
  <si>
    <t>Insufficient</t>
  </si>
  <si>
    <t>India &amp; near Stans / Any religion</t>
  </si>
  <si>
    <t>SE Asia / Any religion</t>
  </si>
  <si>
    <t>http://www.digitalnewsreport.org/survey/2020/how-people-access-news-about-climate-change/</t>
  </si>
  <si>
    <t>Grey</t>
  </si>
  <si>
    <r>
      <rPr>
        <sz val="11"/>
        <rFont val="Calibri"/>
        <family val="2"/>
        <scheme val="minor"/>
      </rPr>
      <t xml:space="preserve">WIN/GIA </t>
    </r>
    <r>
      <rPr>
        <sz val="11"/>
        <color rgb="FF0000FF"/>
        <rFont val="Calibri"/>
        <family val="2"/>
        <scheme val="minor"/>
      </rPr>
      <t>2017=blue</t>
    </r>
    <r>
      <rPr>
        <sz val="11"/>
        <color theme="9" tint="-0.249977111117893"/>
        <rFont val="Calibri"/>
        <family val="2"/>
        <scheme val="minor"/>
      </rPr>
      <t xml:space="preserve">, </t>
    </r>
    <r>
      <rPr>
        <sz val="11"/>
        <color rgb="FF00B050"/>
        <rFont val="Calibri"/>
        <family val="2"/>
        <scheme val="minor"/>
      </rPr>
      <t>2015=green</t>
    </r>
    <r>
      <rPr>
        <sz val="11"/>
        <color theme="9" tint="-0.249977111117893"/>
        <rFont val="Calibri"/>
        <family val="2"/>
        <scheme val="minor"/>
      </rPr>
      <t xml:space="preserve">, </t>
    </r>
    <r>
      <rPr>
        <sz val="11"/>
        <color rgb="FFFF0000"/>
        <rFont val="Calibri"/>
        <family val="2"/>
        <scheme val="minor"/>
      </rPr>
      <t xml:space="preserve">2012=red, </t>
    </r>
    <r>
      <rPr>
        <sz val="11"/>
        <color rgb="FF9F14F4"/>
        <rFont val="Calibri"/>
        <family val="2"/>
        <scheme val="minor"/>
      </rPr>
      <t>2006=purple,</t>
    </r>
    <r>
      <rPr>
        <sz val="11"/>
        <color rgb="FFFF0000"/>
        <rFont val="Calibri"/>
        <family val="2"/>
        <scheme val="minor"/>
      </rPr>
      <t xml:space="preserve"> </t>
    </r>
    <r>
      <rPr>
        <sz val="11"/>
        <color rgb="FF00B0F0"/>
        <rFont val="Calibri"/>
        <family val="2"/>
        <scheme val="minor"/>
      </rPr>
      <t>Wiki 'details'; Statistics Singapore 2015=turquoise</t>
    </r>
  </si>
  <si>
    <t>East Asian / Any religion / GDPpCR &gt; 26</t>
  </si>
  <si>
    <t>East Asian / Any religion / GDPpCR &lt; 26</t>
  </si>
  <si>
    <t>S&amp;E Europe / Christian / GDPpCR &gt; 49.5</t>
  </si>
  <si>
    <t>S&amp;E Europe / Christian / GDPpCR &lt; 49.5</t>
  </si>
  <si>
    <t>East Aisa / Any religion</t>
  </si>
  <si>
    <t>CC is 'Very or Extremely seious'</t>
  </si>
  <si>
    <t>Two added from 'Solar only'</t>
  </si>
  <si>
    <t>CC is 'Extremely Serious'</t>
  </si>
  <si>
    <t>CC is 'Very Serious'</t>
  </si>
  <si>
    <t>35 nations with both Solar and Wind deployment beefed to 37 with 2 Solar only (all from Renwables Sheet) to match number above</t>
  </si>
  <si>
    <t>37 nations responding to the climate change question in the Digital News Report (from Reuters / Oxford Uni) survey</t>
  </si>
  <si>
    <t>DNR (Reuters / Oxford Uni) survey:</t>
  </si>
  <si>
    <t>UN Poll:</t>
  </si>
  <si>
    <t>Alternate 'WC' with 37 'Renewables nations'</t>
  </si>
  <si>
    <t>Weakly Aligned(1) + Offset(2)</t>
  </si>
  <si>
    <t>Weakly Aligned(1) and Offset(2) separately and combined</t>
  </si>
  <si>
    <t>"Combined" is same as Chart above, which is expanded and colour coded.</t>
  </si>
  <si>
    <t>Data is taken from above columns.</t>
  </si>
  <si>
    <t>Green</t>
  </si>
  <si>
    <t>THIS SHEET: Weakly Aligned(1) and Offset(2), both separately and combined and colour coded, plus alternate Weakly Constrained using 37 'Renewables Nations' (also colour coded - 'WC'37).</t>
  </si>
  <si>
    <t>Weakly Constrained(1) + Offset(1)</t>
  </si>
  <si>
    <t>% 5 countries most negative impact on Climate-change: China</t>
  </si>
  <si>
    <t>% 5 countries most negative impact on Climate-change: India</t>
  </si>
  <si>
    <t>(full results)</t>
  </si>
  <si>
    <t>% Belief that personally 'could do more' to tackle Climate-change</t>
  </si>
  <si>
    <t>% Personal impact of CC, 'not v much' &amp; 'no impact'</t>
  </si>
  <si>
    <t>% belief in UN Power to combat CC, "not v much" &amp; "no power"</t>
  </si>
  <si>
    <r>
      <t xml:space="preserve">While supportive attitudes correlate with Religiosity, </t>
    </r>
    <r>
      <rPr>
        <b/>
        <sz val="11"/>
        <color theme="1"/>
        <rFont val="Calibri"/>
        <family val="2"/>
        <scheme val="minor"/>
      </rPr>
      <t>Resistive</t>
    </r>
    <r>
      <rPr>
        <sz val="11"/>
        <color theme="1"/>
        <rFont val="Calibri"/>
        <family val="2"/>
        <scheme val="minor"/>
      </rPr>
      <t xml:space="preserve"> attitudes anti-correlate</t>
    </r>
  </si>
  <si>
    <t>See notes for issues about terrorism</t>
  </si>
  <si>
    <t>skewing one of these surveys</t>
  </si>
  <si>
    <t>https://climatenexus.org/wp-content/uploads/pdf/National-Poll-Toplines-Crosstabs-PR1922.pdf</t>
  </si>
  <si>
    <t>ClimateNexus</t>
  </si>
  <si>
    <t>2 top issues</t>
  </si>
  <si>
    <t>https://www.e-mc2.gr/sites/default/files/2019-11/cbs_climate_Monday-top-tabs.pdf</t>
  </si>
  <si>
    <t>Tables for above</t>
  </si>
  <si>
    <t>https://www.cbsnews.com/news/cbs-news-poll-climate-change-will-be-an-issue-for-most-voters-in-2020/</t>
  </si>
  <si>
    <t>CBS/YouGov</t>
  </si>
  <si>
    <t>https://www.pewresearch.org/science/2019/11/25/u-s-public-views-on-climate-and-energy/</t>
  </si>
  <si>
    <t>Pew 2019</t>
  </si>
  <si>
    <t>https://thehill.com/hilltv/rising/474327-voters-name-health-care-as-top-issue-going-into-2020</t>
  </si>
  <si>
    <t>Hill/Harris 19</t>
  </si>
  <si>
    <t>https://poll.qu.edu/national/release-detail?ReleaseID=2590</t>
  </si>
  <si>
    <t>Quinn Uni 18</t>
  </si>
  <si>
    <t>Ques 45</t>
  </si>
  <si>
    <t>https://d25d2506sfb94s.cloudfront.net/cumulus_uploads/document/a5islr4zij/econTabReport.pdf</t>
  </si>
  <si>
    <t>Econ/YouGov</t>
  </si>
  <si>
    <t>https://www.americanprogress.org/issues/security/reports/2019/05/05/469218/america-adrift/</t>
  </si>
  <si>
    <t>AP/GBAO 2019</t>
  </si>
  <si>
    <t>Table 1</t>
  </si>
  <si>
    <t>The Kaiser Family Foundation/Washington Post Climate Change Survey – Main Findings – 9349 | KFF</t>
  </si>
  <si>
    <t>KFF/WP 2019</t>
  </si>
  <si>
    <t>https://www.pewforum.org/religious-landscape-study/party-affiliation/</t>
  </si>
  <si>
    <t>Pew 2014</t>
  </si>
  <si>
    <t>Religiosity</t>
  </si>
  <si>
    <t>series</t>
  </si>
  <si>
    <t>chart</t>
  </si>
  <si>
    <t>"almost Full"</t>
  </si>
  <si>
    <t>draw political</t>
  </si>
  <si>
    <t>Estimated from</t>
  </si>
  <si>
    <t>Just used to</t>
  </si>
  <si>
    <t>Democrat</t>
  </si>
  <si>
    <t>Independent</t>
  </si>
  <si>
    <t>Republican</t>
  </si>
  <si>
    <r>
      <t xml:space="preserve">CC &amp; Env as </t>
    </r>
    <r>
      <rPr>
        <b/>
        <i/>
        <sz val="12"/>
        <color theme="1"/>
        <rFont val="Calibri"/>
        <family val="2"/>
        <scheme val="minor"/>
      </rPr>
      <t xml:space="preserve">single </t>
    </r>
    <r>
      <rPr>
        <b/>
        <sz val="12"/>
        <color theme="1"/>
        <rFont val="Calibri"/>
        <family val="2"/>
        <scheme val="minor"/>
      </rPr>
      <t>issue from 19 national issues</t>
    </r>
  </si>
  <si>
    <t>CC as 1 of 2 issues from 14 national issues</t>
  </si>
  <si>
    <t>CC as 1 of 3 issues from 12 foreign policy issues</t>
  </si>
  <si>
    <t>CC "very important" from only 5 issues, but 4 grades too!</t>
  </si>
  <si>
    <t>"you or family harmed" within 50 years; 'very worried'</t>
  </si>
  <si>
    <t>Climate Change is best described as "a crisis"</t>
  </si>
  <si>
    <t>"US harmed" within 50 years; 'very worried'</t>
  </si>
  <si>
    <t>Climate Change: "very concerned"</t>
  </si>
  <si>
    <t>"Feds doing too little" on CC action</t>
  </si>
  <si>
    <t>Climate Change due to "human activity"</t>
  </si>
  <si>
    <t>Not 'religious person' if &lt; 'absolutely certain' belief in God</t>
  </si>
  <si>
    <t>Religion 'very important in ones life'</t>
  </si>
  <si>
    <t>Religiosity Scale</t>
  </si>
  <si>
    <r>
      <t xml:space="preserve">Political Affilliation  </t>
    </r>
    <r>
      <rPr>
        <b/>
        <sz val="14"/>
        <color theme="1"/>
        <rFont val="Calibri"/>
        <family val="2"/>
      </rPr>
      <t>↓↓↓</t>
    </r>
  </si>
  <si>
    <t>Pseudo Religiosity</t>
  </si>
  <si>
    <t>Constrained</t>
  </si>
  <si>
    <t>Aligned</t>
  </si>
  <si>
    <t>C lift weakerC</t>
  </si>
  <si>
    <t>C lift weakerA</t>
  </si>
  <si>
    <t>Type:</t>
  </si>
  <si>
    <t>almost Full</t>
  </si>
  <si>
    <t>Strong</t>
  </si>
  <si>
    <t>Medium</t>
  </si>
  <si>
    <t>Weak</t>
  </si>
  <si>
    <t>Strength:</t>
  </si>
  <si>
    <t>Average E/F</t>
  </si>
  <si>
    <t>Source:</t>
  </si>
  <si>
    <t>THIS SHEET: US data for aligned strengths of Reality-Constrained and Unconstrained responses, plus relationship between US and Rest-of-World (RoW) frameworks.</t>
  </si>
  <si>
    <t>(rank of GDP(PPP)-per-Capita, sampled April 2020)</t>
  </si>
  <si>
    <t>(Published 2017)</t>
  </si>
  <si>
    <t>NOTE: From Sept 2020, 2016 entries wrongly labelled 2010 in Wiki!</t>
  </si>
  <si>
    <t>Actual file:</t>
  </si>
  <si>
    <t>https://www.imf.org/external/pubs/ft/weo/2017/02/weodata/WEOOct2017all.xls</t>
  </si>
  <si>
    <t>See original source page:</t>
  </si>
  <si>
    <t>https://www.imf.org/external/pubs/ft/weo/2017/02/weodata/download.aspx</t>
  </si>
  <si>
    <t>% belief can 'personally do more'</t>
  </si>
  <si>
    <t>% CC UN Poll voteshare</t>
  </si>
  <si>
    <t>Loses Modality</t>
  </si>
  <si>
    <t>Scroll right for Very Weak trends &gt;&gt;</t>
  </si>
  <si>
    <r>
      <rPr>
        <sz val="11"/>
        <color theme="1"/>
        <rFont val="Times New Roman"/>
        <family val="1"/>
      </rPr>
      <t xml:space="preserve">Response </t>
    </r>
    <r>
      <rPr>
        <i/>
        <sz val="11"/>
        <color theme="1"/>
        <rFont val="Times New Roman"/>
        <family val="1"/>
      </rPr>
      <t>'can personally do more'</t>
    </r>
    <r>
      <rPr>
        <sz val="11"/>
        <color theme="1"/>
        <rFont val="Times New Roman"/>
        <family val="1"/>
      </rPr>
      <t xml:space="preserve"> to question:</t>
    </r>
  </si>
  <si>
    <t>Do you think you could be doing more to tackle climate change?</t>
  </si>
  <si>
    <t>% personal impact of CC, "great deal" only</t>
  </si>
  <si>
    <t>https://www.fridaysforfuture.org/statistics/map</t>
  </si>
  <si>
    <t>Strikes</t>
  </si>
  <si>
    <t>XR Site</t>
  </si>
  <si>
    <t>MYWorld2015 Analytics by Country Issue Etc</t>
  </si>
  <si>
    <t>UN List</t>
  </si>
  <si>
    <t>Importance in Life: Religion, crossed with Age.</t>
  </si>
  <si>
    <t>Wave 5, 2005 to 2009. Not all countries available.</t>
  </si>
  <si>
    <t>http://www.worldvaluessurvey.org/WVSOnline.jsp</t>
  </si>
  <si>
    <t>rest - 29</t>
  </si>
  <si>
    <t>50 &amp; up</t>
  </si>
  <si>
    <t>30-49</t>
  </si>
  <si>
    <t>up to 29</t>
  </si>
  <si>
    <t>Age</t>
  </si>
  <si>
    <t>people (WVS,religion: very + rather important)</t>
  </si>
  <si>
    <t>religiosity drop in younger</t>
  </si>
  <si>
    <t>CSW Presence Rank</t>
  </si>
  <si>
    <t>Climate Action share of UN Issues List</t>
  </si>
  <si>
    <t>XR Presence Rank</t>
  </si>
  <si>
    <t>Nation Population (M)</t>
  </si>
  <si>
    <t>XR Groups / Population</t>
  </si>
  <si>
    <t>XR and CSW</t>
  </si>
  <si>
    <t>Figure 1</t>
  </si>
  <si>
    <t>Figure 2</t>
  </si>
  <si>
    <t>Note:</t>
  </si>
  <si>
    <t>copy cells</t>
  </si>
  <si>
    <t>Religiosity key (%):</t>
  </si>
  <si>
    <t>star=18-27</t>
  </si>
  <si>
    <t xml:space="preserve">    square=60-79</t>
  </si>
  <si>
    <t xml:space="preserve">    round=80-100</t>
  </si>
  <si>
    <t xml:space="preserve">   triangle=40-59</t>
  </si>
  <si>
    <t xml:space="preserve">   diamond=30-39</t>
  </si>
  <si>
    <t xml:space="preserve">     cross=20-29</t>
  </si>
  <si>
    <t>round=88-100</t>
  </si>
  <si>
    <t>square=78-87</t>
  </si>
  <si>
    <t>triangle=58-77</t>
  </si>
  <si>
    <t>diamond=38-57</t>
  </si>
  <si>
    <t xml:space="preserve">  cross=28-37</t>
  </si>
  <si>
    <t>Set colour saturation to zero</t>
  </si>
  <si>
    <t>to include key</t>
  </si>
  <si>
    <r>
      <t xml:space="preserve">      </t>
    </r>
    <r>
      <rPr>
        <b/>
        <sz val="18"/>
        <color theme="0" tint="-0.499984740745262"/>
        <rFont val="Calibri"/>
        <family val="2"/>
        <scheme val="minor"/>
      </rPr>
      <t>+</t>
    </r>
  </si>
  <si>
    <t>Insufficient peers for</t>
  </si>
  <si>
    <t>religio-regional group</t>
  </si>
  <si>
    <t xml:space="preserve">  </t>
  </si>
  <si>
    <t xml:space="preserve">   </t>
  </si>
  <si>
    <t>SE Asia / Any Religion / GDPpCR &gt; 86</t>
  </si>
  <si>
    <t>SE Asia / Any Religion / GDPpCR &lt; 86</t>
  </si>
  <si>
    <t>Debiased Religiosity</t>
  </si>
  <si>
    <t>Number of Extinction Rebellion (XR) Groups</t>
  </si>
  <si>
    <t>Number of Childrens Strike  Weekly (CSW) Groups</t>
  </si>
  <si>
    <t>CSW Groups / Population</t>
  </si>
  <si>
    <t>THIS SHEET: Data for Extinction Rebellion (XR) groups and Children's Strike Weekly (CSW) groups across 22 nations</t>
  </si>
  <si>
    <t>Child rough adjusted Religiosity</t>
  </si>
  <si>
    <t>XR</t>
  </si>
  <si>
    <t>CSW</t>
  </si>
  <si>
    <t>Use with Series 2 disabled for</t>
  </si>
  <si>
    <t>main chart. Series 2 is child</t>
  </si>
  <si>
    <t>weighting on religiosity (5 nations)</t>
  </si>
  <si>
    <t>Table</t>
  </si>
  <si>
    <t xml:space="preserve">         Religiosity drop in younger people</t>
  </si>
  <si>
    <t xml:space="preserve">   (WVS, religion: very + rather important)</t>
  </si>
  <si>
    <t>n/a</t>
  </si>
  <si>
    <t>https://web.archive.org/web/20200514055805/https://map.fridaysforfuture.org/</t>
  </si>
  <si>
    <t>NOTE:</t>
  </si>
  <si>
    <t>from Poland downwards the</t>
  </si>
  <si>
    <t>nations are the first between</t>
  </si>
  <si>
    <t>CSW data from Wayback Machine 14th May capture:</t>
  </si>
  <si>
    <t>50% and 80% from the 'Wind Cap'</t>
  </si>
  <si>
    <t>table in Sheet 'Relig DB and Renewables',</t>
  </si>
  <si>
    <t>which are not already pressent.</t>
  </si>
  <si>
    <t>https://rebellion.global/</t>
  </si>
  <si>
    <t>XR site sampled 2nd March 2021 (post Covid-19).</t>
  </si>
  <si>
    <t>Children's Strikes site sampled 10th Jan 2020 (22 nations) and 10th May 2020 (7 nations, see below) from Archive.</t>
  </si>
  <si>
    <t>(mainly pre Covid, and into early Covid for the 7).</t>
  </si>
  <si>
    <t>% Belief in UN Power to combat CC, "a fair amount" only</t>
  </si>
  <si>
    <t>By Andy A West: www.wearenarrative.wordpress.com</t>
  </si>
  <si>
    <t>From Sheet 'Main trends'</t>
  </si>
  <si>
    <t>Chart 'Trends'</t>
  </si>
  <si>
    <t>Chart 'Res1'</t>
  </si>
  <si>
    <t>Chart 'Res2a'</t>
  </si>
  <si>
    <t>Chart 'Trendsx'</t>
  </si>
  <si>
    <t>From Sheet 'The US'</t>
  </si>
  <si>
    <t>Chart 'US/RoW'</t>
  </si>
  <si>
    <t>From Sheet 'Relig DB and Renewables'</t>
  </si>
  <si>
    <t>Chart 'C2'</t>
  </si>
  <si>
    <t>Chart 'F7'</t>
  </si>
  <si>
    <t>Chart 'C3'</t>
  </si>
  <si>
    <t>Chart 'C4'</t>
  </si>
  <si>
    <t>From Sheet 'XR &amp; CSW'</t>
  </si>
  <si>
    <t>Chart 'XR'</t>
  </si>
  <si>
    <t>Chart 'CSW'</t>
  </si>
  <si>
    <t>Chart 'SA, WA, WC combo
'</t>
  </si>
  <si>
    <t>From Sheet 'WA1+O2 and WC37'</t>
  </si>
  <si>
    <t>Chart 'WA1 &amp; O2'</t>
  </si>
  <si>
    <t>Chart 'VWtrends'</t>
  </si>
  <si>
    <t>Chart 'WC1+O1'</t>
  </si>
  <si>
    <t>Chart 'WA1+O2'</t>
  </si>
  <si>
    <t>Chart 'WC37'</t>
  </si>
  <si>
    <t>Chart 'F9'</t>
  </si>
  <si>
    <t>With 'Series2' enabled</t>
  </si>
  <si>
    <t>With 'Series2' disabled</t>
  </si>
  <si>
    <t>% climate-change priority</t>
  </si>
  <si>
    <t>Czech Republic</t>
  </si>
  <si>
    <t>Sweden and Denmark are likely high outliers due to the</t>
  </si>
  <si>
    <t>swift rise of Greta Thunberg and the children's strikes for</t>
  </si>
  <si>
    <t>climate at this time, which arose in Sweden but would still</t>
  </si>
  <si>
    <t>be spreading out from that location.</t>
  </si>
  <si>
    <t>I don't know why Estonia and the Czech Republic are low</t>
  </si>
  <si>
    <t>outliers.</t>
  </si>
  <si>
    <t>% climate-change as priority post covid</t>
  </si>
  <si>
    <t>Data source:</t>
  </si>
  <si>
    <t xml:space="preserve">https://www.kantar.com/-/media/project/kantar/global/articles/files/2019/ebs490_report.pdf </t>
  </si>
  <si>
    <t>https://www.ipsos.com/sites/default/files/ct/news/documents/2020-04/node-658051-658786.zip</t>
  </si>
  <si>
    <t>Weak constraint via list of other threats; weak alignment to pick major against minor or none</t>
  </si>
  <si>
    <t xml:space="preserve">https://www.pewresearch.org/global/wp-content/uploads/sites/2/2019/02/Pew-Research-Center_Global-Threats-2018-Report_2019-02-10.pdf </t>
  </si>
  <si>
    <t>% 2018 CC as major threat OPTION &amp; with other threats</t>
  </si>
  <si>
    <t>% 2017 CC as major threat OPTION &amp; with other threats</t>
  </si>
  <si>
    <t>In principle responses can be anywhere between a Weakly-Aligned trend with offset, and a</t>
  </si>
  <si>
    <t>Weakly-Constrained trend with offset. The offset for the former, should be at least as large as</t>
  </si>
  <si>
    <t>the offset 'O2' from the Chart 'WA1 &amp; O2', but appears to be bigger in these highly speculative</t>
  </si>
  <si>
    <t>by-eye fits. Plausible positions are chosen which prevent Spain and Israel and Russia and South</t>
  </si>
  <si>
    <t>Korea looking like exceptions.</t>
  </si>
  <si>
    <t>A major problem with this highly speculative approach, is that all data-points can easily be</t>
  </si>
  <si>
    <t>accomodated by placing the blue and orange trendlines in the right place, but this doesn't</t>
  </si>
  <si>
    <t>actually prove anything.  The widest response band is actually between 40 and 60%</t>
  </si>
  <si>
    <t>far too few nations to show whether they'd occupy the whole 20% to 100% Y-Axis responses.</t>
  </si>
  <si>
    <t>NOTE: Two adjacent years are included to create more psuedo-data. While there's a net</t>
  </si>
  <si>
    <t xml:space="preserve">increase in those expressing CC as a Major Threat, random measurement changes and local </t>
  </si>
  <si>
    <t>priority shifts unrelated to CC also occur, giving a somewhat better idea of data-spread, albeit</t>
  </si>
  <si>
    <t>one should be cautious of this too. In princple there's a different envelope for each year, but</t>
  </si>
  <si>
    <t>in practice the same orange and blue trendlines cover both equally. The priority of CC will likely</t>
  </si>
  <si>
    <t>drop again in 2020/2021 because of covid, assuming this was included as one of the global threats.</t>
  </si>
  <si>
    <t xml:space="preserve">religiosity, though it's suitably narrow at the far LHS. At the far RHS, there are unfortunately </t>
  </si>
  <si>
    <t>Caution: only 12 nations</t>
  </si>
  <si>
    <t>Very Much So</t>
  </si>
  <si>
    <t>Somewhat</t>
  </si>
  <si>
    <t>No Impact</t>
  </si>
  <si>
    <t>Q3 Do you feel that climate change is having an impact on your everyday life?</t>
  </si>
  <si>
    <t xml:space="preserve">https://www.eib.org/attachments/survey/third-climate-survey-all-data.xlsx </t>
  </si>
  <si>
    <t xml:space="preserve">https://www.eib.org/en/surveys/climate-survey/3rd-climate-survey/climate-change-and-covid-recovery.htm# </t>
  </si>
  <si>
    <t>The question here is: 'Do you feel that climate change is having an impact on your everyday life?'</t>
  </si>
  <si>
    <t>BUT… responses are still reliable / predictable…</t>
  </si>
  <si>
    <t>[There isn't a "don't know" option, so the oppositional 'No Impact' mirrors the 'Impact'].</t>
  </si>
  <si>
    <t>However, while a constrained trend from the same survey follows about the right track,</t>
  </si>
  <si>
    <t>Very Much So + Some-what</t>
  </si>
  <si>
    <t>http://web.archive.org/web/20190802231507/http://data.myworld2015.org/</t>
  </si>
  <si>
    <t>Archive of above:</t>
  </si>
  <si>
    <t>&lt;- hugely slow but does yield the data; incredibly the UN dissapeared the original site.</t>
  </si>
  <si>
    <t>Archive of above</t>
  </si>
  <si>
    <t>&lt;- hugely slow but does yield the data;</t>
  </si>
  <si>
    <t xml:space="preserve"> incredibly the UN dissapeared the original site.</t>
  </si>
  <si>
    <t>% 'Yes, somewhat'; effects of CC</t>
  </si>
  <si>
    <t>% 'Yes' total; effects of CC</t>
  </si>
  <si>
    <t>% 'Yes, absolutely'; effects of CC</t>
  </si>
  <si>
    <t>On the whole, would you say that, in your region, you have already noticed the effects of climate change?</t>
  </si>
  <si>
    <t xml:space="preserve">https://www.edf.fr/sites/default/files/contrib/groupe-edf/obs-climat/2020/obscop2020_resultatscomplets_en.pdf </t>
  </si>
  <si>
    <t>Other options are "No, not really", "Not at all", "Don't believe in climate-change", and "Don't know", which together anti-correlate with National Religiosities.</t>
  </si>
  <si>
    <t>Intuitively, one might think components of the Grey series would be a VWA trend and a 'neutral lift', the latter provided by the "Yes, somewhat" component.</t>
  </si>
  <si>
    <t>However, the Blue series is more like a WA one; albeit not directly addressing personal danger, the wording certainly seems robust enough for same…</t>
  </si>
  <si>
    <t>Venezuala</t>
  </si>
  <si>
    <t xml:space="preserve">https://www.nature.com/articles/s43247-021-00118-6 </t>
  </si>
  <si>
    <t xml:space="preserve">https://static-content.springer.com/esm/art%3A10.1038%2Fs43247-021-00118-6/MediaObjects/43247_2021_118_MOESM2_ESM.xlsx </t>
  </si>
  <si>
    <t>Paper, Levi 2021: 'Country-level conditions like prosperity, democracy, and regulatory culture predict individual climate change belief'</t>
  </si>
  <si>
    <t>Supplementary Data 1</t>
  </si>
  <si>
    <t>Belief that CC is human caused (from Levi 2021 [2016-19] subset)</t>
  </si>
  <si>
    <r>
      <t>R</t>
    </r>
    <r>
      <rPr>
        <vertAlign val="superscript"/>
        <sz val="12"/>
        <color theme="1"/>
        <rFont val="Calibri"/>
        <family val="2"/>
        <scheme val="minor"/>
      </rPr>
      <t xml:space="preserve">2 </t>
    </r>
    <r>
      <rPr>
        <sz val="12"/>
        <color theme="1"/>
        <rFont val="Calibri"/>
        <family val="2"/>
        <scheme val="minor"/>
      </rPr>
      <t>without Poland = 0.546</t>
    </r>
  </si>
  <si>
    <r>
      <t>R</t>
    </r>
    <r>
      <rPr>
        <vertAlign val="superscript"/>
        <sz val="12"/>
        <color theme="1"/>
        <rFont val="Calibri"/>
        <family val="2"/>
        <scheme val="minor"/>
      </rPr>
      <t xml:space="preserve">2 </t>
    </r>
    <r>
      <rPr>
        <sz val="12"/>
        <color theme="1"/>
        <rFont val="Calibri"/>
        <family val="2"/>
        <scheme val="minor"/>
      </rPr>
      <t>without Canada = 0.463</t>
    </r>
  </si>
  <si>
    <t>This trend is a net result of components that will strongly correlate with, and anti-correlate with, National Religiosities (and be ~neutral with, too), yet it still correlates overall.</t>
  </si>
  <si>
    <t>This means only 22 nations from a 60 nation set, of which 37 are 100% aware of CC. ALL the lesser aware ones are in Africa.</t>
  </si>
  <si>
    <t>NOTE: this is effctively a WA 'Lifted Series'.</t>
  </si>
  <si>
    <t>NOTE: Only nations that have 100% awareness of climate-change, and that are in my Religiosity Scale already, are plotted here.</t>
  </si>
  <si>
    <t>yet some do not, leading to much higher inconsistency. I do have 2 or 3 of these nations in other plots, where they're overwhelmed by other data anyhow.</t>
  </si>
  <si>
    <t>There are more issues for nations with significant non-awareness of CC, some surveys only cover more urban populations in such nations (so awareness higher)…</t>
  </si>
  <si>
    <t>(The great majority of such nations aren't on my religiosity register anyhow, no doubt I could pursue some, but the above result is sufficient for the point anyhow, I think).</t>
  </si>
  <si>
    <t>Most of the missing 'CC aware' nations are in South America; I happen not to have processed these, but they're mosly highly religious and look like they'd conform well,</t>
  </si>
  <si>
    <r>
      <t>likely improving the fit and so the R</t>
    </r>
    <r>
      <rPr>
        <vertAlign val="superscript"/>
        <sz val="11"/>
        <color theme="1"/>
        <rFont val="Calibri"/>
        <family val="2"/>
        <scheme val="minor"/>
      </rPr>
      <t>2</t>
    </r>
    <r>
      <rPr>
        <sz val="11"/>
        <color theme="1"/>
        <rFont val="Calibri"/>
        <family val="2"/>
        <scheme val="minor"/>
      </rPr>
      <t xml:space="preserve"> value.</t>
    </r>
  </si>
  <si>
    <t>Very concerned</t>
  </si>
  <si>
    <t>Somewhat concerned</t>
  </si>
  <si>
    <t xml:space="preserve">https://www.pewresearch.org/global/2015/11/05/1-concern-about-climate-change-and-its-consequences/ </t>
  </si>
  <si>
    <t>How concerned are you, if at all, that global climate change will harm you personally at some point in your lifetime?</t>
  </si>
  <si>
    <t xml:space="preserve">https://www.researchgate.net/publication/344252267_Public_Attitudes_toward_Climate_Change_A_Cross-Country_Analysis </t>
  </si>
  <si>
    <r>
      <rPr>
        <b/>
        <sz val="11"/>
        <color theme="1"/>
        <rFont val="Calibri"/>
        <family val="2"/>
        <scheme val="minor"/>
      </rPr>
      <t>Note</t>
    </r>
    <r>
      <rPr>
        <sz val="11"/>
        <color theme="1"/>
        <rFont val="Calibri"/>
        <family val="2"/>
        <scheme val="minor"/>
      </rPr>
      <t>: if these two responses are added together as is done</t>
    </r>
  </si>
  <si>
    <t xml:space="preserve">https://journals.sagepub.com/doi/10.1177/1369148120951013 </t>
  </si>
  <si>
    <t>now</t>
  </si>
  <si>
    <t>next few  years</t>
  </si>
  <si>
    <t>Do you think global climate change is harming people around the world now, will harm people in the next few years, will not harm people for many years or will never harm people?</t>
  </si>
  <si>
    <r>
      <t xml:space="preserve">The speculated bounds for this series are a 'VWA+O' (dark blue) and 'VWC' (burnt orange) trend, which are a) the </t>
    </r>
    <r>
      <rPr>
        <b/>
        <sz val="11"/>
        <color theme="1"/>
        <rFont val="Calibri"/>
        <family val="2"/>
        <scheme val="minor"/>
      </rPr>
      <t>estimates</t>
    </r>
    <r>
      <rPr>
        <sz val="11"/>
        <color theme="1"/>
        <rFont val="Calibri"/>
        <family val="2"/>
        <scheme val="minor"/>
      </rPr>
      <t xml:space="preserve"> taken from the Main Trends charts, plus b) 'O' is</t>
    </r>
  </si>
  <si>
    <r>
      <t>an extra</t>
    </r>
    <r>
      <rPr>
        <b/>
        <sz val="11"/>
        <color theme="1"/>
        <rFont val="Calibri"/>
        <family val="2"/>
        <scheme val="minor"/>
      </rPr>
      <t xml:space="preserve"> estimate</t>
    </r>
    <r>
      <rPr>
        <sz val="11"/>
        <color theme="1"/>
        <rFont val="Calibri"/>
        <family val="2"/>
        <scheme val="minor"/>
      </rPr>
      <t xml:space="preserve"> that is simply arranged so that Brazil does't look like an outlier. IOW this is very speculative! But at least consistent with non-linear pattern expectations.</t>
    </r>
  </si>
  <si>
    <t>Future harms are more consistent with the narrative (especially in 2015) than 'now' is, but with the large yet scattered responses sucked into 'now', the Aligned trend for 'next</t>
  </si>
  <si>
    <t>few years', is not all all robust; r is only 0.22. Overall I can't firmly link the language of this question to reasons why 'VWA+specificO' and 'VWC' in particular, bound responses</t>
  </si>
  <si>
    <t>From Sheet 'Extra'</t>
  </si>
  <si>
    <t>Europe Only 'SCe' (2019)</t>
  </si>
  <si>
    <t>VWA1, because VWA is the estimated line for this type…</t>
  </si>
  <si>
    <r>
      <t xml:space="preserve">MM1 - </t>
    </r>
    <r>
      <rPr>
        <b/>
        <u/>
        <sz val="18"/>
        <color theme="1"/>
        <rFont val="Calibri"/>
        <family val="2"/>
        <scheme val="minor"/>
      </rPr>
      <t>Very speculatative fit</t>
    </r>
  </si>
  <si>
    <t>The same two linguistic differences likely have the effect of including the impacts of the actions being promoted or taken to avoid climate-change, for supporters or resisters alike.</t>
  </si>
  <si>
    <t>The wording of the question generating the SA series lends itself far more to responders imagining actual climate impacts on themselves, which will invoke greater cultural response.</t>
  </si>
  <si>
    <t>The question producing SA (from response 'a great deal') is : 'How much of an impact, if any, do you believe climate change will have on your life?'</t>
  </si>
  <si>
    <t>It is not always going to be the case, as it is with 'WA1+O2', that sub-component (where they exist) language aligns to the pure single factions within publics.</t>
  </si>
  <si>
    <t>Component split</t>
  </si>
  <si>
    <t>VWA2 + Offset5: EDF 2020 Global Survey</t>
  </si>
  <si>
    <r>
      <t>Levi 2021  Subset data;</t>
    </r>
    <r>
      <rPr>
        <b/>
        <sz val="14"/>
        <color theme="1"/>
        <rFont val="Calibri"/>
        <family val="2"/>
        <scheme val="minor"/>
      </rPr>
      <t xml:space="preserve"> even with cancellation, NR still hugely outperforms 17 very weak predictors</t>
    </r>
  </si>
  <si>
    <t>Levi 2021 has 17 predictor variables, with less than 2% prediction value (of human causation belief) for any single one, and pattern links between individual &amp; country prediction.</t>
  </si>
  <si>
    <t>the net result still yields NR as a single variable predictor of 41% at national level and common across nations (55% with the worst single outlier removed).</t>
  </si>
  <si>
    <t>Latter is claimed unique per case / country. Despite what must be strong cancellation of correlating and anti-correlating components as plotted against National Religiosities (NR)…</t>
  </si>
  <si>
    <r>
      <t xml:space="preserve">MM2: </t>
    </r>
    <r>
      <rPr>
        <b/>
        <sz val="16"/>
        <color theme="1"/>
        <rFont val="Calibri"/>
        <family val="2"/>
        <scheme val="minor"/>
      </rPr>
      <t>Pew (2015) Opinion on timescale of Global Harm from CC</t>
    </r>
  </si>
  <si>
    <t>Splitting Global harm into timescale buckets is a TECHNICAL issue, diluting cultural framing to very weak, plus likely introducing reality-constraints as respondents attempt to</t>
  </si>
  <si>
    <t>categorize what such harms may be and how they will work over time (for which it will be hard to avoid realities and some sense of priority comparison re other issues).</t>
  </si>
  <si>
    <t>Notwithstanding the p and R values, we can really only lean on</t>
  </si>
  <si>
    <t>this because it fits reasonably into the whole framework derived</t>
  </si>
  <si>
    <t>from many independent series.</t>
  </si>
  <si>
    <t>Medium-Strong-Aligned</t>
  </si>
  <si>
    <t>Pew 2015 concern about personal harm from CC:</t>
  </si>
  <si>
    <t xml:space="preserve">R= </t>
  </si>
  <si>
    <t>Medium-Weak-Aligned</t>
  </si>
  <si>
    <t>Strongly Agree</t>
  </si>
  <si>
    <t>Tend to Agree</t>
  </si>
  <si>
    <t>Total: disagree + neutral</t>
  </si>
  <si>
    <t>E + F</t>
  </si>
  <si>
    <t>To what extent, if at all, do you agree or disagree with the following statements about nature and human needs. -</t>
  </si>
  <si>
    <t>Argentina</t>
  </si>
  <si>
    <t xml:space="preserve">Note: </t>
  </si>
  <si>
    <t>Above not in religious debias list &amp; nation count low</t>
  </si>
  <si>
    <t>Use relig/irrelig raw for now = Av of 100-34 &amp; 65</t>
  </si>
  <si>
    <t xml:space="preserve">https://www.ipsos.com/ipsos-mori/en-uk/global-commons-survey-attitudes-transformation-and-planetary-stewardship </t>
  </si>
  <si>
    <t xml:space="preserve">https://www.ipsos.com/sites/default/files/ct/news/documents/2021-08/global-commons-tables-final.pdf </t>
  </si>
  <si>
    <t>Catastrophic Tipping Points are a strong part of Catastrophe Narrative, if a bit technical (less emotive).</t>
  </si>
  <si>
    <t>But there is no mention of 'catastrophic', only 'sudden change', and the text has no personal angle too.</t>
  </si>
  <si>
    <t>Plus the mention of 'nature' is an obscuring factor. These aspects will considerably dilute down the</t>
  </si>
  <si>
    <t>Because of human activities, the Earth is close to ‘tipping points’ in nature where climate or nature may change suddenly, or may be more difficult to stabilise in the future</t>
  </si>
  <si>
    <t>Note: 'MWA' is hand-drawn from the chart immediately above, in order that a Y offset of 1 can be added to distinguish the RH ends of WA/WA1 and MSA in a conceptual summary.</t>
  </si>
  <si>
    <t>In principle, all Aligned trends should intersect at the same point, preserving (reverse) order at RH end. No doubt too noisy to do that in practice. RH end of MWA lands square on top of WA/WA1.</t>
  </si>
  <si>
    <t>Note: 'MWA' is hand-drawn from the chart of the same name above, in order that a Y offset of 1 can be added to distinguish the RH ends of WA/WA1 and MSA in a conceptual summary.</t>
  </si>
  <si>
    <t>Note: 'MWA' is hand-drawn from the chart of the same name in 'Main Trends', in order that a Y offset of 1 can be added to distinguish the RH ends of WA/WA1 and MWA in a conceptual summary.</t>
  </si>
  <si>
    <t>key:</t>
  </si>
  <si>
    <t>Arabia &amp; Egypt / Islam</t>
  </si>
  <si>
    <t>Africa / Any Faith</t>
  </si>
  <si>
    <t>India &amp; Near Stans / Any Faith</t>
  </si>
  <si>
    <r>
      <t xml:space="preserve">      </t>
    </r>
    <r>
      <rPr>
        <b/>
        <sz val="18"/>
        <color theme="0" tint="-0.249977111117893"/>
        <rFont val="Calibri"/>
        <family val="2"/>
        <scheme val="minor"/>
      </rPr>
      <t>+</t>
    </r>
  </si>
  <si>
    <t>CC is 'Somewhat' + NV +NaA Serious</t>
  </si>
  <si>
    <t>CC is 'Somewhat Serious'</t>
  </si>
  <si>
    <t>Chart 'WA1+O2 '</t>
  </si>
  <si>
    <t>Chart 'WCrr1'</t>
  </si>
  <si>
    <t>This is in the Excel-Ref1 file</t>
  </si>
  <si>
    <t>Chapter 10: Climate-change most endorsing responses; Full Series</t>
  </si>
  <si>
    <t xml:space="preserve">Chapter 8: Climate-change most endorsing responses; Basic Series </t>
  </si>
  <si>
    <t>THIS SHEET: Main Trends / Data including for 'SA', 'MSA', 'MWA', 'WA', 'SC', 'WC', FC estimate / confines, Combo charts and Trend Summaries.</t>
  </si>
  <si>
    <t>Chapter 9: Interrogation of religious culture</t>
  </si>
  <si>
    <t>NOTE: the Cut-Out for Rest-ofWorld uses the interpolated MA series rather than the real MSA series and MWA series; matches to a real MA series in the US.</t>
  </si>
  <si>
    <t>Chapter 10: Endorsing, equivocal, and resistive responses to a question about the seriousness of climate-change</t>
  </si>
  <si>
    <t>Scroll right</t>
  </si>
  <si>
    <t>Chapter 11: US attitudes to climate change, against political alignment</t>
  </si>
  <si>
    <t>Note: This is a PICTURE of a slightly older version used for the Cut-Out; there's no material difference.</t>
  </si>
  <si>
    <t>Chapter 11: RoW Full Series with transect (here a cut-out, that is rescaled and placed next to the US series, as above)</t>
  </si>
  <si>
    <t>THIS SHEET: Black and White versions of all the Charts featured in the actual GWPF publication, in order, but NOT in the exact form they actually appear, except for in the Appendices. The charts in the Chapters are simplified for print publication.</t>
  </si>
  <si>
    <t>Chapter 12: Solar power commitment across nations, versus vote share for 'action on climate change'</t>
  </si>
  <si>
    <t>Chapter 12: Wind turbine commitment across nations, versus vote share for 'action on climate change'</t>
  </si>
  <si>
    <t>Chapter 12: Renewables commitment (Wind Turbines and Solar) across nations, versus vote share for 'action on climate change'</t>
  </si>
  <si>
    <t>Chapter 12: Solar power commitment across nations, versus National Annual Sunshine Duration</t>
  </si>
  <si>
    <t>Chapter 13: Ranking of Extinction Rebellion (XR) Groups per Nation, versus National Religiosity</t>
  </si>
  <si>
    <t>Chapter 13: Ranking of Childrens Strike Weekly (CSW) Groups per Nation, versus National Religiosity</t>
  </si>
  <si>
    <t>Internal link to Black &amp; White chart</t>
  </si>
  <si>
    <t>B&amp;W Versions'!A7</t>
  </si>
  <si>
    <t>Labels with GDPpC Ranking (IMF 2018)</t>
  </si>
  <si>
    <t>Inverse Rank of Avg GDPl Cap/Pop</t>
  </si>
  <si>
    <t>Don't exist in the YouGov 2019</t>
  </si>
  <si>
    <t>Figure 3</t>
  </si>
  <si>
    <t>Figure 4</t>
  </si>
  <si>
    <t>Figure 5</t>
  </si>
  <si>
    <t>Figure 6</t>
  </si>
  <si>
    <t>Figure 7</t>
  </si>
  <si>
    <t>Figure 8</t>
  </si>
  <si>
    <t>Figure 9</t>
  </si>
  <si>
    <t>Figure 10</t>
  </si>
  <si>
    <t>Figure 11</t>
  </si>
  <si>
    <t>Figure 12</t>
  </si>
  <si>
    <t>Figure 13</t>
  </si>
  <si>
    <t>Figure 14</t>
  </si>
  <si>
    <t>Figure 15</t>
  </si>
  <si>
    <t>Figure 16</t>
  </si>
  <si>
    <t>Figure 17</t>
  </si>
  <si>
    <t>Figure 18</t>
  </si>
  <si>
    <t>Figure 19</t>
  </si>
  <si>
    <t>Figure 20</t>
  </si>
  <si>
    <t>Figure 21</t>
  </si>
  <si>
    <t>Figure 22</t>
  </si>
  <si>
    <t>Figure 23</t>
  </si>
  <si>
    <t>Figure 25</t>
  </si>
  <si>
    <t>Figure 24</t>
  </si>
  <si>
    <t>Basic Series summary</t>
  </si>
  <si>
    <t xml:space="preserve">Figure subject </t>
  </si>
  <si>
    <t>Interrogation of religious culture</t>
  </si>
  <si>
    <t>Full series summary</t>
  </si>
  <si>
    <t xml:space="preserve">Endorsing, equivocal, and resistive responses </t>
  </si>
  <si>
    <t>Wind Turbine commitment against WC series responses</t>
  </si>
  <si>
    <t>Solar Power commitment against WC series responses</t>
  </si>
  <si>
    <t>Renewables commitment against WC series responses</t>
  </si>
  <si>
    <t>Commitment to Solar against national sunshine hours</t>
  </si>
  <si>
    <t>XR groups-per-capita against national religiosities</t>
  </si>
  <si>
    <t>CSW groups-per-capita against national religiosities</t>
  </si>
  <si>
    <t>Full data plot for WA and SC series</t>
  </si>
  <si>
    <t>Resistive opposite series to SA</t>
  </si>
  <si>
    <t>Resistive opposite series to WA</t>
  </si>
  <si>
    <t>Self assessment bias in religiosity scale</t>
  </si>
  <si>
    <t>Full data for WA1+O2 'lifted' series</t>
  </si>
  <si>
    <t>Full data for WC1+O1 'lifted' series</t>
  </si>
  <si>
    <t>48 nation WC series with GDPpC encoding</t>
  </si>
  <si>
    <t>Figure 26</t>
  </si>
  <si>
    <t>Non-linear reponses to a 'very weakly-framed' question</t>
  </si>
  <si>
    <t>Figure 27</t>
  </si>
  <si>
    <t>Figure 28</t>
  </si>
  <si>
    <t>Full data for WA+O2 series with R-r-GDPpC variance</t>
  </si>
  <si>
    <t>Full data for WC series with R-r-GDPpC variance</t>
  </si>
  <si>
    <t>Figure 29</t>
  </si>
  <si>
    <t>Figure 30</t>
  </si>
  <si>
    <t>Renewables commitment with R-r-GDPpC variance</t>
  </si>
  <si>
    <t>Figure 31</t>
  </si>
  <si>
    <t>CSW groups with child religiosity weighting</t>
  </si>
  <si>
    <t>Except for in the Appendices, most charts don't appear in this file in the same form as they do in the book; those in the Chapters are simplified for print publication.</t>
  </si>
  <si>
    <t>The first column below points to the book Chapter / Appendix the chart features in, plus the original colour version of the chart next to its data on whataver worksheet</t>
  </si>
  <si>
    <t>THIS SHEET: Index to link to the original charts / data behind every Figure within the GWPF book.</t>
  </si>
  <si>
    <r>
      <t xml:space="preserve">Chapter 8: Climate-change most endorsing responses to an </t>
    </r>
    <r>
      <rPr>
        <b/>
        <i/>
        <sz val="20"/>
        <color theme="1"/>
        <rFont val="Calibri"/>
        <family val="2"/>
        <scheme val="minor"/>
      </rPr>
      <t xml:space="preserve">unconstrained </t>
    </r>
    <r>
      <rPr>
        <b/>
        <sz val="20"/>
        <color theme="1"/>
        <rFont val="Calibri"/>
        <family val="2"/>
        <scheme val="minor"/>
      </rPr>
      <t>question</t>
    </r>
  </si>
  <si>
    <t>Chart 'SA'</t>
  </si>
  <si>
    <r>
      <t xml:space="preserve">While endorsing attitudes correlate with Religiosity, </t>
    </r>
    <r>
      <rPr>
        <b/>
        <sz val="11"/>
        <color theme="1"/>
        <rFont val="Calibri"/>
        <family val="2"/>
        <scheme val="minor"/>
      </rPr>
      <t>Resistive</t>
    </r>
    <r>
      <rPr>
        <sz val="11"/>
        <color theme="1"/>
        <rFont val="Calibri"/>
        <family val="2"/>
        <scheme val="minor"/>
      </rPr>
      <t xml:space="preserve"> attitudes anti-correlate</t>
    </r>
  </si>
  <si>
    <r>
      <t xml:space="preserve">Chapter 8: Climate-change most endorsing responses to a </t>
    </r>
    <r>
      <rPr>
        <b/>
        <i/>
        <sz val="20"/>
        <color theme="1"/>
        <rFont val="Calibri"/>
        <family val="2"/>
        <scheme val="minor"/>
      </rPr>
      <t xml:space="preserve">reality-constrained </t>
    </r>
    <r>
      <rPr>
        <b/>
        <sz val="20"/>
        <color theme="1"/>
        <rFont val="Calibri"/>
        <family val="2"/>
        <scheme val="minor"/>
      </rPr>
      <t>question</t>
    </r>
  </si>
  <si>
    <t>B&amp;W Versions'!A48</t>
  </si>
  <si>
    <t>B&amp;W Versions'!A98</t>
  </si>
  <si>
    <t>Figure number</t>
  </si>
  <si>
    <t>% 'Very Serious'; Global Warming</t>
  </si>
  <si>
    <t xml:space="preserve">https://www.worldvaluessurvey.org/WVSOnline.jsp </t>
  </si>
  <si>
    <t>Wave 5, 2005-2009, question V111.</t>
  </si>
  <si>
    <r>
      <t>R</t>
    </r>
    <r>
      <rPr>
        <b/>
        <vertAlign val="superscript"/>
        <sz val="11"/>
        <color theme="1"/>
        <rFont val="Calibri"/>
        <family val="2"/>
        <scheme val="minor"/>
      </rPr>
      <t xml:space="preserve">2 </t>
    </r>
    <r>
      <rPr>
        <b/>
        <sz val="11"/>
        <color theme="1"/>
        <rFont val="Calibri"/>
        <family val="2"/>
        <scheme val="minor"/>
      </rPr>
      <t>=</t>
    </r>
  </si>
  <si>
    <t>Chapter 9: Single historic series (2005-2009)</t>
  </si>
  <si>
    <t>Chart 'Historic series'</t>
  </si>
  <si>
    <t>B&amp;W Versions'!A154</t>
  </si>
  <si>
    <t>In turn, the Black and White charts each have a pointer to the original colour version, which versions are next to their data columns and source links  on the various sheets.</t>
  </si>
  <si>
    <t>B&amp;W Versions'!A198</t>
  </si>
  <si>
    <t>Chart 'F11'</t>
  </si>
  <si>
    <t>Chapter 12: Rank of renewables commitment (black), and 'SA' series (grey), versus National Religiosity</t>
  </si>
  <si>
    <t>Chart 'C1'</t>
  </si>
  <si>
    <r>
      <t xml:space="preserve">The index below links to a Black and White chart that is equivalent for each figure in the Book; they look somewhat different, </t>
    </r>
    <r>
      <rPr>
        <i/>
        <sz val="12"/>
        <color theme="1"/>
        <rFont val="Calibri"/>
        <family val="2"/>
        <scheme val="minor"/>
      </rPr>
      <t>but both from come from the data here.</t>
    </r>
  </si>
  <si>
    <t>% willing to make some plus a lot of changes</t>
  </si>
  <si>
    <t>Blue</t>
  </si>
  <si>
    <t xml:space="preserve">https://www.pewresearch.org/global/2021/09/14/in-response-to-climate-change-citizens-in-advanced-economies-are-willing-to-alter-how-they-live-and-work/ </t>
  </si>
  <si>
    <t>Orange</t>
  </si>
  <si>
    <t>% very concerned CC will harm them</t>
  </si>
  <si>
    <t>% willing to make a lot of changes to their lives to reduce CC</t>
  </si>
  <si>
    <r>
      <t>This is effectively an 'unconstrained priority' -------</t>
    </r>
    <r>
      <rPr>
        <b/>
        <sz val="11"/>
        <color theme="1"/>
        <rFont val="Calibri"/>
        <family val="2"/>
        <scheme val="minor"/>
      </rPr>
      <t>&gt;</t>
    </r>
  </si>
  <si>
    <r>
      <t xml:space="preserve">With the single orange data-point of Singapore removed, </t>
    </r>
    <r>
      <rPr>
        <b/>
        <sz val="11"/>
        <color theme="1"/>
        <rFont val="Calibri"/>
        <family val="2"/>
        <scheme val="minor"/>
      </rPr>
      <t>p is 0.05 and R2 is 0.26, reviving significance</t>
    </r>
    <r>
      <rPr>
        <sz val="11"/>
        <color theme="1"/>
        <rFont val="Calibri"/>
        <family val="2"/>
        <scheme val="minor"/>
      </rPr>
      <t>, while retaining similar gradient.</t>
    </r>
  </si>
  <si>
    <t>This data is from 2020 post Covid onset, suggesting that the unconstrained aspects of the</t>
  </si>
  <si>
    <t>relationship between National Religiosities and climate catastrophism hasn't been too</t>
  </si>
  <si>
    <t>disturbed by the early stages of the pandemic  (in Europe).</t>
  </si>
  <si>
    <r>
      <t>Which likely stays true to question framing as expected, not content (but need more data) -----</t>
    </r>
    <r>
      <rPr>
        <b/>
        <sz val="11"/>
        <color theme="1"/>
        <rFont val="Calibri"/>
        <family val="2"/>
        <scheme val="minor"/>
      </rPr>
      <t>&gt;</t>
    </r>
  </si>
  <si>
    <r>
      <t>And can't avoid constraint entirely for questions on effort / priority ---</t>
    </r>
    <r>
      <rPr>
        <b/>
        <sz val="11"/>
        <color theme="1"/>
        <rFont val="Calibri"/>
        <family val="2"/>
        <scheme val="minor"/>
      </rPr>
      <t>&gt;</t>
    </r>
  </si>
  <si>
    <t>THIS SHEET: Extra Trends / Data, including a 'Europe only' SC series, 2 VWA and an MA 'lifted' series, two Mixed-mode series, a historic series (2005-9), and a comparison to 17 weak predictors.</t>
  </si>
  <si>
    <t>from climate change has relaxed from a medium-strong to a weak alignment with catastrophe</t>
  </si>
  <si>
    <t xml:space="preserve">PCWA and unconstrained priority: Pew 2021 </t>
  </si>
  <si>
    <r>
      <rPr>
        <b/>
        <sz val="11"/>
        <color theme="1"/>
        <rFont val="Calibri"/>
        <family val="2"/>
        <scheme val="minor"/>
      </rPr>
      <t xml:space="preserve">NOTE: </t>
    </r>
    <r>
      <rPr>
        <sz val="11"/>
        <color theme="1"/>
        <rFont val="Calibri"/>
        <family val="2"/>
        <scheme val="minor"/>
      </rPr>
      <t>the</t>
    </r>
    <r>
      <rPr>
        <b/>
        <sz val="11"/>
        <color theme="1"/>
        <rFont val="Calibri"/>
        <family val="2"/>
        <scheme val="minor"/>
      </rPr>
      <t xml:space="preserve"> </t>
    </r>
    <r>
      <rPr>
        <sz val="11"/>
        <color theme="1"/>
        <rFont val="Calibri"/>
        <family val="2"/>
        <scheme val="minor"/>
      </rPr>
      <t xml:space="preserve">data was collected Feb to May 2021, which makes it about a year post covid. </t>
    </r>
  </si>
  <si>
    <t>Despite this lack of statistical significance, which more data-points might well restore, this is not going to be an anti-correlating trend…</t>
  </si>
  <si>
    <t>The equivalent for this series in 2015 is 'MSA', so it could be that concern about personal harm</t>
  </si>
  <si>
    <t>narrative. In other words, the question invokes less emotive commitment.</t>
  </si>
  <si>
    <t>in Arikan et al 2020, there may be some loss of predictive power.</t>
  </si>
  <si>
    <r>
      <t xml:space="preserve">The </t>
    </r>
    <r>
      <rPr>
        <sz val="11"/>
        <color theme="4"/>
        <rFont val="Calibri"/>
        <family val="2"/>
        <scheme val="minor"/>
      </rPr>
      <t>Blue series</t>
    </r>
    <r>
      <rPr>
        <sz val="11"/>
        <color theme="1"/>
        <rFont val="Calibri"/>
        <family val="2"/>
        <scheme val="minor"/>
      </rPr>
      <t xml:space="preserve"> has almost exactly a 'weakly aligned' trend.</t>
    </r>
  </si>
  <si>
    <t xml:space="preserve">This is certainly possible due to the 'competition' from Covid. However, 15 data-points is too </t>
  </si>
  <si>
    <r>
      <rPr>
        <sz val="11"/>
        <color theme="5"/>
        <rFont val="Calibri"/>
        <family val="2"/>
        <scheme val="minor"/>
      </rPr>
      <t>Orange data-points</t>
    </r>
    <r>
      <rPr>
        <sz val="11"/>
        <color theme="1"/>
        <rFont val="Calibri"/>
        <family val="2"/>
        <scheme val="minor"/>
      </rPr>
      <t xml:space="preserve"> for the 'unconstrained appeal to change', lose integrity, despite the series still seems of a correlating nature; p is 0.2.</t>
    </r>
  </si>
  <si>
    <t>So the jury is out on differences due to covid; this could just be due to the paucity and selective</t>
  </si>
  <si>
    <r>
      <t>few to be safe, weakening R</t>
    </r>
    <r>
      <rPr>
        <vertAlign val="superscript"/>
        <sz val="11"/>
        <color theme="1"/>
        <rFont val="Calibri"/>
        <family val="2"/>
        <scheme val="minor"/>
      </rPr>
      <t>2</t>
    </r>
    <r>
      <rPr>
        <sz val="11"/>
        <color theme="1"/>
        <rFont val="Calibri"/>
        <family val="2"/>
        <scheme val="minor"/>
      </rPr>
      <t>, and especially as there are none above 72% religiosity. In 'MSA',</t>
    </r>
  </si>
  <si>
    <t>removing all the nations above 72% religiosity, likewise leaving 15 but not all the same ones as</t>
  </si>
  <si>
    <t>nature of the data (note: in both cases some nations are not in my religiosity scale). Or at</t>
  </si>
  <si>
    <t>least, it's a combination of Covid plus data effects.</t>
  </si>
  <si>
    <r>
      <t>the next above 72% back in (Poland at 76%), gives a</t>
    </r>
    <r>
      <rPr>
        <i/>
        <sz val="11"/>
        <color theme="1"/>
        <rFont val="Calibri"/>
        <family val="2"/>
        <scheme val="minor"/>
      </rPr>
      <t xml:space="preserve"> shallower</t>
    </r>
    <r>
      <rPr>
        <sz val="11"/>
        <color theme="1"/>
        <rFont val="Calibri"/>
        <family val="2"/>
        <scheme val="minor"/>
      </rPr>
      <t xml:space="preserve"> gradient than here, and worse R</t>
    </r>
    <r>
      <rPr>
        <vertAlign val="superscript"/>
        <sz val="11"/>
        <color theme="1"/>
        <rFont val="Calibri"/>
        <family val="2"/>
        <scheme val="minor"/>
      </rPr>
      <t>2</t>
    </r>
    <r>
      <rPr>
        <sz val="11"/>
        <color theme="1"/>
        <rFont val="Calibri"/>
        <family val="2"/>
        <scheme val="minor"/>
      </rPr>
      <t>.</t>
    </r>
  </si>
  <si>
    <r>
      <t xml:space="preserve">VWA1 + Offset3: </t>
    </r>
    <r>
      <rPr>
        <b/>
        <sz val="16"/>
        <color theme="1"/>
        <rFont val="Calibri"/>
        <family val="2"/>
        <scheme val="minor"/>
      </rPr>
      <t>Economic Priority of CC (only 3 months) post Covid.</t>
    </r>
  </si>
  <si>
    <t>THIS SHEET: Extra Trends where the data was collected long (1 year or more) after the Covid pandemic onset (a couple of charts in 'Extra' are some months post-Covid). The effect of the pandemic on trends is not fully evaluated.</t>
  </si>
  <si>
    <t>Am or definitely would campaign</t>
  </si>
  <si>
    <t>Yale 2021:
post-Covid aspirations for activism, and calls for much less FF usage</t>
  </si>
  <si>
    <t>XR Inv Rank</t>
  </si>
  <si>
    <t>CSW Inv Rank</t>
  </si>
  <si>
    <t xml:space="preserve">https://climatecommunication.yale.edu/wp-content/uploads/2021/06/international-climate-opinion-february-2021d.pdf </t>
  </si>
  <si>
    <t>Note: in some charts there is 2020 data somewhat post-Covid.</t>
  </si>
  <si>
    <t>Europe Only 'SCe1' (2021)</t>
  </si>
  <si>
    <t>The series here is from a similar question to that which generated SCe on the 'Extra' sheet.</t>
  </si>
  <si>
    <t>However, the reality-constraint is tightened slightly in that there are 3 more issues added to</t>
  </si>
  <si>
    <t>the list from which 'climate change' is picked as a priority. Also, the UK is dropped (due to Brexit,</t>
  </si>
  <si>
    <t xml:space="preserve"> it is no longer covered by Eurobarometer); the other nations are the same.</t>
  </si>
  <si>
    <t>Concern in Sweden and Denmark falls considerably, perhaps the 'Greta effect' as speculated for SCe, is fading.</t>
  </si>
  <si>
    <t>More generally, the trend drops down the x-axis by about 3 points; this is likely due to the competing concern about Covid, rather than the very minor tightening of the constraint list.</t>
  </si>
  <si>
    <t>I don't know why Lithuania and the Netherlands have a big rise in concern for CC relative to the other list issues.</t>
  </si>
  <si>
    <r>
      <t>here, gives a denuded gradient and an R</t>
    </r>
    <r>
      <rPr>
        <vertAlign val="superscript"/>
        <sz val="11"/>
        <color theme="1"/>
        <rFont val="Calibri"/>
        <family val="2"/>
        <scheme val="minor"/>
      </rPr>
      <t>2</t>
    </r>
    <r>
      <rPr>
        <sz val="11"/>
        <color theme="1"/>
        <rFont val="Calibri"/>
        <family val="2"/>
        <scheme val="minor"/>
      </rPr>
      <t xml:space="preserve"> that at 0.34 happens to be the same as here. Adding </t>
    </r>
  </si>
  <si>
    <t>CC a 'very serious threat' in 20 years</t>
  </si>
  <si>
    <t>MM3: a highly populated mixed-mode series (Lloyd's world risk 2019)</t>
  </si>
  <si>
    <t>Colombia</t>
  </si>
  <si>
    <t>Malawi</t>
  </si>
  <si>
    <t>Uruguay</t>
  </si>
  <si>
    <t>L5 Do you think that climate change is a very serious threat, a somewhat serious threat, or not a threat at all to the people in this country in the next 20 years? If you do not know, please just say so</t>
  </si>
  <si>
    <t>Data source for attitides to climate change:</t>
  </si>
  <si>
    <t>Far East / Any</t>
  </si>
  <si>
    <t>Boundary trends</t>
  </si>
  <si>
    <t>Religio-regional groupings</t>
  </si>
  <si>
    <t>Religio-regional groupings are in large part defined by religiosity, hence their x-axis range is a given. But some of these groups</t>
  </si>
  <si>
    <t>(as colour-coded and ringed), also have specific y-axis ranges too. In principle, this reflects the strength of their alliance with climate</t>
  </si>
  <si>
    <t>catastrophism. As the distance between the boundary trendlines grows large,  a group that is low on the y-axis, i.e. near the orange</t>
  </si>
  <si>
    <t xml:space="preserve">group high on the y-axis, i.e. near the blue trendline, has a stronger relationship with climate catatsrophism; in a mixed-mode </t>
  </si>
  <si>
    <t>WC' trendline, has a weaker relationship with climate catatsrophism; in a mixed-mode scenario, innate skepticism dominates.  A</t>
  </si>
  <si>
    <t>scenario, allied belief dominates. These different scenarios can't be detected with a standard unconstrained  reality-constrained</t>
  </si>
  <si>
    <t>questions, and innate skepticism for the latter.</t>
  </si>
  <si>
    <t>Not grouped</t>
  </si>
  <si>
    <t>HOWEVER… these  groupings don't wholly match the MM2 mixed-mode example. Most nations are positioned about where one</t>
  </si>
  <si>
    <t>Note: MM3 below, having far more data-points, is much better defined.</t>
  </si>
  <si>
    <t>to 'now'. Note that South American nations dominate the top RHS fork, and Islamic nations dominate the bottom RHS fork (see MM3 below for religio-regional group placing).</t>
  </si>
  <si>
    <t>The blue lift is almost dertainly because the 'very serious' response alone would be culturally neutral. However, those who</t>
  </si>
  <si>
    <t>think 'extremely serious' are forced into this camp too, becaues there is no corresponding option for them, causing the slope.</t>
  </si>
  <si>
    <t>The word 'threat' is very probably emotive enough (applied to 'people of this country') to make for an 'MSA' trendline.</t>
  </si>
  <si>
    <t>And all is compromised by a reality constraint too (the 'twenty years'), which however is only weak, hence a 'WC' trendline.</t>
  </si>
  <si>
    <t>questions, because all high-religiosity nations no matter their religio-regional group, flip between allied belief for the former</t>
  </si>
  <si>
    <t>Datapoint</t>
  </si>
  <si>
    <t>Series ID, this book</t>
  </si>
  <si>
    <t>Series ID, the literature</t>
  </si>
  <si>
    <t>Predictors, this book</t>
  </si>
  <si>
    <t>Predictors low, the literature</t>
  </si>
  <si>
    <t>Predictors high, the literature</t>
  </si>
  <si>
    <t>KV1</t>
  </si>
  <si>
    <t>KV2</t>
  </si>
  <si>
    <t>KV3</t>
  </si>
  <si>
    <t>T1</t>
  </si>
  <si>
    <t>M1</t>
  </si>
  <si>
    <t>M2</t>
  </si>
  <si>
    <t>LC1</t>
  </si>
  <si>
    <t>LC2</t>
  </si>
  <si>
    <t>H1</t>
  </si>
  <si>
    <t>H2</t>
  </si>
  <si>
    <t>H3</t>
  </si>
  <si>
    <t>H4</t>
  </si>
  <si>
    <t>H5</t>
  </si>
  <si>
    <t>H6</t>
  </si>
  <si>
    <t>L1</t>
  </si>
  <si>
    <t>L2</t>
  </si>
  <si>
    <t>L3</t>
  </si>
  <si>
    <t>K1</t>
  </si>
  <si>
    <t>K2</t>
  </si>
  <si>
    <t>K3</t>
  </si>
  <si>
    <r>
      <t>Comparison of book R</t>
    </r>
    <r>
      <rPr>
        <b/>
        <vertAlign val="superscript"/>
        <sz val="20"/>
        <color theme="1"/>
        <rFont val="Calibri"/>
        <family val="2"/>
        <scheme val="minor"/>
      </rPr>
      <t>2</t>
    </r>
    <r>
      <rPr>
        <b/>
        <sz val="20"/>
        <color theme="1"/>
        <rFont val="Calibri"/>
        <family val="2"/>
        <scheme val="minor"/>
      </rPr>
      <t xml:space="preserve"> predictors with the literature</t>
    </r>
  </si>
  <si>
    <t>THIS SHEET: Comparison of the main predictor values in this book for attittudes to climate change, to predictors in the literature</t>
  </si>
  <si>
    <t>ER, Sce</t>
  </si>
  <si>
    <t>ER, Levi2021</t>
  </si>
  <si>
    <t>ER, VWA2+05</t>
  </si>
  <si>
    <t>Literature repeated:</t>
  </si>
  <si>
    <t>Predictors high, all</t>
  </si>
  <si>
    <t>Willing to make ---- changes about how you live and work to help reduce the effects of global climate change.</t>
  </si>
  <si>
    <t>Concern that global climate change will harm you personally at some point in your lifetime.</t>
  </si>
  <si>
    <t>Chapter 10: MM1; a mixed-mode series with highly speculative boundaries</t>
  </si>
  <si>
    <t>Chart 'MM1'</t>
  </si>
  <si>
    <t>Chapter 10: MM2; a mixed-mode series with less speculative boundaries</t>
  </si>
  <si>
    <t>Chart 'MM2'</t>
  </si>
  <si>
    <t>Chapter 10: MM3; a mixed-mode series with well-defined boundaries and showing religio-regional groups</t>
  </si>
  <si>
    <t>Chart 'MM3'</t>
  </si>
  <si>
    <t>Chapter 10: Comparison of social predictor values; this book and the literature</t>
  </si>
  <si>
    <t>From Sheet 'Predictors'</t>
  </si>
  <si>
    <t>column charts</t>
  </si>
  <si>
    <t>bar chart</t>
  </si>
  <si>
    <t>Figure 32</t>
  </si>
  <si>
    <t>Figure 33</t>
  </si>
  <si>
    <t>Figure 34</t>
  </si>
  <si>
    <t>Figure 35</t>
  </si>
  <si>
    <t>Ruiz et al diagram for influences on attitudes to CC</t>
  </si>
  <si>
    <t>Comparison of social predictor values; this book &amp; the Lit</t>
  </si>
  <si>
    <t>B&amp;W Versions'!A255</t>
  </si>
  <si>
    <t>B&amp;W Versions'!A292</t>
  </si>
  <si>
    <t>B&amp;W Versions'!A331</t>
  </si>
  <si>
    <t>LMM: Reuters Institute 2022</t>
  </si>
  <si>
    <t>Climate Change</t>
  </si>
  <si>
    <t>Q1d_2022. Which of the following types of news, if any, are you interested in? (list includes 'Climate change').</t>
  </si>
  <si>
    <t>Czecg Republic</t>
  </si>
  <si>
    <t xml:space="preserve">https://reutersinstitute.politics.ox.ac.uk/digital-news-report/2022/how-people-access-and-think-about-climate-change-news </t>
  </si>
  <si>
    <t>Not in  my religiosity scale; raw (83+86)/2</t>
  </si>
  <si>
    <t>While one would expect those with allied belief to be interested in climate change news, in the same manner as they are worried about climate change, this surely has to be a Very Weak framing at least</t>
  </si>
  <si>
    <t>Added to which, the list of news topics represents a reality-constraint, albeit it must be a very mild one because any or all topics can be watched with little impact, except the time to watch them and a perception of relative importance.</t>
  </si>
  <si>
    <t xml:space="preserve">So, this is a mixed mode series. BUT… it is one where a whole reality-constraint list is presented in a single question (clearly identifying the overall constraint), NOT as separate questions. </t>
  </si>
  <si>
    <t>(There's no way to tell for sure - this text doesn't compare exactly to the established strength categories, but it does hold a trend albeit just scraping into robust by the skin of its teeth).</t>
  </si>
  <si>
    <t>While there may be post covid effects, which would reduce the gradient anyhow, I think the main effect here is a linear mixed-mode, where the trend drops down between the likely envelope boundaries of VWA and VWC.</t>
  </si>
  <si>
    <t>LMM1: Post Covid worry about CC (IPSOS 2022)</t>
  </si>
  <si>
    <t>worried: a great deal + a fair amount</t>
  </si>
  <si>
    <t>worried: a little + not at all</t>
  </si>
  <si>
    <t>worried: a great deal only</t>
  </si>
  <si>
    <t>worried: a fair amount only</t>
  </si>
  <si>
    <t xml:space="preserve">https://www.ipsos.com/en-uk/earth-day-2022-global-attitudes-climate-change </t>
  </si>
  <si>
    <t>As the data collection window of 18th Feb to 4th March overlaps war in Ukraine. I thought</t>
  </si>
  <si>
    <t>it best to exclude Russia. This has a very low 'great deal only' of 8, albeit this is still inside</t>
  </si>
  <si>
    <t>Here is a list of some things some people worry about these days. To what extent, if at all, have you worried about each one in the last 2-3 weeks? (climate change)</t>
  </si>
  <si>
    <t>The full list of worries is 15 easy-to-undertsand items, including personal and global issues, and the question gives this in one hit up-front, causing a linear compromise trend</t>
  </si>
  <si>
    <t>rather than filling the mixed-mode envelope. Because of the length of the list, the personal nature of some, plus things like 'Covid19', and the ask to consider 'each one', I think</t>
  </si>
  <si>
    <t>this will amount to a full constraint (FC), or at least very strong. The 'great deal' option should also amount to a strongly aligned (SA) trend on the unconstrained side.</t>
  </si>
  <si>
    <t>From Sheet 'PostCovid'</t>
  </si>
  <si>
    <t>Chart 'Y1'</t>
  </si>
  <si>
    <t>Chart 'Y2'</t>
  </si>
  <si>
    <t xml:space="preserve">“How willing or unwilling are you to join a citizen’s campaign to convince leaders in [country name] to take action to reduce climate change?” </t>
  </si>
  <si>
    <t>"Do you think that in the future [country name] should use more, less, or about the same amount of fossil fuels, like coal, oil, and gas, as it does today?"</t>
  </si>
  <si>
    <t>Chapter 13: National desire to reduce fossil fuel usage, contrasted with national aspirations for activism</t>
  </si>
  <si>
    <t>Chapter 13: Ranking of XR and CSW groups-per-nation, contrasted with national aspirations for activism</t>
  </si>
  <si>
    <t>Figure 36</t>
  </si>
  <si>
    <t>Figure 37</t>
  </si>
  <si>
    <t>https://europa.eu/eurobarometer/api/deliverable/download/file?deliverableId=75838</t>
  </si>
  <si>
    <t>The  question prompting the  grey series can't be fitted into the strong-to-weak aligned framing system exactly, and probably produces a composite response of some kind anyhow, even</t>
  </si>
  <si>
    <t>for each single response, that is. There are a lot of very small values for 'am participating' alone, so likely noise issues too. Each response (so the joint series too) may be a linear mixed-mode</t>
  </si>
  <si>
    <t>response. It would make sense that the aligned (upper) envelope boundary would be pretty strong. I *speculate* maybe SA for 'am participatng', and MA for 'would participate', so MSA for</t>
  </si>
  <si>
    <t>the joint series, because there must be a strong feeling of personal threat in order to want to join in action (whether that is followed up on or not!) However, only FC, or possibly SC, seems to</t>
  </si>
  <si>
    <t>work as a lower boundary. Why so strong? Unless this question perhaps prompts images in people's head of joining Extinction Rebellion, which I guess would be pretty radical and so a strong</t>
  </si>
  <si>
    <t>XR &amp; CSW series from the sheet of that name.</t>
  </si>
  <si>
    <t>Yale 2021:
post-Covid need for information on CC, and worry about CC</t>
  </si>
  <si>
    <t>(same as immediately above)</t>
  </si>
  <si>
    <t>Need a lot or some more information</t>
  </si>
  <si>
    <t>Need little or no infor-mation</t>
  </si>
  <si>
    <t>"Very worried" about CC</t>
  </si>
  <si>
    <t>Use "much less" fossil fuels</t>
  </si>
  <si>
    <t>On some issues, people feel that they have all the information they need in order to form a firm opinion, while on other issues they would like more information before making up</t>
  </si>
  <si>
    <t>their mind. On climate change, where would you place yourself?</t>
  </si>
  <si>
    <t>Japan appears to be an outlier here, excluded. If INcluded, Blue R-squared is 0.63 and Orange is 0.7; still very robust.</t>
  </si>
  <si>
    <t>Premise:</t>
  </si>
  <si>
    <t>"Very worried" is not "extremely worried" or even worried "a great deal", but it is more emotive than committing to climate change being "very serious". Hence I'd expect, say a WA type trend.</t>
  </si>
  <si>
    <t>Leiserowitz, A., Carman, J., Buttermore, N., Wang, X., Rosenthal, S., Marlon, J., &amp; Mulcahy, K. (2021).</t>
  </si>
  <si>
    <t xml:space="preserve"> Communication and Facebook Data for Good.</t>
  </si>
  <si>
    <t xml:space="preserve"> International Public Opinion on Climate Change. New Haven, CT: Yale Program on Climate Change</t>
  </si>
  <si>
    <t>you want further info to make up your mind (for the more religious). This trend is on the cusp between non-linear and linear mixed-mode; excluding Egypt and Thailand gives a trend with R-</t>
  </si>
  <si>
    <t>CC person-ally "extreme-ly import-ant"</t>
  </si>
  <si>
    <t>The personal importance of climate change must invoke a strong constraint, as this potentially conflicts with other important values people have. For the religious especially, "extremely important"</t>
  </si>
  <si>
    <t>must directly conflict with religious beliefs; this culture also likes to be top dog! Yet the religious are exactly those with high Allied Belief too, which means CC must be accomodated to some extent.</t>
  </si>
  <si>
    <t>Hence this is a mixed-mode question, but with a fuzzy constraint (not explicitly stated) so responses will be non-linear. It looks like Full Constraint (FC) best fits for the lower boundary of these most-</t>
  </si>
  <si>
    <t>Scaled RoW via symbols version</t>
  </si>
  <si>
    <t>Unconstrained only version; no lifted series</t>
  </si>
  <si>
    <t>Reality-constrained only version; no lifted series</t>
  </si>
  <si>
    <t>US Series</t>
  </si>
  <si>
    <t>Transect values</t>
  </si>
  <si>
    <t>US Democrats</t>
  </si>
  <si>
    <t>Difference</t>
  </si>
  <si>
    <t>Constrained series</t>
  </si>
  <si>
    <t>WC</t>
  </si>
  <si>
    <t>SC</t>
  </si>
  <si>
    <t>Unconstrained series</t>
  </si>
  <si>
    <t>Table 22, US transect and Democrat values, obtained from here.</t>
  </si>
  <si>
    <t>Values to nearest whole unit</t>
  </si>
  <si>
    <t>From sheet 'The US'</t>
  </si>
  <si>
    <t>MC (RoW interpolated)</t>
  </si>
  <si>
    <t>FC (US est. from ‘nearly FC’)</t>
  </si>
  <si>
    <t>Simplified graphics version</t>
  </si>
  <si>
    <t>Unconstrained trends only</t>
  </si>
  <si>
    <t>Reality-constrained trends only</t>
  </si>
  <si>
    <t>Simplified graphics version; trends only</t>
  </si>
  <si>
    <t xml:space="preserve">Public aspiration to activism &amp; real activist group trends </t>
  </si>
  <si>
    <t xml:space="preserve">Public aspiration to activism &amp; desire to reduce FFs </t>
  </si>
  <si>
    <t>Chapter 13: National needs for information about climate change</t>
  </si>
  <si>
    <t>Chart 'Y4'</t>
  </si>
  <si>
    <t>Public need for more information about climate change</t>
  </si>
  <si>
    <t>emotive alignment. Note: this series is post-covid, but does not appear to be impacted.</t>
  </si>
  <si>
    <t>the 'unspoken' constraint is probably enough to undo significance (with so few data-points), but not enough to flip the correlation.</t>
  </si>
  <si>
    <t>Trend values for the irreligious, at the far LHS, are about what one would expect from the most-endorsing (blue) and resistive (orange) trends if they were in isolation</t>
  </si>
  <si>
    <t>(i.e. not mixed-mode). This makes sense as the trends for the MM envelope (chart to the right) meet at the LHS; only where these diverge will responses compromise.</t>
  </si>
  <si>
    <t xml:space="preserve">https://www.ipsos.com/en-uk/climate-fatalism-grips-young-people-worldwide-while-urgency-solution-oriented-media-grows </t>
  </si>
  <si>
    <t xml:space="preserve">https://docs.google.com/presentation/d/1ayN3mzzEYTvUVQ7T-DHiQbrvNw2BOUGaSp22R2gACPQ/edit#slide=id.gf86077d83b_15_56 </t>
  </si>
  <si>
    <t>(figures transcribed by hand from chart on slide 8 at second link)</t>
  </si>
  <si>
    <t>CC becoming a more important issue personally</t>
  </si>
  <si>
    <r>
      <t xml:space="preserve">the MM envelope. Including Russia reduces R-squared for the </t>
    </r>
    <r>
      <rPr>
        <sz val="11"/>
        <color theme="4"/>
        <rFont val="Calibri"/>
        <family val="2"/>
        <scheme val="minor"/>
      </rPr>
      <t>blue</t>
    </r>
    <r>
      <rPr>
        <sz val="11"/>
        <color theme="1"/>
        <rFont val="Calibri"/>
        <family val="2"/>
        <scheme val="minor"/>
      </rPr>
      <t xml:space="preserve"> series to 0.41, and</t>
    </r>
  </si>
  <si>
    <r>
      <t xml:space="preserve">the </t>
    </r>
    <r>
      <rPr>
        <sz val="11"/>
        <color theme="5"/>
        <rFont val="Calibri"/>
        <family val="2"/>
        <scheme val="minor"/>
      </rPr>
      <t>orange</t>
    </r>
    <r>
      <rPr>
        <sz val="11"/>
        <color theme="1"/>
        <rFont val="Calibri"/>
        <family val="2"/>
        <scheme val="minor"/>
      </rPr>
      <t xml:space="preserve"> series to 0.52.</t>
    </r>
  </si>
  <si>
    <r>
      <t xml:space="preserve">VWA3+O6: </t>
    </r>
    <r>
      <rPr>
        <b/>
        <sz val="16"/>
        <color theme="1"/>
        <rFont val="Calibri"/>
        <family val="2"/>
        <scheme val="minor"/>
      </rPr>
      <t>Worry about CC becoming more important (IPSOS Nov 2021)</t>
    </r>
  </si>
  <si>
    <t>Outlier excluded</t>
  </si>
  <si>
    <t>% of those who say that climate change has become a more important issue for them personally over the last few years</t>
  </si>
  <si>
    <t>aligned, but very weakly aligned. However, there is also a 'Lift' of about 14%. This implies that, for a small segment of populations at least, climate-change becoming increasingly</t>
  </si>
  <si>
    <t>Not sourced from this file</t>
  </si>
  <si>
    <t>Not sourced from this file, see Excel-Ref1</t>
  </si>
  <si>
    <t>Chapter 5</t>
  </si>
  <si>
    <t>Chapter 8</t>
  </si>
  <si>
    <t>Chapter 9</t>
  </si>
  <si>
    <t>Chapter 10</t>
  </si>
  <si>
    <t>Chapter 11</t>
  </si>
  <si>
    <t>Chapter 12</t>
  </si>
  <si>
    <t>Chapter 13</t>
  </si>
  <si>
    <t>Minus nations that will have low awareness about Global Warming</t>
  </si>
  <si>
    <t>Innate scepticism still very low at irreligious LHS, far lower than modern measurements for CC most-endorsing (non-lifted, which this should be) Unconstrained series.</t>
  </si>
  <si>
    <t>Religious RHS nations have huge 60% spread on y-axis, likely a mix of cultural and non-cultural acceptance, and cultural rejection.</t>
  </si>
  <si>
    <t>Albeit necessarily low, these results may also be not too meaningful.</t>
  </si>
  <si>
    <t>Possibilities:</t>
  </si>
  <si>
    <t>endorsing responses, and Medium-Strong Alignment (MSA) for the upper one, although the MA or even MWA could conceivably fit instead. In practice for this case, there is a weak overall correlation,</t>
  </si>
  <si>
    <t>the fact that the envelope trends don't have a crossover point helps with this.</t>
  </si>
  <si>
    <t>Historic Series 1: World Value Survey data 2005 to 2009</t>
  </si>
  <si>
    <t>Some nations (Morocco, sub-Saharan Africa, India, Indonesia [very large / widespread rural population], likely have low most-endorsing response due to modest awareness of CC.</t>
  </si>
  <si>
    <t>Historic Series 2: BBC International Poll 2007</t>
  </si>
  <si>
    <t>Views on action needed to reduce impact on climate change</t>
  </si>
  <si>
    <t>Major steps very soon</t>
  </si>
  <si>
    <t xml:space="preserve">http://news.bbc.co.uk/1/shared/bsp/hi/pdfs/25_09_07climatepoll.pdf </t>
  </si>
  <si>
    <t>Religio-regional group averages for Chapter 10 figure</t>
  </si>
  <si>
    <t>N&amp;W (Europe) and Christian</t>
  </si>
  <si>
    <t>S&amp;E (Europe) and Christian</t>
  </si>
  <si>
    <t>N&amp;W Islam</t>
  </si>
  <si>
    <t>Arabia/Egypt Islam</t>
  </si>
  <si>
    <t>India &amp; Near Stans</t>
  </si>
  <si>
    <t>Map of R-r groups across Europe, the ME, and SW Asia</t>
  </si>
  <si>
    <t>Chapter 10: A map of Religio-regional groups across Europe, the Middle East, and SW Asia</t>
  </si>
  <si>
    <t>Sourced here only</t>
  </si>
  <si>
    <t>See sheet 'ReligDB and Renewables' for</t>
  </si>
  <si>
    <t>average group religosity percentages</t>
  </si>
  <si>
    <t>Chapter 10: Full data for WA+O2 series with R-r-GDPpC variance</t>
  </si>
  <si>
    <t>B&amp;W Versions'!A377</t>
  </si>
  <si>
    <t>B&amp;W Versions'!A415</t>
  </si>
  <si>
    <t>B&amp;W Versions'!A467</t>
  </si>
  <si>
    <t>Chapter 10: Full data for WC series with R-r-GDPpC variance</t>
  </si>
  <si>
    <t>B&amp;W Versions'!A521</t>
  </si>
  <si>
    <t>Externally soured</t>
  </si>
  <si>
    <t>B&amp;W Versions'!A569</t>
  </si>
  <si>
    <t>US attitudes to climate change on a political axis</t>
  </si>
  <si>
    <t>B&amp;W Versions'!A626</t>
  </si>
  <si>
    <t>B&amp;W Versions'!A664</t>
  </si>
  <si>
    <t>B&amp;W Versions'!A770</t>
  </si>
  <si>
    <t>B&amp;W Versions'!A819</t>
  </si>
  <si>
    <t>B&amp;W Versions'!A866</t>
  </si>
  <si>
    <t>B&amp;W Versions'!A914</t>
  </si>
  <si>
    <t>B&amp;W Versions'!A959</t>
  </si>
  <si>
    <t>Figure O1</t>
  </si>
  <si>
    <t>Online-app Av</t>
  </si>
  <si>
    <t>Figure O2</t>
  </si>
  <si>
    <t>Online-app Bi</t>
  </si>
  <si>
    <t>Climate-change most endorsing (unconstrained): SA</t>
  </si>
  <si>
    <t>Climate-change most endorsing (reality-constrained): WC</t>
  </si>
  <si>
    <t>Online-appendix Bi:</t>
  </si>
  <si>
    <t>Online-appendix Av</t>
  </si>
  <si>
    <t>Series at</t>
  </si>
  <si>
    <t>percent religiosity</t>
  </si>
  <si>
    <t>Scaling factor =</t>
  </si>
  <si>
    <t>MC</t>
  </si>
  <si>
    <t>MA (RoW interpolated)</t>
  </si>
  <si>
    <t>FC</t>
  </si>
  <si>
    <t>MA</t>
  </si>
  <si>
    <t>Note the RoW insert is from a slightly older RoW all-trends chart that does</t>
  </si>
  <si>
    <t>not have MSA and MWA series. For the purposes of comparing to the US,</t>
  </si>
  <si>
    <t>an interpolated MA series is used instead anyhow.</t>
  </si>
  <si>
    <t>NOTE: the Cut-Out for Rest-ofWorld uses an interpolated MA series rather than the real MSA series and MWA series; matches to a real MA series in the US.</t>
  </si>
  <si>
    <t>Aligned-</t>
  </si>
  <si>
    <t>Aligned+</t>
  </si>
  <si>
    <t>Weak Aligned</t>
  </si>
  <si>
    <t>average</t>
  </si>
  <si>
    <t>(J+K)/2</t>
  </si>
  <si>
    <t>Chapter 11: Same as above</t>
  </si>
  <si>
    <t>But drawn differently,</t>
  </si>
  <si>
    <t>with 'totem-pole' symbols,</t>
  </si>
  <si>
    <t>and chart greyed-out.</t>
  </si>
  <si>
    <t>Scaled transect</t>
  </si>
  <si>
    <t>lower bounding trend that works best is SC, though I guess MC could fit okay too. This seems strong but I guess it may be much harder to express worry, when one has just expressed that</t>
  </si>
  <si>
    <t>the trends in Y1, Y2, Y4 from the same survey, are clearly so cultural. (Note: there's no indication that questions are rotated, and some indication they aren't). However, a further possibility</t>
  </si>
  <si>
    <t>is that "very worried" about CC invokes a mild 'doomsters only' effect; those whose belief is rooted more on the salvation side, don't opt in such numbers for "very worried". In which case, the</t>
  </si>
  <si>
    <t>postulated bounds above are irrelevant; the data is only dispersed because the bias to doomsters only reduces the overall cultural effect.</t>
  </si>
  <si>
    <r>
      <t xml:space="preserve">However, this looks like a mixed-mode response. Is this because there is an </t>
    </r>
    <r>
      <rPr>
        <i/>
        <sz val="11"/>
        <color theme="1"/>
        <rFont val="Calibri"/>
        <family val="2"/>
        <scheme val="minor"/>
      </rPr>
      <t>implicit</t>
    </r>
    <r>
      <rPr>
        <sz val="11"/>
        <color theme="1"/>
        <rFont val="Calibri"/>
        <family val="2"/>
        <scheme val="minor"/>
      </rPr>
      <t xml:space="preserve"> constraint because of the question that was asked</t>
    </r>
    <r>
      <rPr>
        <i/>
        <sz val="11"/>
        <color theme="1"/>
        <rFont val="Calibri"/>
        <family val="2"/>
        <scheme val="minor"/>
      </rPr>
      <t xml:space="preserve"> before this one</t>
    </r>
    <r>
      <rPr>
        <sz val="11"/>
        <color theme="1"/>
        <rFont val="Calibri"/>
        <family val="2"/>
        <scheme val="minor"/>
      </rPr>
      <t>? (which is the question from Y4). The</t>
    </r>
  </si>
  <si>
    <t>While post-covid effects may reduce the strength of the response anyhow, I suspect not to the extent of dissolving the trend; I don't think covid impact is the main effect here, especially as</t>
  </si>
  <si>
    <t>For a public soaked in cultural narrative for decades, 'information' is likely perceived sunconsciously as 'more of the culture'. The innately sceptical probably feel already that they're</t>
  </si>
  <si>
    <t>indundated by it. For believers, in this case Allied Belief, more CC cultural narrative is a comfort, in the same manner as religious narrative and despite the judgement day doom of both.</t>
  </si>
  <si>
    <t>Publics don't have any real knowledge of CC; reams of secondary info created in good faith is contingent on the cultural premise of certain catastrophe, which mainstream science does</t>
  </si>
  <si>
    <t>not support. The blue endorsing series is WA plus 'Lift'; the 'some more information' invokes far less cultural response and provides the 'Lift'.</t>
  </si>
  <si>
    <t>Note: Russia is an outlier and excluded; R-squared is 0.34 if this datapoint is included, slipping to just below the qualification for 'robust'.</t>
  </si>
  <si>
    <t>I can't drill down to the exact question text for this, only the reported response. Assuming that reflects the question exactly, despite a personal angle the framing is bound to be weak,</t>
  </si>
  <si>
    <t>as there is no mention of impact, and even the importance of the issue is framed as 'more' than before, so without any link to an absolute description. Apparently, it is not just weakly</t>
  </si>
  <si>
    <t>OECD 2022</t>
  </si>
  <si>
    <t>Cutting by half</t>
  </si>
  <si>
    <t>Anthro CC Exists</t>
  </si>
  <si>
    <t>Earthquakes unlikely</t>
  </si>
  <si>
    <t>Data-source:</t>
  </si>
  <si>
    <t xml:space="preserve">https://www.oecd-ilibrary.org/docserver/3406f29a-en.pdf?expires=1661779121&amp;id=id&amp;accname=guest&amp;checksum=1793CD68A81777C5726866BF95092C21 </t>
  </si>
  <si>
    <t xml:space="preserve">https://www.oecd-ilibrary.org/economics/fighting-climate-change-international-attitudes-toward-climate-policies_3406f29a-en </t>
  </si>
  <si>
    <t>Data actually collected in 2021.</t>
  </si>
  <si>
    <t>offset. While Net Zero stresses that half would be insufficient, one would think belief in Net Zero would be wholly cultural, rather than having an acultural component.</t>
  </si>
  <si>
    <t>Climate change is real, human made, and its dynamics</t>
  </si>
  <si>
    <t>Climate change impacts if climate change goes unabated.</t>
  </si>
  <si>
    <t>Orange is a VWA lifted series, which is very similar to the series from a similar question charted in 'Levi 2021' on the Extra sheet.</t>
  </si>
  <si>
    <t>Grey is probably not releated to less education in religious nations, but is simply Catastrophe Narrative resistive. As the OECD report itself says,</t>
  </si>
  <si>
    <t>"People seem to bundle several types of disasters together", which is not surprsing when the dominant climate-change narrative is an emotive</t>
  </si>
  <si>
    <t>cultural one of certain catastrophe; volcanic eruptions are also seen as disasterous, and conflated, because emotion not rationality rules.</t>
  </si>
  <si>
    <t>constraint. Also possible is the implicit constraint caused by a long string of other climate change related questions, the one prior to this being about renewables. Each response trend plotted</t>
  </si>
  <si>
    <t>separately, is still largely consistent with the depicted envelope, albeit  'Am participating' leaks out a bit at the LHS.</t>
  </si>
  <si>
    <t>Scroll right for 'Y7'</t>
  </si>
  <si>
    <t>CC mostly human or half human / half natural</t>
  </si>
  <si>
    <t>Assuming climate change is happening, do think it is…</t>
  </si>
  <si>
    <t>caused mostly by human activities</t>
  </si>
  <si>
    <t>and, caused about equally by human activities and natural changes</t>
  </si>
  <si>
    <t>CC is real, is 'a lot' or 'mostly' human caused</t>
  </si>
  <si>
    <t>For why this 'climate change is anthropogenic' chart differs from Levi 2021 (with 2016-19 data) and OECD4, both shown as trends only here, see Online-appendix D.</t>
  </si>
  <si>
    <t>Online-appendix D:</t>
  </si>
  <si>
    <t>Figure O3</t>
  </si>
  <si>
    <t>Online-app D</t>
  </si>
  <si>
    <t>3 series affirming the largely athropogenic nature of CC</t>
  </si>
  <si>
    <t>Chapter 6</t>
  </si>
  <si>
    <t>‘Sides’ and cultural groups in a socially conflicted topic</t>
  </si>
  <si>
    <t>Historic (2005-9) series: Before faith leaders signed up</t>
  </si>
  <si>
    <t>would expect, but pthers are not. This is very likely because the boundary trends are quite different for these examples. If the</t>
  </si>
  <si>
    <t>boundary trends were similar, one would expect the teasing out of the religio-regional groups to be more similar too.</t>
  </si>
  <si>
    <t>Any references to these charts must cite the author, Andy A. West.</t>
  </si>
  <si>
    <t>Open Society Foundations 2022</t>
  </si>
  <si>
    <t>CC/EP as one of top 3 challenges</t>
  </si>
  <si>
    <t>For the trend of 'OECD4', based on column G data here, see chart 'Y7' above.</t>
  </si>
  <si>
    <t xml:space="preserve">https://www.opensocietyfoundations.org/publications/fault-lines-global-perspectives-on-a-world-in-crisis </t>
  </si>
  <si>
    <t>exact wording. However, assuming no mixed-mode elements, an anti-</t>
  </si>
  <si>
    <t>A WC 'lifted' series:</t>
  </si>
  <si>
    <t>It could cover anything from a severe threat to the mundane. This, plus</t>
  </si>
  <si>
    <t>(the gradient is in fact a shade shallower than WC).</t>
  </si>
  <si>
    <t>the mixing in of EP, are likely what make the trend weak; for a 1 of 3</t>
  </si>
  <si>
    <t>correlation is expected. The word 'challenge' is weak but wide-ranging.</t>
  </si>
  <si>
    <r>
      <rPr>
        <i/>
        <sz val="11"/>
        <color rgb="FF000000"/>
        <rFont val="Calibri"/>
        <family val="2"/>
      </rPr>
      <t>This chart is not referenced in the book</t>
    </r>
    <r>
      <rPr>
        <sz val="11"/>
        <color rgb="FF000000"/>
        <rFont val="Calibri"/>
        <family val="2"/>
      </rPr>
      <t>, as I don't have access to the</t>
    </r>
  </si>
  <si>
    <t>being a mixed-mode question, like for 'Y6' above.</t>
  </si>
  <si>
    <t>important to them is not a culturally influenced position. For this minority it acultural, akin to common knowledge. The lack of an absolute importance, is likely what stops this from</t>
  </si>
  <si>
    <t>23, Renwbls</t>
  </si>
  <si>
    <t>ER, VWA1+O3</t>
  </si>
  <si>
    <t>33, Res1</t>
  </si>
  <si>
    <t>4/5, WC</t>
  </si>
  <si>
    <t>5, WA1</t>
  </si>
  <si>
    <t>5, MWA</t>
  </si>
  <si>
    <t>5, MSA</t>
  </si>
  <si>
    <t>3/5, SA</t>
  </si>
  <si>
    <t>Mapping US to RoW: 46% transect on RoW Full series</t>
  </si>
  <si>
    <t xml:space="preserve">"threat" of CC alone, say, even though this is a v short list, I guess there'd </t>
  </si>
  <si>
    <t xml:space="preserve"> who see the 'challenge' as just an ordinary one of many.</t>
  </si>
  <si>
    <t>Rev 26f</t>
  </si>
  <si>
    <t>be a shallower gradient from the higher constraint. It is maybe the word</t>
  </si>
  <si>
    <t>The public are likely unaware of the true strength of this constraint; so it will only be perceived as weak. Blue is likely WC lifted by ~13, but lifted / tilted less at the RH</t>
  </si>
  <si>
    <t>end, because not enough 90%+ nations to lift it, and India +Indonesia have 'unluckily' low scores. IF so, it is a WC+O series. I'm not sure what drives the modest 'O'</t>
  </si>
  <si>
    <t>My guess is that adding more South American nations, along with places like Ghana, Thailand and the Philippines, would likely bring blue into line with dashed red.</t>
  </si>
  <si>
    <t>The blue series is a 'Medium-Strong-Aligned + Offset'</t>
  </si>
  <si>
    <t>MSAe + Offset4: EIB / BVA Survey Europe only</t>
  </si>
  <si>
    <t>Hence there'll be a neutral lift across nations, but at ~ 42 this is big; it's a challenge to understand quite why this is so large.</t>
  </si>
  <si>
    <t>Exact values on FC trend</t>
  </si>
  <si>
    <t>Reconstrucetd SA</t>
  </si>
  <si>
    <t>Pink is orange</t>
  </si>
  <si>
    <t>plus red</t>
  </si>
  <si>
    <t>The pink 'SA reconstruction' is the sum</t>
  </si>
  <si>
    <t>of the psuedo SA red line, and the thick</t>
  </si>
  <si>
    <t>mimics SA. This suggests FC may indeed</t>
  </si>
  <si>
    <t>be a component of SA, and that in the</t>
  </si>
  <si>
    <t xml:space="preserve">context of highly irreligious nations, </t>
  </si>
  <si>
    <t>religious people don't behave the same</t>
  </si>
  <si>
    <t>contribution to SA is the red line.</t>
  </si>
  <si>
    <t xml:space="preserve">orange FC trend; this very closely </t>
  </si>
  <si>
    <t xml:space="preserve">as when they are in highly religious </t>
  </si>
  <si>
    <t>nations. If this is the case, the religious</t>
  </si>
  <si>
    <t xml:space="preserve">Max underlying SA </t>
  </si>
  <si>
    <t>Amax</t>
  </si>
  <si>
    <t>Google Ngram: penetration of terms about climate change</t>
  </si>
  <si>
    <t>MM1: mixed-mode series with highly speculative boundaries</t>
  </si>
  <si>
    <t>MM2: mixed-mode series with less speculative boundaries</t>
  </si>
  <si>
    <t>MM3: mixed-mode series w/ well-defined bounds + R-r-groups</t>
  </si>
  <si>
    <t>Rank of renewables commitment against national religiosities</t>
  </si>
  <si>
    <t>Appendix A</t>
  </si>
  <si>
    <t>Appendix Bi</t>
  </si>
  <si>
    <t>Appendix Bii</t>
  </si>
  <si>
    <t>Appendix Ei</t>
  </si>
  <si>
    <t>Appendix Eii</t>
  </si>
  <si>
    <t>Appendix F</t>
  </si>
  <si>
    <t>Appendix H</t>
  </si>
  <si>
    <t>Appendix Av:</t>
  </si>
  <si>
    <t>Appendix Bi:</t>
  </si>
  <si>
    <t>Appendix Bii:</t>
  </si>
  <si>
    <t>Appendix Ei:</t>
  </si>
  <si>
    <t>Appendix Eii:</t>
  </si>
  <si>
    <t>Appendix F:</t>
  </si>
  <si>
    <t>Appendix H:</t>
  </si>
  <si>
    <t>Data-File and Charts for: "The Grip of Culture, the social psychology of Climate Change Catastrophism"; A GWPF publication</t>
  </si>
  <si>
    <t>WA+Y1</t>
  </si>
  <si>
    <t>WC+Y2</t>
  </si>
  <si>
    <t>For formal alignment of the US to the ROW, see the operations on</t>
  </si>
  <si>
    <t>the 'B&amp;W Versions' sheet.</t>
  </si>
  <si>
    <t>The orange trend is a weakly-constrained (WC).</t>
  </si>
  <si>
    <t>2021 stock: BEV cars</t>
  </si>
  <si>
    <t>2021 stock: PHEV cars</t>
  </si>
  <si>
    <t>2021 total stock</t>
  </si>
  <si>
    <t>2021 World Bank GDPpC</t>
  </si>
  <si>
    <t>(Stock / GDPpC) * Spain</t>
  </si>
  <si>
    <t>Rank of Stock / GDPpC</t>
  </si>
  <si>
    <t>Commitment to EVs (IEA data)</t>
  </si>
  <si>
    <t>outlier; excluded</t>
  </si>
  <si>
    <t xml:space="preserve">https://en.wikipedia.org/wiki/List_of_countries_by_GDP_(PPP)_per_capita </t>
  </si>
  <si>
    <t xml:space="preserve">https://www.iea.org/data-and-statistics/data-tools/global-ev-data-explorer </t>
  </si>
  <si>
    <t xml:space="preserve"> 'challenge' that also produces the 9 or 10 point acultural lift, from those</t>
  </si>
  <si>
    <t>than x-axis of NR.</t>
  </si>
  <si>
    <t>No trend at all with</t>
  </si>
  <si>
    <t>all these included.</t>
  </si>
  <si>
    <t>And is much lower</t>
  </si>
  <si>
    <t>even with any</t>
  </si>
  <si>
    <t>single one back in,</t>
  </si>
  <si>
    <t>the best of which is</t>
  </si>
  <si>
    <t>Saudi, giving 0.75 .</t>
  </si>
  <si>
    <r>
      <t xml:space="preserve">IMF 2015 GPDpC (PPP) </t>
    </r>
    <r>
      <rPr>
        <b/>
        <sz val="11"/>
        <color theme="9" tint="-0.249977111117893"/>
        <rFont val="Calibri"/>
        <family val="2"/>
        <scheme val="minor"/>
      </rPr>
      <t>for testing alternate x-axis</t>
    </r>
  </si>
  <si>
    <r>
      <t>If remove oil-rich natons &amp; Singa-pore, can get R</t>
    </r>
    <r>
      <rPr>
        <vertAlign val="superscript"/>
        <sz val="11"/>
        <color theme="9" tint="-0.249977111117893"/>
        <rFont val="Calibri"/>
        <family val="2"/>
        <scheme val="minor"/>
      </rPr>
      <t>2</t>
    </r>
    <r>
      <rPr>
        <sz val="11"/>
        <color theme="9" tint="-0.249977111117893"/>
        <rFont val="Calibri"/>
        <family val="2"/>
        <scheme val="minor"/>
      </rPr>
      <t xml:space="preserve"> up to 0.82; still worse</t>
    </r>
  </si>
  <si>
    <t>UN 'My World 2030' survey</t>
  </si>
  <si>
    <t>Morroco</t>
  </si>
  <si>
    <t>&lt;--- Early results scraped 23rd April 2023. Only countries with 750 or greater responses sampled, at this date that is only 20 countries.</t>
  </si>
  <si>
    <t>% Climate Action as 1 of 6 out of 17 priorites</t>
  </si>
  <si>
    <t xml:space="preserve">http://about.myworld2030.org/results/ </t>
  </si>
  <si>
    <t xml:space="preserve">This is a 'WC Lifted' series. See Online-appendix F for why.  </t>
  </si>
  <si>
    <t>Figure 38</t>
  </si>
  <si>
    <t>Rank of Electric Vehicle commitment against national religiosities</t>
  </si>
  <si>
    <t>Chapter 12: Rank of Electric Vehicle Committment versus National Religiosity</t>
  </si>
  <si>
    <t>Chart 'EV1'</t>
  </si>
  <si>
    <t>B&amp;W Versions'!A998</t>
  </si>
  <si>
    <t>Figure O4</t>
  </si>
  <si>
    <t>UN My World 2030 'Climate Action' choices versus NR</t>
  </si>
  <si>
    <t>Online-app F</t>
  </si>
  <si>
    <t>B&amp;W Versions'!A1044</t>
  </si>
  <si>
    <t>B&amp;W Versions'!A1091</t>
  </si>
  <si>
    <t>B&amp;W Versions'!A1137</t>
  </si>
  <si>
    <t>B&amp;W Versions'!A1179</t>
  </si>
  <si>
    <t>B&amp;W Versions'!A1221</t>
  </si>
  <si>
    <t>B&amp;W Versions'!A1264</t>
  </si>
  <si>
    <t>B&amp;W Versions'!A1300</t>
  </si>
  <si>
    <t>B&amp;W Versions'!A1345</t>
  </si>
  <si>
    <t>B&amp;W Versions'!A1385</t>
  </si>
  <si>
    <t>B&amp;W Versions'!A1424</t>
  </si>
  <si>
    <t>B&amp;W Versions'!A1472</t>
  </si>
  <si>
    <t>B&amp;W Versions'!A1516</t>
  </si>
  <si>
    <t>B&amp;W Versions'!A1570</t>
  </si>
  <si>
    <t>Online-appendix F:</t>
  </si>
  <si>
    <t>B&amp;W Versions'!A1619</t>
  </si>
  <si>
    <t>B&amp;W Versions'!A1671</t>
  </si>
  <si>
    <t>B&amp;W Versions'!A1729</t>
  </si>
  <si>
    <t>B&amp;W Versions'!A1772</t>
  </si>
  <si>
    <t xml:space="preserve">https://wrp.lrfoundation.org.uk/2019-world-risk-poll/data-resources/ </t>
  </si>
  <si>
    <t>…and it's a statement of faith in Catastrophe Narrative that CC is happening now, hence this would engage a cultural response that bypasses rationality.</t>
  </si>
  <si>
    <t>In the original graphic for this survey question, the results are ranked according to the responses for the total of both 'Yes' options (so, the Grey series).</t>
  </si>
  <si>
    <t>Note: The data is about 6 months post Covid onset; this is probably not long enough to have a significant impact, but one should remain aware…</t>
  </si>
  <si>
    <t>at r=0.26 it's essentially not a trend anyhow 0: Covid is a new entry to the list of threats.</t>
  </si>
  <si>
    <r>
      <t>Very subtle word changes produce distinctly different responses</t>
    </r>
    <r>
      <rPr>
        <sz val="12"/>
        <color theme="1"/>
        <rFont val="Calibri"/>
        <family val="2"/>
        <scheme val="minor"/>
      </rPr>
      <t xml:space="preserve"> (and 'future', implied or explicit, invokes more scary possibilities)</t>
    </r>
  </si>
  <si>
    <t>If only we can manage to grade the language of questions / response-options finely enough wrt their evocation of cultural versus acultural responses. It is a challenge.</t>
  </si>
  <si>
    <t>Indeed here, BOTH components of 'Sum Total: Impact' have a cultural trend, although essentially all the neutral lift comes from the "Somewhat" component.</t>
  </si>
  <si>
    <t>stance towards the Catastrophe Narrative, hence the negative gradient, while the fact that pretty much all adverse weather events are now conflated with CC</t>
  </si>
  <si>
    <t>However, the Orange series anti-correlates (albeit to a mild degree). Despite the immediate timeframe, "Yes, somewhat" maybe represents a mildly resistance</t>
  </si>
  <si>
    <t>in the public mind, almost certainly produces the (very large) 'lift'; this is a case of public common knowledge being nevertheless wrong.</t>
  </si>
  <si>
    <t>Note: The Blue series is actually about minus 9 offset from the WA series in Figure 5 and 8, which maybe suggests WA is not quite at the 'zero offset' position?</t>
  </si>
  <si>
    <t>Or more likely, especially as various series match the pivot point in Figures 5 and 8, the orange series has 'robbed' some of what would be a normal WA offset.</t>
  </si>
  <si>
    <t>This could be because, across the board for people acting culturally or not, "your region" will rule out more who emphatically agree, because it's more obvious</t>
  </si>
  <si>
    <t>to those actually living there that little is different to past experience, hence more plump for 'Somewhat'..</t>
  </si>
  <si>
    <t>Compared to the SA series in sheet 'Main Trends', present tense plus the term 'everyday' dilutes the dramatic cultural implications of Catastrophic Climate-Change somewhat.</t>
  </si>
  <si>
    <t>This 'Somewhat' response is Catastrophe Narrative supportive, but in a loosely similar question for the chart immediately below, 'Somewhat' seems to be resistive.</t>
  </si>
  <si>
    <t>Presumably, claiming 'somewhat' of a personal impact of climate change right now, still virtue signals Catastrophe Narrative support for people who haven't actually been in a</t>
  </si>
  <si>
    <t>hurricane or flood (nearly everyone), so would struggle to report 'Very much so', whereas claiming only 'somewhat' of an effect on a whole region counters supposed imminent catastrophe.</t>
  </si>
  <si>
    <t>P Zuckerman, ‘Atheism: Contemporary numbers and patterns’, in M Martin
(ed.). The Cambridge Companion to Atheism’. Cambridge University Press, 2007.</t>
  </si>
  <si>
    <t xml:space="preserve">    Singapore updated from further sources at wiki 'details' for the entry (as of 12/2019)</t>
  </si>
  <si>
    <t>8/35, WA1+O2</t>
  </si>
  <si>
    <t>8/36, WC1+O1</t>
  </si>
  <si>
    <t>26, XR</t>
  </si>
  <si>
    <t>27, CSW</t>
  </si>
  <si>
    <t>5/32, SC</t>
  </si>
  <si>
    <t>5/32, WA</t>
  </si>
  <si>
    <t>ER, MSAe+O4</t>
  </si>
  <si>
    <t>ER, RMSAe</t>
  </si>
  <si>
    <t>Placeholder</t>
  </si>
  <si>
    <t>Kazakhstan</t>
  </si>
  <si>
    <t>some confusion regarding multiple Wiki and Gallup values, and some controversy</t>
  </si>
  <si>
    <t>…with interpolated values. Kosovo was here, but with an erroneous number. As there seems to be</t>
  </si>
  <si>
    <t>on the validity of including this nation too, I excluded it for now.</t>
  </si>
  <si>
    <t>34, Res2</t>
  </si>
  <si>
    <r>
      <t xml:space="preserve">Wiki / Gallup 2009=yellow, </t>
    </r>
    <r>
      <rPr>
        <sz val="11"/>
        <color theme="0" tint="-0.499984740745262"/>
        <rFont val="Calibri"/>
        <family val="2"/>
        <scheme val="minor"/>
      </rPr>
      <t>Zuckerman 2005=grey</t>
    </r>
    <r>
      <rPr>
        <sz val="11"/>
        <color theme="7" tint="-0.249977111117893"/>
        <rFont val="Calibri"/>
        <family val="2"/>
        <scheme val="minor"/>
      </rPr>
      <t xml:space="preserve">, </t>
    </r>
    <r>
      <rPr>
        <sz val="11"/>
        <color rgb="FFFF00FF"/>
        <rFont val="Calibri"/>
        <family val="2"/>
        <scheme val="minor"/>
      </rPr>
      <t>Pew 2012=pink</t>
    </r>
  </si>
  <si>
    <t>Original sources: See Row 70, column T above. Unlike the row above, Wiki values are not overlaid by later sources.</t>
  </si>
  <si>
    <r>
      <rPr>
        <sz val="11"/>
        <rFont val="Calibri"/>
        <family val="2"/>
        <scheme val="minor"/>
      </rPr>
      <t xml:space="preserve">WIN/GIA: </t>
    </r>
    <r>
      <rPr>
        <sz val="11"/>
        <color rgb="FF0000FF"/>
        <rFont val="Calibri"/>
        <family val="2"/>
        <scheme val="minor"/>
      </rPr>
      <t>2017=blue</t>
    </r>
    <r>
      <rPr>
        <sz val="11"/>
        <color theme="9" tint="-0.249977111117893"/>
        <rFont val="Calibri"/>
        <family val="2"/>
        <scheme val="minor"/>
      </rPr>
      <t xml:space="preserve">, </t>
    </r>
    <r>
      <rPr>
        <sz val="11"/>
        <color rgb="FF00B050"/>
        <rFont val="Calibri"/>
        <family val="2"/>
        <scheme val="minor"/>
      </rPr>
      <t>2015=green</t>
    </r>
    <r>
      <rPr>
        <sz val="11"/>
        <color theme="9" tint="-0.249977111117893"/>
        <rFont val="Calibri"/>
        <family val="2"/>
        <scheme val="minor"/>
      </rPr>
      <t xml:space="preserve">, </t>
    </r>
    <r>
      <rPr>
        <sz val="11"/>
        <color rgb="FFFF0000"/>
        <rFont val="Calibri"/>
        <family val="2"/>
        <scheme val="minor"/>
      </rPr>
      <t xml:space="preserve">2012=red, </t>
    </r>
    <r>
      <rPr>
        <sz val="11"/>
        <color rgb="FF9F14F4"/>
        <rFont val="Calibri"/>
        <family val="2"/>
        <scheme val="minor"/>
      </rPr>
      <t>Dentsu 2006=purple</t>
    </r>
  </si>
  <si>
    <t>Or archived here: https://web.archive.org/web/20131021065544/http://www.wingia.com/web/files/news/14/file/14.pdf.</t>
  </si>
  <si>
    <t>Win/Gallup 2017 ‘Religion prevails in the world’ https://web.archive.org/web/20171114113506/http://www.wingia.com/web/files/news/370/file/370.pdf.</t>
  </si>
  <si>
    <t>Win Gallup 2015 ‘Losing our Religion? Two-thirds of people still claim to be religious’. https://www.gallup-international.bg/en/33531/losing-our-religion-twothirds-of-people-still-claim-to-be-religious/.</t>
  </si>
  <si>
    <t>Win/Gallup 2012 actually still live on the web here: https://www.webpages.uidaho.edu/~stevel/251/Global_INDEX_of_Religiosity_and_Atheism_PR__6.pdf, or here: https://www.redcresearch.ie/wp-content/uploads/2015/10/RED-C-press-release-Religion-and-Atheism-25-7-12.pdf.</t>
  </si>
  <si>
    <t>Zuckermann 2005:</t>
  </si>
  <si>
    <t>Dentsu 2006:</t>
  </si>
  <si>
    <t>Climate Survey Data-source:</t>
  </si>
  <si>
    <t>http://web.archive.org/web/20070223012306/https://www2.ttcn.ne.jp/~honkawa/9460.html</t>
  </si>
  <si>
    <t>All left column. Chile 2nd row from bottom. Slovakia 24th row from bottom. Hungary 22nd row from bottom.</t>
  </si>
  <si>
    <t xml:space="preserve"> Signed-up members can access original source data via Gallup Worldview analytics: https://www.gallup.com/analytics/213617/gallup-analytics.aspx. (The full range of nations is made up from overlapping surveys taken within 2006-2008, and so some nations represented more than once have slightly differing</t>
  </si>
  <si>
    <t xml:space="preserve">     |  values). However, the data for most nations included in my scale is freely accessible here: https://news.gallup.com/poll/142727/religiosity-highest-world-poorest-nations.aspx. This does not include</t>
  </si>
  <si>
    <t xml:space="preserve">     |   Australia, Austria, Belgium, Bulgaria, Czech Republic, Finland, Iran, Netherlands, Norway, Portugal, Slovakia, and Taiwan. However, six of those countries can be seen in another freely accessible report</t>
  </si>
  <si>
    <t xml:space="preserve">     |   here: https://news.gallup.com/poll/114211/Alabamians-Iranians-Common.aspx, although as noted data for nations that are represented at both links may vary somewhat. Also, the latest wiki data</t>
  </si>
  <si>
    <t xml:space="preserve">     |   https://en.wikipedia.org/w/index.php?title=Importance_of_religion_by_country&amp;oldid=931951160.</t>
  </si>
  <si>
    <t>(in Japanese, the rows are shown</t>
  </si>
  <si>
    <t>differently in English translation)</t>
  </si>
  <si>
    <t>Inverse, i.e. 100-value</t>
  </si>
  <si>
    <t>See sheet 'Relig DB and renewables' for religiosity scale:</t>
  </si>
  <si>
    <t>All nations Religiosity debias table:</t>
  </si>
  <si>
    <t>see sheet Relig DB and Renewables.</t>
  </si>
  <si>
    <t>For original pollster source links,</t>
  </si>
  <si>
    <t>Original pollster source</t>
  </si>
  <si>
    <t>links at the sheet.</t>
  </si>
  <si>
    <t xml:space="preserve">     |   no longer matches the Gallup original; it seems that contributers over the years have been overwriting national entries with newer data; see instead the wiki page version for Dec 2019:</t>
  </si>
  <si>
    <t xml:space="preserve">To maintain parity with the printed paper book, the residuals and predicted values are calculated with the equation from prior to a couple of late minor
</t>
  </si>
  <si>
    <t>corrections in the religiosity data. Using the latest  equation - which is not quite identical - produces some trivial differences to the paper printed R and p</t>
  </si>
  <si>
    <t>values for some of the charts, of the kind R=0.77 rather than 0.76 (or vice versa), say, and p=3.3E-7 rather than 4.5E-7 say (or vice versa). No significance</t>
  </si>
  <si>
    <t>predicted</t>
  </si>
  <si>
    <t>or conclusions are altered in any way. Column S, in grey figures, shows the trivially different predicted religiosity values.</t>
  </si>
  <si>
    <t>squared of 0.3 and not too far away from a WA type (though there is no reason to exclude them). Mexico is very far above the top boundary, unless this is WA+O, but I see no reason for that.</t>
  </si>
  <si>
    <t>&lt;&lt;&lt; raw scale (43+(100-11.5))/2 : 1-off entry to boost numbers in North &amp; Shia Islam group.</t>
  </si>
  <si>
    <t>Below not in religiosity debias, but from the same sources:</t>
  </si>
  <si>
    <t>&lt;&lt;&lt; raw scale (83+(100-14))/2 : 1-off entry to boost numbers in South America group.</t>
  </si>
  <si>
    <t>&lt;&lt;&lt; raw scale (40+(100-41))/2  : 1-off entry to boost numbers in South America group.</t>
  </si>
  <si>
    <t>&lt;&lt;&lt; raw scale, single source : 1-off entry to boost numbers in Africa group.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</si>
</sst>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000"/>
    <numFmt numFmtId="166" formatCode="0.000"/>
    <numFmt numFmtId="167" formatCode="0.000E+00"/>
  </numFmts>
  <fonts count="159" x14ac:knownFonts="1">
    <font>
      <sz val="11"/>
      <color theme="1"/>
      <name val="Calibri"/>
      <family val="2"/>
      <scheme val="minor"/>
    </font>
    <font>
      <sz val="14"/>
      <color theme="1"/>
      <name val="Calibri"/>
      <family val="2"/>
      <scheme val="minor"/>
    </font>
    <font>
      <b/>
      <sz val="14"/>
      <color theme="1"/>
      <name val="Calibri"/>
      <family val="2"/>
      <scheme val="minor"/>
    </font>
    <font>
      <sz val="12"/>
      <color theme="1"/>
      <name val="Calibri"/>
      <family val="2"/>
      <scheme val="minor"/>
    </font>
    <font>
      <sz val="14"/>
      <color rgb="FFFF0000"/>
      <name val="Calibri"/>
      <family val="2"/>
      <scheme val="minor"/>
    </font>
    <font>
      <sz val="11"/>
      <color theme="9" tint="-0.249977111117893"/>
      <name val="Calibri"/>
      <family val="2"/>
      <scheme val="minor"/>
    </font>
    <font>
      <b/>
      <sz val="22"/>
      <color theme="1"/>
      <name val="Calibri"/>
      <family val="2"/>
      <scheme val="minor"/>
    </font>
    <font>
      <b/>
      <sz val="20"/>
      <color theme="1"/>
      <name val="Calibri"/>
      <family val="2"/>
      <scheme val="minor"/>
    </font>
    <font>
      <sz val="14"/>
      <color rgb="FF0000FF"/>
      <name val="Calibri"/>
      <family val="2"/>
      <scheme val="minor"/>
    </font>
    <font>
      <sz val="14"/>
      <name val="Calibri"/>
      <family val="2"/>
      <scheme val="minor"/>
    </font>
    <font>
      <sz val="14"/>
      <color rgb="FF00B050"/>
      <name val="Calibri"/>
      <family val="2"/>
      <scheme val="minor"/>
    </font>
    <font>
      <sz val="11"/>
      <color rgb="FFFF0000"/>
      <name val="Calibri"/>
      <family val="2"/>
      <scheme val="minor"/>
    </font>
    <font>
      <sz val="14"/>
      <color theme="7" tint="-0.249977111117893"/>
      <name val="Calibri"/>
      <family val="2"/>
      <scheme val="minor"/>
    </font>
    <font>
      <sz val="11"/>
      <color theme="7" tint="-0.249977111117893"/>
      <name val="Calibri"/>
      <family val="2"/>
      <scheme val="minor"/>
    </font>
    <font>
      <sz val="11"/>
      <color rgb="FF0000FF"/>
      <name val="Calibri"/>
      <family val="2"/>
      <scheme val="minor"/>
    </font>
    <font>
      <sz val="11"/>
      <color rgb="FF00B050"/>
      <name val="Calibri"/>
      <family val="2"/>
      <scheme val="minor"/>
    </font>
    <font>
      <sz val="11"/>
      <name val="Calibri"/>
      <family val="2"/>
      <scheme val="minor"/>
    </font>
    <font>
      <sz val="14"/>
      <color rgb="FF00B0F0"/>
      <name val="Calibri"/>
      <family val="2"/>
      <scheme val="minor"/>
    </font>
    <font>
      <sz val="14"/>
      <color rgb="FFFF00FF"/>
      <name val="Calibri"/>
      <family val="2"/>
      <scheme val="minor"/>
    </font>
    <font>
      <sz val="14"/>
      <color theme="0" tint="-0.499984740745262"/>
      <name val="Calibri"/>
      <family val="2"/>
      <scheme val="minor"/>
    </font>
    <font>
      <b/>
      <sz val="11"/>
      <color theme="1"/>
      <name val="Calibri"/>
      <family val="2"/>
      <scheme val="minor"/>
    </font>
    <font>
      <sz val="11"/>
      <color rgb="FFFF00FF"/>
      <name val="Calibri"/>
      <family val="2"/>
      <scheme val="minor"/>
    </font>
    <font>
      <u/>
      <sz val="11"/>
      <color theme="10"/>
      <name val="Calibri"/>
      <family val="2"/>
      <scheme val="minor"/>
    </font>
    <font>
      <b/>
      <sz val="10"/>
      <color theme="1"/>
      <name val="Calibri"/>
      <family val="2"/>
      <scheme val="minor"/>
    </font>
    <font>
      <sz val="9"/>
      <color theme="1"/>
      <name val="Calibri"/>
      <family val="2"/>
      <scheme val="minor"/>
    </font>
    <font>
      <u/>
      <sz val="11"/>
      <color theme="1"/>
      <name val="Calibri"/>
      <family val="2"/>
      <scheme val="minor"/>
    </font>
    <font>
      <sz val="11"/>
      <color theme="4"/>
      <name val="Calibri"/>
      <family val="2"/>
      <scheme val="minor"/>
    </font>
    <font>
      <sz val="12"/>
      <name val="Calibri"/>
      <family val="2"/>
      <scheme val="minor"/>
    </font>
    <font>
      <u/>
      <sz val="11"/>
      <color rgb="FFFF0000"/>
      <name val="Calibri"/>
      <family val="2"/>
      <scheme val="minor"/>
    </font>
    <font>
      <b/>
      <u/>
      <sz val="11"/>
      <color theme="1"/>
      <name val="Calibri"/>
      <family val="2"/>
      <scheme val="minor"/>
    </font>
    <font>
      <sz val="10"/>
      <color theme="1"/>
      <name val="Calibri"/>
      <family val="2"/>
      <scheme val="minor"/>
    </font>
    <font>
      <b/>
      <sz val="12"/>
      <color theme="1"/>
      <name val="Calibri"/>
      <family val="2"/>
      <scheme val="minor"/>
    </font>
    <font>
      <sz val="12"/>
      <color rgb="FFFF0000"/>
      <name val="Calibri"/>
      <family val="2"/>
      <scheme val="minor"/>
    </font>
    <font>
      <sz val="9"/>
      <name val="Calibri"/>
      <family val="2"/>
      <scheme val="minor"/>
    </font>
    <font>
      <sz val="14"/>
      <color theme="5"/>
      <name val="Calibri"/>
      <family val="2"/>
      <scheme val="minor"/>
    </font>
    <font>
      <sz val="11"/>
      <color rgb="FF9F14F4"/>
      <name val="Calibri"/>
      <family val="2"/>
      <scheme val="minor"/>
    </font>
    <font>
      <sz val="14"/>
      <color rgb="FF9F14F4"/>
      <name val="Calibri"/>
      <family val="2"/>
      <scheme val="minor"/>
    </font>
    <font>
      <sz val="11"/>
      <color theme="2" tint="-0.499984740745262"/>
      <name val="Calibri"/>
      <family val="2"/>
      <scheme val="minor"/>
    </font>
    <font>
      <sz val="10"/>
      <color rgb="FFFF0000"/>
      <name val="Calibri"/>
      <family val="2"/>
      <scheme val="minor"/>
    </font>
    <font>
      <sz val="10"/>
      <name val="Calibri"/>
      <family val="2"/>
      <scheme val="minor"/>
    </font>
    <font>
      <sz val="10"/>
      <color rgb="FF0000FF"/>
      <name val="Calibri"/>
      <family val="2"/>
      <scheme val="minor"/>
    </font>
    <font>
      <sz val="10"/>
      <color theme="7" tint="-0.249977111117893"/>
      <name val="Calibri"/>
      <family val="2"/>
      <scheme val="minor"/>
    </font>
    <font>
      <sz val="10"/>
      <color rgb="FF00B050"/>
      <name val="Calibri"/>
      <family val="2"/>
      <scheme val="minor"/>
    </font>
    <font>
      <sz val="10"/>
      <color theme="5"/>
      <name val="Calibri"/>
      <family val="2"/>
      <scheme val="minor"/>
    </font>
    <font>
      <sz val="12"/>
      <color theme="4"/>
      <name val="Calibri"/>
      <family val="2"/>
      <scheme val="minor"/>
    </font>
    <font>
      <u/>
      <sz val="12"/>
      <color theme="1"/>
      <name val="Calibri"/>
      <family val="2"/>
      <scheme val="minor"/>
    </font>
    <font>
      <sz val="12"/>
      <color rgb="FF0000FF"/>
      <name val="Calibri"/>
      <family val="2"/>
      <scheme val="minor"/>
    </font>
    <font>
      <b/>
      <sz val="11"/>
      <color theme="1"/>
      <name val="Calibri"/>
      <family val="2"/>
    </font>
    <font>
      <sz val="11"/>
      <color theme="5" tint="-0.249977111117893"/>
      <name val="Calibri"/>
      <family val="2"/>
      <scheme val="minor"/>
    </font>
    <font>
      <sz val="12"/>
      <color theme="5" tint="-0.249977111117893"/>
      <name val="Calibri"/>
      <family val="2"/>
      <scheme val="minor"/>
    </font>
    <font>
      <sz val="14"/>
      <color theme="4"/>
      <name val="Calibri"/>
      <family val="2"/>
      <scheme val="minor"/>
    </font>
    <font>
      <b/>
      <sz val="8"/>
      <color theme="1"/>
      <name val="Calibri"/>
      <family val="2"/>
      <scheme val="minor"/>
    </font>
    <font>
      <sz val="14"/>
      <color theme="0"/>
      <name val="Calibri"/>
      <family val="2"/>
      <scheme val="minor"/>
    </font>
    <font>
      <sz val="11"/>
      <color theme="0"/>
      <name val="Calibri"/>
      <family val="2"/>
      <scheme val="minor"/>
    </font>
    <font>
      <sz val="12"/>
      <color rgb="FF00B0F0"/>
      <name val="Calibri"/>
      <family val="2"/>
      <scheme val="minor"/>
    </font>
    <font>
      <sz val="12"/>
      <color rgb="FF7030A0"/>
      <name val="Calibri"/>
      <family val="2"/>
      <scheme val="minor"/>
    </font>
    <font>
      <sz val="12"/>
      <color rgb="FFB448F6"/>
      <name val="Calibri"/>
      <family val="2"/>
      <scheme val="minor"/>
    </font>
    <font>
      <sz val="11"/>
      <color rgb="FF00A249"/>
      <name val="Calibri"/>
      <family val="2"/>
      <scheme val="minor"/>
    </font>
    <font>
      <sz val="11"/>
      <color rgb="FF92D050"/>
      <name val="Calibri"/>
      <family val="2"/>
      <scheme val="minor"/>
    </font>
    <font>
      <sz val="12"/>
      <color rgb="FFC00000"/>
      <name val="Calibri"/>
      <family val="2"/>
      <scheme val="minor"/>
    </font>
    <font>
      <sz val="12"/>
      <color theme="0"/>
      <name val="Calibri"/>
      <family val="2"/>
      <scheme val="minor"/>
    </font>
    <font>
      <sz val="14"/>
      <color theme="5" tint="-0.249977111117893"/>
      <name val="Calibri"/>
      <family val="2"/>
      <scheme val="minor"/>
    </font>
    <font>
      <i/>
      <sz val="11"/>
      <color theme="1"/>
      <name val="Calibri"/>
      <family val="2"/>
      <scheme val="minor"/>
    </font>
    <font>
      <sz val="11"/>
      <color theme="0" tint="-0.34998626667073579"/>
      <name val="Calibri"/>
      <family val="2"/>
      <scheme val="minor"/>
    </font>
    <font>
      <b/>
      <u/>
      <sz val="11"/>
      <name val="Calibri"/>
      <family val="2"/>
      <scheme val="minor"/>
    </font>
    <font>
      <u/>
      <sz val="9"/>
      <color theme="10"/>
      <name val="Calibri"/>
      <family val="2"/>
      <scheme val="minor"/>
    </font>
    <font>
      <sz val="11"/>
      <color rgb="FF00B0F0"/>
      <name val="Calibri"/>
      <family val="2"/>
      <scheme val="minor"/>
    </font>
    <font>
      <sz val="11"/>
      <color theme="0" tint="-0.499984740745262"/>
      <name val="Calibri"/>
      <family val="2"/>
      <scheme val="minor"/>
    </font>
    <font>
      <b/>
      <sz val="10"/>
      <color theme="0"/>
      <name val="Calibri"/>
      <family val="2"/>
      <scheme val="minor"/>
    </font>
    <font>
      <b/>
      <sz val="14"/>
      <name val="Calibri"/>
      <family val="2"/>
      <scheme val="minor"/>
    </font>
    <font>
      <sz val="14"/>
      <color theme="9" tint="-0.249977111117893"/>
      <name val="Calibri"/>
      <family val="2"/>
      <scheme val="minor"/>
    </font>
    <font>
      <b/>
      <sz val="10"/>
      <color rgb="FF0000FF"/>
      <name val="Calibri"/>
      <family val="2"/>
      <scheme val="minor"/>
    </font>
    <font>
      <b/>
      <sz val="10"/>
      <color theme="9" tint="-0.249977111117893"/>
      <name val="Calibri"/>
      <family val="2"/>
      <scheme val="minor"/>
    </font>
    <font>
      <b/>
      <sz val="11"/>
      <color rgb="FFFF0000"/>
      <name val="Calibri"/>
      <family val="2"/>
      <scheme val="minor"/>
    </font>
    <font>
      <b/>
      <sz val="11"/>
      <color theme="5"/>
      <name val="Calibri"/>
      <family val="2"/>
      <scheme val="minor"/>
    </font>
    <font>
      <b/>
      <sz val="11"/>
      <color theme="9" tint="-0.249977111117893"/>
      <name val="Calibri"/>
      <family val="2"/>
      <scheme val="minor"/>
    </font>
    <font>
      <b/>
      <sz val="11"/>
      <color rgb="FF0000FF"/>
      <name val="Calibri"/>
      <family val="2"/>
      <scheme val="minor"/>
    </font>
    <font>
      <sz val="11"/>
      <color rgb="FFC00000"/>
      <name val="Calibri"/>
      <family val="2"/>
      <scheme val="minor"/>
    </font>
    <font>
      <b/>
      <sz val="16"/>
      <color theme="1"/>
      <name val="Calibri"/>
      <family val="2"/>
      <scheme val="minor"/>
    </font>
    <font>
      <b/>
      <sz val="8"/>
      <color theme="0" tint="-0.34998626667073579"/>
      <name val="Calibri"/>
      <family val="2"/>
      <scheme val="minor"/>
    </font>
    <font>
      <b/>
      <sz val="9"/>
      <color theme="0" tint="-0.34998626667073579"/>
      <name val="Calibri"/>
      <family val="2"/>
      <scheme val="minor"/>
    </font>
    <font>
      <b/>
      <sz val="11"/>
      <color theme="2" tint="-0.499984740745262"/>
      <name val="Calibri"/>
      <family val="2"/>
      <scheme val="minor"/>
    </font>
    <font>
      <b/>
      <sz val="11"/>
      <color theme="0" tint="-0.34998626667073579"/>
      <name val="Calibri"/>
      <family val="2"/>
      <scheme val="minor"/>
    </font>
    <font>
      <u/>
      <sz val="12"/>
      <color theme="10"/>
      <name val="Calibri"/>
      <family val="2"/>
      <scheme val="minor"/>
    </font>
    <font>
      <b/>
      <sz val="18"/>
      <color theme="1"/>
      <name val="Calibri"/>
      <family val="2"/>
      <scheme val="minor"/>
    </font>
    <font>
      <sz val="14"/>
      <name val="Calibri"/>
      <family val="2"/>
    </font>
    <font>
      <b/>
      <sz val="11"/>
      <color rgb="FF00B050"/>
      <name val="Calibri"/>
      <family val="2"/>
      <scheme val="minor"/>
    </font>
    <font>
      <b/>
      <u/>
      <sz val="14"/>
      <color theme="1"/>
      <name val="Calibri"/>
      <family val="2"/>
      <scheme val="minor"/>
    </font>
    <font>
      <sz val="11"/>
      <color theme="8" tint="-0.249977111117893"/>
      <name val="Calibri"/>
      <family val="2"/>
      <scheme val="minor"/>
    </font>
    <font>
      <sz val="11"/>
      <color theme="8"/>
      <name val="Calibri"/>
      <family val="2"/>
      <scheme val="minor"/>
    </font>
    <font>
      <sz val="11"/>
      <color theme="8" tint="0.39997558519241921"/>
      <name val="Calibri"/>
      <family val="2"/>
      <scheme val="minor"/>
    </font>
    <font>
      <sz val="11"/>
      <color theme="8" tint="0.59999389629810485"/>
      <name val="Calibri"/>
      <family val="2"/>
      <scheme val="minor"/>
    </font>
    <font>
      <sz val="11"/>
      <color rgb="FF85E3E1"/>
      <name val="Calibri"/>
      <family val="2"/>
      <scheme val="minor"/>
    </font>
    <font>
      <sz val="11"/>
      <color theme="9"/>
      <name val="Calibri"/>
      <family val="2"/>
      <scheme val="minor"/>
    </font>
    <font>
      <sz val="11"/>
      <color rgb="FF00FF00"/>
      <name val="Calibri"/>
      <family val="2"/>
      <scheme val="minor"/>
    </font>
    <font>
      <sz val="11"/>
      <color rgb="FF00FFFF"/>
      <name val="Calibri"/>
      <family val="2"/>
      <scheme val="minor"/>
    </font>
    <font>
      <sz val="11"/>
      <color rgb="FF7030A0"/>
      <name val="Calibri"/>
      <family val="2"/>
      <scheme val="minor"/>
    </font>
    <font>
      <sz val="11"/>
      <color theme="5" tint="-0.499984740745262"/>
      <name val="Calibri"/>
      <family val="2"/>
      <scheme val="minor"/>
    </font>
    <font>
      <sz val="11"/>
      <color rgb="FF9933FF"/>
      <name val="Calibri"/>
      <family val="2"/>
      <scheme val="minor"/>
    </font>
    <font>
      <sz val="12"/>
      <color rgb="FF9933FF"/>
      <name val="Calibri"/>
      <family val="2"/>
      <scheme val="minor"/>
    </font>
    <font>
      <sz val="12"/>
      <color rgb="FF00FF00"/>
      <name val="Calibri"/>
      <family val="2"/>
      <scheme val="minor"/>
    </font>
    <font>
      <b/>
      <i/>
      <sz val="12"/>
      <color theme="1"/>
      <name val="Calibri"/>
      <family val="2"/>
      <scheme val="minor"/>
    </font>
    <font>
      <b/>
      <sz val="14"/>
      <color theme="1"/>
      <name val="Calibri"/>
      <family val="2"/>
    </font>
    <font>
      <b/>
      <sz val="11"/>
      <name val="Calibri"/>
      <family val="2"/>
      <scheme val="minor"/>
    </font>
    <font>
      <sz val="9"/>
      <color theme="5" tint="-0.499984740745262"/>
      <name val="Calibri"/>
      <family val="2"/>
      <scheme val="minor"/>
    </font>
    <font>
      <sz val="9"/>
      <color rgb="FFFF0000"/>
      <name val="Calibri"/>
      <family val="2"/>
      <scheme val="minor"/>
    </font>
    <font>
      <sz val="11"/>
      <color theme="5"/>
      <name val="Calibri"/>
      <family val="2"/>
      <scheme val="minor"/>
    </font>
    <font>
      <i/>
      <sz val="11"/>
      <color theme="1"/>
      <name val="Times New Roman"/>
      <family val="1"/>
    </font>
    <font>
      <sz val="11"/>
      <color theme="1"/>
      <name val="Times New Roman"/>
      <family val="1"/>
    </font>
    <font>
      <b/>
      <u/>
      <sz val="12"/>
      <color theme="1"/>
      <name val="Calibri"/>
      <family val="2"/>
      <scheme val="minor"/>
    </font>
    <font>
      <sz val="14"/>
      <color rgb="FF000000"/>
      <name val="Calibri"/>
      <family val="2"/>
    </font>
    <font>
      <sz val="16"/>
      <color theme="1"/>
      <name val="Calibri"/>
      <family val="2"/>
      <scheme val="minor"/>
    </font>
    <font>
      <sz val="16"/>
      <color theme="0"/>
      <name val="Calibri"/>
      <family val="2"/>
      <scheme val="minor"/>
    </font>
    <font>
      <b/>
      <sz val="16"/>
      <name val="Calibri"/>
      <family val="2"/>
      <scheme val="minor"/>
    </font>
    <font>
      <sz val="16"/>
      <name val="Calibri"/>
      <family val="2"/>
      <scheme val="minor"/>
    </font>
    <font>
      <sz val="18"/>
      <color theme="1"/>
      <name val="Calibri"/>
      <family val="2"/>
      <scheme val="minor"/>
    </font>
    <font>
      <sz val="18"/>
      <name val="Calibri"/>
      <family val="2"/>
      <scheme val="minor"/>
    </font>
    <font>
      <sz val="18"/>
      <color theme="0"/>
      <name val="Calibri"/>
      <family val="2"/>
      <scheme val="minor"/>
    </font>
    <font>
      <b/>
      <sz val="18"/>
      <name val="Calibri"/>
      <family val="2"/>
      <scheme val="minor"/>
    </font>
    <font>
      <sz val="17"/>
      <color theme="1"/>
      <name val="Calibri"/>
      <family val="2"/>
      <scheme val="minor"/>
    </font>
    <font>
      <b/>
      <sz val="10"/>
      <name val="Calibri"/>
      <family val="2"/>
    </font>
    <font>
      <b/>
      <sz val="18"/>
      <color theme="0" tint="-0.499984740745262"/>
      <name val="Calibri"/>
      <family val="2"/>
      <scheme val="minor"/>
    </font>
    <font>
      <u/>
      <sz val="14"/>
      <color theme="1"/>
      <name val="Calibri"/>
      <family val="2"/>
      <scheme val="minor"/>
    </font>
    <font>
      <sz val="12"/>
      <color rgb="FF000000"/>
      <name val="Calibri"/>
      <family val="2"/>
    </font>
    <font>
      <b/>
      <u/>
      <sz val="18"/>
      <color theme="1"/>
      <name val="Calibri"/>
      <family val="2"/>
      <scheme val="minor"/>
    </font>
    <font>
      <b/>
      <sz val="8"/>
      <color theme="5" tint="-0.249977111117893"/>
      <name val="Calibri"/>
      <family val="2"/>
      <scheme val="minor"/>
    </font>
    <font>
      <vertAlign val="superscript"/>
      <sz val="12"/>
      <color theme="1"/>
      <name val="Calibri"/>
      <family val="2"/>
      <scheme val="minor"/>
    </font>
    <font>
      <b/>
      <sz val="12"/>
      <color rgb="FF000000"/>
      <name val="Calibri"/>
      <family val="2"/>
    </font>
    <font>
      <vertAlign val="superscript"/>
      <sz val="11"/>
      <color theme="1"/>
      <name val="Calibri"/>
      <family val="2"/>
      <scheme val="minor"/>
    </font>
    <font>
      <b/>
      <sz val="11"/>
      <color theme="4"/>
      <name val="Calibri"/>
      <family val="2"/>
      <scheme val="minor"/>
    </font>
    <font>
      <sz val="12"/>
      <color theme="5"/>
      <name val="Calibri"/>
      <family val="2"/>
      <scheme val="minor"/>
    </font>
    <font>
      <sz val="11"/>
      <color rgb="FF000000"/>
      <name val="Calibri"/>
      <family val="2"/>
    </font>
    <font>
      <sz val="11"/>
      <color theme="0" tint="-0.249977111117893"/>
      <name val="Calibri"/>
      <family val="2"/>
      <scheme val="minor"/>
    </font>
    <font>
      <b/>
      <sz val="18"/>
      <color theme="0" tint="-0.249977111117893"/>
      <name val="Calibri"/>
      <family val="2"/>
      <scheme val="minor"/>
    </font>
    <font>
      <u/>
      <sz val="16"/>
      <color theme="10"/>
      <name val="Calibri"/>
      <family val="2"/>
      <scheme val="minor"/>
    </font>
    <font>
      <b/>
      <i/>
      <sz val="20"/>
      <color theme="1"/>
      <name val="Calibri"/>
      <family val="2"/>
      <scheme val="minor"/>
    </font>
    <font>
      <sz val="12"/>
      <color theme="4"/>
      <name val="Calibri"/>
      <family val="2"/>
    </font>
    <font>
      <b/>
      <vertAlign val="superscript"/>
      <sz val="11"/>
      <color theme="1"/>
      <name val="Calibri"/>
      <family val="2"/>
      <scheme val="minor"/>
    </font>
    <font>
      <i/>
      <sz val="12"/>
      <color theme="1"/>
      <name val="Calibri"/>
      <family val="2"/>
      <scheme val="minor"/>
    </font>
    <font>
      <b/>
      <sz val="14"/>
      <color theme="4"/>
      <name val="Calibri"/>
      <family val="2"/>
      <scheme val="minor"/>
    </font>
    <font>
      <b/>
      <sz val="14"/>
      <color theme="5"/>
      <name val="Calibri"/>
      <family val="2"/>
      <scheme val="minor"/>
    </font>
    <font>
      <sz val="12"/>
      <name val="Calibri"/>
      <family val="2"/>
    </font>
    <font>
      <sz val="12"/>
      <color theme="5"/>
      <name val="Calibri"/>
      <family val="2"/>
    </font>
    <font>
      <b/>
      <sz val="14"/>
      <color theme="0" tint="-0.499984740745262"/>
      <name val="Calibri"/>
      <family val="2"/>
      <scheme val="minor"/>
    </font>
    <font>
      <b/>
      <vertAlign val="superscript"/>
      <sz val="20"/>
      <color theme="1"/>
      <name val="Calibri"/>
      <family val="2"/>
      <scheme val="minor"/>
    </font>
    <font>
      <sz val="12"/>
      <color theme="0" tint="-0.499984740745262"/>
      <name val="Calibri"/>
      <family val="2"/>
      <scheme val="minor"/>
    </font>
    <font>
      <b/>
      <sz val="9"/>
      <color indexed="81"/>
      <name val="Tahoma"/>
      <family val="2"/>
    </font>
    <font>
      <sz val="9"/>
      <color indexed="81"/>
      <name val="Tahoma"/>
      <family val="2"/>
    </font>
    <font>
      <b/>
      <sz val="11"/>
      <color theme="1" tint="0.499984740745262"/>
      <name val="Calibri"/>
      <family val="2"/>
      <scheme val="minor"/>
    </font>
    <font>
      <sz val="11"/>
      <color theme="1" tint="0.499984740745262"/>
      <name val="Calibri"/>
      <family val="2"/>
      <scheme val="minor"/>
    </font>
    <font>
      <sz val="8"/>
      <name val="Calibri"/>
      <family val="2"/>
      <scheme val="minor"/>
    </font>
    <font>
      <sz val="16"/>
      <color rgb="FFFF0000"/>
      <name val="Calibri"/>
      <family val="2"/>
      <scheme val="minor"/>
    </font>
    <font>
      <b/>
      <sz val="11"/>
      <color theme="0" tint="-0.499984740745262"/>
      <name val="Calibri"/>
      <family val="2"/>
      <scheme val="minor"/>
    </font>
    <font>
      <b/>
      <sz val="11"/>
      <color rgb="FF000000"/>
      <name val="Calibri"/>
      <family val="2"/>
    </font>
    <font>
      <i/>
      <sz val="11"/>
      <color rgb="FF000000"/>
      <name val="Calibri"/>
      <family val="2"/>
    </font>
    <font>
      <vertAlign val="superscript"/>
      <sz val="11"/>
      <color theme="9" tint="-0.249977111117893"/>
      <name val="Calibri"/>
      <family val="2"/>
      <scheme val="minor"/>
    </font>
    <font>
      <sz val="12"/>
      <color theme="9" tint="-0.249977111117893"/>
      <name val="Calibri"/>
      <family val="2"/>
      <scheme val="minor"/>
    </font>
    <font>
      <b/>
      <sz val="11"/>
      <color theme="1" tint="0.14999847407452621"/>
      <name val="Calibri"/>
      <family val="2"/>
      <scheme val="minor"/>
    </font>
    <font>
      <sz val="10"/>
      <color rgb="FF00B0F0"/>
      <name val="Calibri"/>
      <family val="2"/>
      <scheme val="minor"/>
    </font>
  </fonts>
  <fills count="63">
    <fill>
      <patternFill patternType="none"/>
    </fill>
    <fill>
      <patternFill patternType="gray125"/>
    </fill>
    <fill>
      <patternFill patternType="solid">
        <fgColor theme="5"/>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rgb="FF00B0F0"/>
        <bgColor indexed="64"/>
      </patternFill>
    </fill>
    <fill>
      <patternFill patternType="solid">
        <fgColor rgb="FFFF0000"/>
        <bgColor indexed="64"/>
      </patternFill>
    </fill>
    <fill>
      <patternFill patternType="solid">
        <fgColor rgb="FF92D050"/>
        <bgColor indexed="64"/>
      </patternFill>
    </fill>
    <fill>
      <patternFill patternType="solid">
        <fgColor theme="7" tint="0.79998168889431442"/>
        <bgColor indexed="64"/>
      </patternFill>
    </fill>
    <fill>
      <patternFill patternType="solid">
        <fgColor rgb="FF9F14F4"/>
        <bgColor indexed="64"/>
      </patternFill>
    </fill>
    <fill>
      <patternFill patternType="solid">
        <fgColor rgb="FF0000FF"/>
        <bgColor indexed="64"/>
      </patternFill>
    </fill>
    <fill>
      <patternFill patternType="solid">
        <fgColor theme="9" tint="0.79998168889431442"/>
        <bgColor indexed="64"/>
      </patternFill>
    </fill>
    <fill>
      <patternFill patternType="solid">
        <fgColor rgb="FF00CC99"/>
        <bgColor indexed="64"/>
      </patternFill>
    </fill>
    <fill>
      <patternFill patternType="solid">
        <fgColor rgb="FF008000"/>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rgb="FFCCCC00"/>
        <bgColor indexed="64"/>
      </patternFill>
    </fill>
    <fill>
      <patternFill patternType="solid">
        <fgColor theme="9" tint="0.59999389629810485"/>
        <bgColor indexed="64"/>
      </patternFill>
    </fill>
    <fill>
      <patternFill patternType="solid">
        <fgColor rgb="FFA50021"/>
        <bgColor indexed="64"/>
      </patternFill>
    </fill>
    <fill>
      <patternFill patternType="solid">
        <fgColor rgb="FF00A249"/>
        <bgColor indexed="64"/>
      </patternFill>
    </fill>
    <fill>
      <patternFill patternType="solid">
        <fgColor rgb="FF6600CC"/>
        <bgColor indexed="64"/>
      </patternFill>
    </fill>
    <fill>
      <patternFill patternType="solid">
        <fgColor rgb="FFB448F6"/>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rgb="FFCCCCFF"/>
        <bgColor indexed="64"/>
      </patternFill>
    </fill>
    <fill>
      <patternFill patternType="solid">
        <fgColor theme="0" tint="-0.14999847407452621"/>
        <bgColor indexed="64"/>
      </patternFill>
    </fill>
    <fill>
      <patternFill patternType="solid">
        <fgColor rgb="FFCCFFFF"/>
        <bgColor indexed="64"/>
      </patternFill>
    </fill>
    <fill>
      <patternFill patternType="solid">
        <fgColor rgb="FF7030A0"/>
        <bgColor indexed="64"/>
      </patternFill>
    </fill>
    <fill>
      <patternFill patternType="solid">
        <fgColor rgb="FFC00000"/>
        <bgColor indexed="64"/>
      </patternFill>
    </fill>
    <fill>
      <patternFill patternType="solid">
        <fgColor theme="2"/>
        <bgColor indexed="64"/>
      </patternFill>
    </fill>
    <fill>
      <patternFill patternType="solid">
        <fgColor theme="0" tint="-4.9989318521683403E-2"/>
        <bgColor indexed="64"/>
      </patternFill>
    </fill>
    <fill>
      <patternFill patternType="solid">
        <fgColor theme="5" tint="-0.499984740745262"/>
        <bgColor indexed="64"/>
      </patternFill>
    </fill>
    <fill>
      <patternFill patternType="solid">
        <fgColor rgb="FFFF99FF"/>
        <bgColor indexed="64"/>
      </patternFill>
    </fill>
    <fill>
      <patternFill patternType="solid">
        <fgColor rgb="FFFF6699"/>
        <bgColor indexed="64"/>
      </patternFill>
    </fill>
    <fill>
      <patternFill patternType="solid">
        <fgColor theme="6" tint="0.59999389629810485"/>
        <bgColor indexed="64"/>
      </patternFill>
    </fill>
    <fill>
      <patternFill patternType="solid">
        <fgColor theme="0"/>
        <bgColor indexed="64"/>
      </patternFill>
    </fill>
    <fill>
      <patternFill patternType="solid">
        <fgColor rgb="FFFF00FF"/>
        <bgColor indexed="64"/>
      </patternFill>
    </fill>
    <fill>
      <patternFill patternType="solid">
        <fgColor rgb="FF00B050"/>
        <bgColor indexed="64"/>
      </patternFill>
    </fill>
    <fill>
      <patternFill patternType="solid">
        <fgColor theme="9" tint="-0.249977111117893"/>
        <bgColor indexed="64"/>
      </patternFill>
    </fill>
    <fill>
      <patternFill patternType="solid">
        <fgColor theme="4"/>
        <bgColor indexed="64"/>
      </patternFill>
    </fill>
    <fill>
      <patternFill patternType="solid">
        <fgColor theme="7" tint="0.39997558519241921"/>
        <bgColor indexed="64"/>
      </patternFill>
    </fill>
    <fill>
      <patternFill patternType="solid">
        <fgColor rgb="FF8F80FC"/>
        <bgColor indexed="64"/>
      </patternFill>
    </fill>
    <fill>
      <patternFill patternType="solid">
        <fgColor theme="7" tint="0.59999389629810485"/>
        <bgColor indexed="64"/>
      </patternFill>
    </fill>
    <fill>
      <patternFill patternType="solid">
        <fgColor rgb="FFFF33CC"/>
        <bgColor indexed="64"/>
      </patternFill>
    </fill>
    <fill>
      <patternFill patternType="solid">
        <fgColor theme="7" tint="-0.249977111117893"/>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8" tint="-0.249977111117893"/>
        <bgColor indexed="64"/>
      </patternFill>
    </fill>
    <fill>
      <patternFill patternType="solid">
        <fgColor theme="8"/>
        <bgColor indexed="64"/>
      </patternFill>
    </fill>
    <fill>
      <patternFill patternType="solid">
        <fgColor theme="8" tint="0.39997558519241921"/>
        <bgColor indexed="64"/>
      </patternFill>
    </fill>
    <fill>
      <patternFill patternType="solid">
        <fgColor rgb="FFA9EBE9"/>
        <bgColor indexed="64"/>
      </patternFill>
    </fill>
    <fill>
      <patternFill patternType="solid">
        <fgColor theme="4" tint="0.39997558519241921"/>
        <bgColor indexed="64"/>
      </patternFill>
    </fill>
    <fill>
      <patternFill patternType="solid">
        <fgColor theme="2" tint="-9.9978637043366805E-2"/>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1" tint="0.34998626667073579"/>
        <bgColor indexed="64"/>
      </patternFill>
    </fill>
    <fill>
      <patternFill patternType="solid">
        <fgColor theme="1"/>
        <bgColor indexed="64"/>
      </patternFill>
    </fill>
    <fill>
      <patternFill patternType="solid">
        <fgColor rgb="FFF2F2F2"/>
        <bgColor rgb="FF000000"/>
      </patternFill>
    </fill>
    <fill>
      <patternFill patternType="solid">
        <fgColor rgb="FFFFFF00"/>
        <bgColor indexed="64"/>
      </patternFill>
    </fill>
    <fill>
      <patternFill patternType="solid">
        <fgColor rgb="FF9999FF"/>
        <bgColor indexed="64"/>
      </patternFill>
    </fill>
    <fill>
      <patternFill patternType="solid">
        <fgColor rgb="FFFFC000"/>
        <bgColor indexed="64"/>
      </patternFill>
    </fill>
  </fills>
  <borders count="13">
    <border>
      <left/>
      <right/>
      <top/>
      <bottom/>
      <diagonal/>
    </border>
    <border>
      <left/>
      <right style="medium">
        <color theme="1" tint="0.499984740745262"/>
      </right>
      <top/>
      <bottom style="medium">
        <color theme="1" tint="0.499984740745262"/>
      </bottom>
      <diagonal/>
    </border>
    <border>
      <left/>
      <right/>
      <top/>
      <bottom style="medium">
        <color theme="1" tint="0.499984740745262"/>
      </bottom>
      <diagonal/>
    </border>
    <border>
      <left style="medium">
        <color theme="1" tint="0.499984740745262"/>
      </left>
      <right/>
      <top/>
      <bottom style="medium">
        <color theme="1" tint="0.499984740745262"/>
      </bottom>
      <diagonal/>
    </border>
    <border>
      <left/>
      <right style="medium">
        <color theme="1" tint="0.499984740745262"/>
      </right>
      <top/>
      <bottom/>
      <diagonal/>
    </border>
    <border>
      <left style="medium">
        <color theme="1" tint="0.499984740745262"/>
      </left>
      <right/>
      <top/>
      <bottom/>
      <diagonal/>
    </border>
    <border>
      <left/>
      <right style="medium">
        <color theme="2" tint="-0.499984740745262"/>
      </right>
      <top style="medium">
        <color theme="2" tint="-0.499984740745262"/>
      </top>
      <bottom/>
      <diagonal/>
    </border>
    <border>
      <left/>
      <right/>
      <top style="medium">
        <color theme="2" tint="-0.499984740745262"/>
      </top>
      <bottom/>
      <diagonal/>
    </border>
    <border>
      <left style="medium">
        <color theme="2" tint="-0.499984740745262"/>
      </left>
      <right/>
      <top style="medium">
        <color theme="2" tint="-0.499984740745262"/>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top/>
      <bottom style="thin">
        <color theme="0" tint="-4.9989318521683403E-2"/>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style="thin">
        <color theme="0" tint="-0.14996795556505021"/>
      </top>
      <bottom/>
      <diagonal/>
    </border>
  </borders>
  <cellStyleXfs count="2">
    <xf numFmtId="0" fontId="0" fillId="0" borderId="0"/>
    <xf numFmtId="0" fontId="22" fillId="0" borderId="0" applyNumberFormat="0" applyFill="0" applyBorder="0" applyAlignment="0" applyProtection="0"/>
  </cellStyleXfs>
  <cellXfs count="651">
    <xf numFmtId="0" fontId="0" fillId="0" borderId="0" xfId="0"/>
    <xf numFmtId="0" fontId="0" fillId="0" borderId="0" xfId="0" applyAlignment="1">
      <alignment horizontal="center" vertical="center"/>
    </xf>
    <xf numFmtId="0" fontId="3" fillId="0" borderId="0" xfId="0" applyFont="1" applyAlignment="1">
      <alignment horizontal="center" vertical="center"/>
    </xf>
    <xf numFmtId="0" fontId="1" fillId="0" borderId="0" xfId="0" applyFont="1" applyAlignment="1">
      <alignment horizontal="center" vertical="center"/>
    </xf>
    <xf numFmtId="0" fontId="4" fillId="0" borderId="0" xfId="0" applyFont="1" applyAlignment="1">
      <alignment horizontal="center" vertical="center"/>
    </xf>
    <xf numFmtId="0" fontId="0" fillId="3" borderId="0" xfId="0" applyFill="1"/>
    <xf numFmtId="0" fontId="8" fillId="0" borderId="0" xfId="0" applyFont="1" applyAlignment="1">
      <alignment horizontal="center" vertical="center"/>
    </xf>
    <xf numFmtId="0" fontId="9" fillId="0" borderId="0" xfId="0" applyFont="1" applyAlignment="1">
      <alignment horizontal="center" vertical="center"/>
    </xf>
    <xf numFmtId="0" fontId="10" fillId="0" borderId="0" xfId="0" applyFont="1" applyAlignment="1">
      <alignment horizontal="center" vertical="center"/>
    </xf>
    <xf numFmtId="0" fontId="12" fillId="0" borderId="0" xfId="0" applyFont="1" applyAlignment="1">
      <alignment horizontal="center" vertical="center"/>
    </xf>
    <xf numFmtId="0" fontId="5" fillId="0" borderId="0" xfId="0" applyFont="1" applyAlignment="1">
      <alignment horizontal="center" vertical="center"/>
    </xf>
    <xf numFmtId="0" fontId="16" fillId="3" borderId="0" xfId="0" applyFont="1" applyFill="1"/>
    <xf numFmtId="0" fontId="13" fillId="0" borderId="0" xfId="0" applyFont="1" applyAlignment="1">
      <alignment horizontal="center" vertical="center"/>
    </xf>
    <xf numFmtId="0" fontId="17" fillId="0" borderId="0" xfId="0" applyFont="1" applyAlignment="1">
      <alignment horizontal="center" vertical="center"/>
    </xf>
    <xf numFmtId="0" fontId="18" fillId="0" borderId="0" xfId="0" applyFont="1" applyAlignment="1">
      <alignment horizontal="center" vertical="center"/>
    </xf>
    <xf numFmtId="0" fontId="0" fillId="0" borderId="0" xfId="0" applyAlignment="1">
      <alignment horizontal="left" vertical="center"/>
    </xf>
    <xf numFmtId="164" fontId="0" fillId="0" borderId="0" xfId="0" applyNumberFormat="1" applyAlignment="1">
      <alignment horizontal="center" vertical="center"/>
    </xf>
    <xf numFmtId="0" fontId="3" fillId="0" borderId="0" xfId="0" applyFont="1" applyAlignment="1">
      <alignment horizontal="left" vertical="center"/>
    </xf>
    <xf numFmtId="0" fontId="3" fillId="0" borderId="0" xfId="0" applyFont="1"/>
    <xf numFmtId="0" fontId="20" fillId="0" borderId="0" xfId="0" applyFont="1"/>
    <xf numFmtId="0" fontId="22" fillId="0" borderId="0" xfId="1" applyAlignment="1">
      <alignment horizontal="left" vertical="center"/>
    </xf>
    <xf numFmtId="0" fontId="3" fillId="4" borderId="0" xfId="0" applyFont="1" applyFill="1" applyAlignment="1">
      <alignment horizontal="center" vertical="center" wrapText="1"/>
    </xf>
    <xf numFmtId="0" fontId="24" fillId="0" borderId="0" xfId="0" applyFont="1" applyAlignment="1">
      <alignment horizontal="center" vertical="center"/>
    </xf>
    <xf numFmtId="0" fontId="0" fillId="0" borderId="0" xfId="0" applyAlignment="1">
      <alignment vertical="center"/>
    </xf>
    <xf numFmtId="0" fontId="25" fillId="0" borderId="0" xfId="0" applyFont="1" applyAlignment="1">
      <alignment horizontal="left" vertical="center"/>
    </xf>
    <xf numFmtId="0" fontId="22" fillId="0" borderId="0" xfId="1"/>
    <xf numFmtId="0" fontId="1" fillId="8" borderId="0" xfId="0" applyFont="1" applyFill="1" applyAlignment="1">
      <alignment horizontal="center" vertical="center"/>
    </xf>
    <xf numFmtId="2" fontId="3" fillId="0" borderId="0" xfId="0" applyNumberFormat="1" applyFont="1" applyAlignment="1">
      <alignment horizontal="center" vertical="center"/>
    </xf>
    <xf numFmtId="0" fontId="1" fillId="0" borderId="0" xfId="0" applyFont="1" applyAlignment="1">
      <alignment horizontal="left" vertical="center"/>
    </xf>
    <xf numFmtId="0" fontId="11" fillId="0" borderId="0" xfId="0" applyFont="1"/>
    <xf numFmtId="2" fontId="1" fillId="0" borderId="0" xfId="0" applyNumberFormat="1" applyFont="1" applyAlignment="1">
      <alignment horizontal="center" vertical="center"/>
    </xf>
    <xf numFmtId="0" fontId="26" fillId="0" borderId="0" xfId="0" applyFont="1"/>
    <xf numFmtId="0" fontId="16" fillId="0" borderId="0" xfId="0" applyFont="1" applyAlignment="1">
      <alignment horizontal="left" vertical="center"/>
    </xf>
    <xf numFmtId="0" fontId="28" fillId="0" borderId="0" xfId="1" applyFont="1" applyAlignment="1">
      <alignment horizontal="left" vertical="center"/>
    </xf>
    <xf numFmtId="2" fontId="9" fillId="0" borderId="0" xfId="0" applyNumberFormat="1" applyFont="1" applyAlignment="1">
      <alignment horizontal="center" vertical="center"/>
    </xf>
    <xf numFmtId="0" fontId="29" fillId="0" borderId="0" xfId="0" applyFont="1" applyAlignment="1">
      <alignment horizontal="left" vertical="center"/>
    </xf>
    <xf numFmtId="0" fontId="30" fillId="0" borderId="0" xfId="0" applyFont="1" applyAlignment="1">
      <alignment horizontal="center" vertical="center"/>
    </xf>
    <xf numFmtId="0" fontId="19" fillId="0" borderId="0" xfId="0" applyFont="1" applyAlignment="1">
      <alignment horizontal="center" vertical="center"/>
    </xf>
    <xf numFmtId="0" fontId="3" fillId="11" borderId="0" xfId="0" applyFont="1" applyFill="1"/>
    <xf numFmtId="0" fontId="33" fillId="0" borderId="0" xfId="0" applyFont="1" applyAlignment="1">
      <alignment horizontal="center" vertical="center"/>
    </xf>
    <xf numFmtId="0" fontId="27" fillId="0" borderId="0" xfId="0" applyFont="1" applyAlignment="1">
      <alignment horizontal="center" vertical="center"/>
    </xf>
    <xf numFmtId="0" fontId="36" fillId="0" borderId="0" xfId="0" applyFont="1" applyAlignment="1">
      <alignment horizontal="center" vertical="center"/>
    </xf>
    <xf numFmtId="0" fontId="2" fillId="14" borderId="0" xfId="0" applyFont="1" applyFill="1" applyAlignment="1">
      <alignment horizontal="left" vertical="center"/>
    </xf>
    <xf numFmtId="0" fontId="0" fillId="14" borderId="0" xfId="0" applyFill="1"/>
    <xf numFmtId="0" fontId="20" fillId="14" borderId="0" xfId="0" applyFont="1" applyFill="1" applyAlignment="1">
      <alignment horizontal="center" vertical="center"/>
    </xf>
    <xf numFmtId="0" fontId="32" fillId="0" borderId="0" xfId="0" applyFont="1" applyAlignment="1">
      <alignment horizontal="center" vertical="center"/>
    </xf>
    <xf numFmtId="0" fontId="34" fillId="0" borderId="0" xfId="0" applyFont="1" applyAlignment="1">
      <alignment horizontal="center" vertical="center"/>
    </xf>
    <xf numFmtId="0" fontId="3" fillId="15" borderId="0" xfId="0" applyFont="1" applyFill="1"/>
    <xf numFmtId="0" fontId="30" fillId="0" borderId="0" xfId="0" applyFont="1"/>
    <xf numFmtId="0" fontId="39" fillId="0" borderId="0" xfId="0" applyFont="1" applyAlignment="1">
      <alignment horizontal="center" vertical="center"/>
    </xf>
    <xf numFmtId="0" fontId="40" fillId="0" borderId="0" xfId="0" applyFont="1" applyAlignment="1">
      <alignment horizontal="center" vertical="center"/>
    </xf>
    <xf numFmtId="0" fontId="41" fillId="0" borderId="0" xfId="0" applyFont="1" applyAlignment="1">
      <alignment horizontal="center" vertical="center"/>
    </xf>
    <xf numFmtId="2" fontId="30" fillId="0" borderId="0" xfId="0" applyNumberFormat="1" applyFont="1" applyAlignment="1">
      <alignment horizontal="center" vertical="center"/>
    </xf>
    <xf numFmtId="0" fontId="38" fillId="0" borderId="0" xfId="0" applyFont="1" applyAlignment="1">
      <alignment horizontal="center" vertical="center"/>
    </xf>
    <xf numFmtId="0" fontId="42" fillId="0" borderId="0" xfId="0" applyFont="1" applyAlignment="1">
      <alignment horizontal="center" vertical="center"/>
    </xf>
    <xf numFmtId="2" fontId="39" fillId="0" borderId="0" xfId="0" applyNumberFormat="1" applyFont="1" applyAlignment="1">
      <alignment horizontal="center" vertical="center"/>
    </xf>
    <xf numFmtId="0" fontId="3" fillId="16" borderId="0" xfId="0" applyFont="1" applyFill="1"/>
    <xf numFmtId="0" fontId="26" fillId="0" borderId="0" xfId="0" applyFont="1" applyAlignment="1">
      <alignment horizontal="left" vertical="center"/>
    </xf>
    <xf numFmtId="2" fontId="0" fillId="0" borderId="0" xfId="0" applyNumberFormat="1" applyAlignment="1">
      <alignment horizontal="center" vertical="center"/>
    </xf>
    <xf numFmtId="2" fontId="0" fillId="0" borderId="0" xfId="0" applyNumberFormat="1" applyAlignment="1">
      <alignment horizontal="left" vertical="center"/>
    </xf>
    <xf numFmtId="0" fontId="0" fillId="0" borderId="0" xfId="0" applyAlignment="1">
      <alignment horizontal="right" vertical="center"/>
    </xf>
    <xf numFmtId="0" fontId="0" fillId="0" borderId="0" xfId="0" applyAlignment="1">
      <alignment horizontal="left"/>
    </xf>
    <xf numFmtId="0" fontId="0" fillId="0" borderId="0" xfId="0" applyAlignment="1">
      <alignment horizontal="right"/>
    </xf>
    <xf numFmtId="0" fontId="26" fillId="0" borderId="0" xfId="0" applyFont="1" applyAlignment="1">
      <alignment vertical="center"/>
    </xf>
    <xf numFmtId="0" fontId="11" fillId="0" borderId="0" xfId="0" applyFont="1" applyAlignment="1">
      <alignment vertical="center"/>
    </xf>
    <xf numFmtId="0" fontId="3" fillId="17" borderId="0" xfId="0" applyFont="1" applyFill="1"/>
    <xf numFmtId="0" fontId="0" fillId="17" borderId="0" xfId="0" applyFill="1" applyAlignment="1">
      <alignment horizontal="center"/>
    </xf>
    <xf numFmtId="0" fontId="0" fillId="11" borderId="0" xfId="0" applyFill="1"/>
    <xf numFmtId="0" fontId="39" fillId="15" borderId="0" xfId="0" applyFont="1" applyFill="1" applyAlignment="1">
      <alignment horizontal="center" vertical="center"/>
    </xf>
    <xf numFmtId="0" fontId="39" fillId="16" borderId="0" xfId="0" applyFont="1" applyFill="1" applyAlignment="1">
      <alignment horizontal="center" vertical="center"/>
    </xf>
    <xf numFmtId="0" fontId="22" fillId="0" borderId="0" xfId="1" applyAlignment="1">
      <alignment horizontal="center" vertical="center"/>
    </xf>
    <xf numFmtId="0" fontId="43" fillId="0" borderId="0" xfId="0" applyFont="1" applyAlignment="1">
      <alignment horizontal="center" vertical="center"/>
    </xf>
    <xf numFmtId="2" fontId="1" fillId="0" borderId="0" xfId="0" applyNumberFormat="1" applyFont="1" applyAlignment="1">
      <alignment horizontal="left" vertical="center"/>
    </xf>
    <xf numFmtId="2" fontId="0" fillId="0" borderId="0" xfId="0" applyNumberFormat="1"/>
    <xf numFmtId="2" fontId="30" fillId="0" borderId="0" xfId="0" applyNumberFormat="1" applyFont="1"/>
    <xf numFmtId="0" fontId="44" fillId="0" borderId="0" xfId="0" applyFont="1" applyAlignment="1">
      <alignment horizontal="center" vertical="center"/>
    </xf>
    <xf numFmtId="0" fontId="45" fillId="0" borderId="0" xfId="0" applyFont="1" applyAlignment="1">
      <alignment horizontal="left" vertical="center"/>
    </xf>
    <xf numFmtId="0" fontId="32" fillId="0" borderId="0" xfId="0" applyFont="1" applyAlignment="1">
      <alignment horizontal="left" vertical="center"/>
    </xf>
    <xf numFmtId="0" fontId="3" fillId="0" borderId="0" xfId="0" applyFont="1" applyAlignment="1">
      <alignment horizontal="left"/>
    </xf>
    <xf numFmtId="0" fontId="3" fillId="0" borderId="0" xfId="0" applyFont="1" applyAlignment="1">
      <alignment horizontal="center"/>
    </xf>
    <xf numFmtId="0" fontId="31" fillId="0" borderId="0" xfId="0" applyFont="1"/>
    <xf numFmtId="0" fontId="25" fillId="0" borderId="0" xfId="0" applyFont="1"/>
    <xf numFmtId="0" fontId="37" fillId="0" borderId="0" xfId="0" applyFont="1" applyAlignment="1">
      <alignment horizontal="center" vertical="center"/>
    </xf>
    <xf numFmtId="0" fontId="27" fillId="0" borderId="0" xfId="0" applyFont="1" applyAlignment="1">
      <alignment horizontal="left" vertical="center"/>
    </xf>
    <xf numFmtId="0" fontId="0" fillId="0" borderId="0" xfId="0" quotePrefix="1"/>
    <xf numFmtId="0" fontId="46" fillId="0" borderId="0" xfId="0" applyFont="1" applyAlignment="1">
      <alignment horizontal="center" vertical="center"/>
    </xf>
    <xf numFmtId="0" fontId="3" fillId="23" borderId="0" xfId="0" applyFont="1" applyFill="1" applyAlignment="1">
      <alignment horizontal="center" vertical="center" wrapText="1"/>
    </xf>
    <xf numFmtId="0" fontId="20" fillId="23" borderId="0" xfId="0" applyFont="1" applyFill="1"/>
    <xf numFmtId="0" fontId="3" fillId="24" borderId="0" xfId="0" applyFont="1" applyFill="1" applyAlignment="1">
      <alignment horizontal="center" vertical="center" wrapText="1"/>
    </xf>
    <xf numFmtId="0" fontId="20" fillId="24" borderId="0" xfId="0" applyFont="1" applyFill="1"/>
    <xf numFmtId="0" fontId="2" fillId="25" borderId="0" xfId="0" applyFont="1" applyFill="1" applyAlignment="1">
      <alignment horizontal="center" vertical="center"/>
    </xf>
    <xf numFmtId="0" fontId="3" fillId="25" borderId="0" xfId="0" applyFont="1" applyFill="1" applyAlignment="1">
      <alignment horizontal="center" vertical="center" wrapText="1"/>
    </xf>
    <xf numFmtId="0" fontId="31" fillId="25" borderId="0" xfId="0" applyFont="1" applyFill="1" applyAlignment="1">
      <alignment horizontal="center" vertical="center" wrapText="1"/>
    </xf>
    <xf numFmtId="0" fontId="23" fillId="11" borderId="0" xfId="0" applyFont="1" applyFill="1" applyAlignment="1">
      <alignment horizontal="center" vertical="center"/>
    </xf>
    <xf numFmtId="0" fontId="20" fillId="25" borderId="0" xfId="0" applyFont="1" applyFill="1"/>
    <xf numFmtId="0" fontId="0" fillId="25" borderId="0" xfId="0" applyFill="1"/>
    <xf numFmtId="0" fontId="0" fillId="25" borderId="0" xfId="0" applyFill="1" applyAlignment="1">
      <alignment horizontal="left" vertical="center"/>
    </xf>
    <xf numFmtId="0" fontId="20" fillId="4" borderId="0" xfId="0" applyFont="1" applyFill="1"/>
    <xf numFmtId="0" fontId="27" fillId="26" borderId="0" xfId="0" applyFont="1" applyFill="1" applyAlignment="1">
      <alignment horizontal="center" vertical="center" wrapText="1"/>
    </xf>
    <xf numFmtId="0" fontId="11" fillId="26" borderId="0" xfId="0" applyFont="1" applyFill="1"/>
    <xf numFmtId="0" fontId="26" fillId="26" borderId="0" xfId="0" applyFont="1" applyFill="1"/>
    <xf numFmtId="0" fontId="39" fillId="8" borderId="0" xfId="0" applyFont="1" applyFill="1" applyAlignment="1">
      <alignment horizontal="center" vertical="center"/>
    </xf>
    <xf numFmtId="0" fontId="39" fillId="8" borderId="0" xfId="0" applyFont="1" applyFill="1" applyAlignment="1">
      <alignment horizontal="left" vertical="center"/>
    </xf>
    <xf numFmtId="0" fontId="0" fillId="8" borderId="0" xfId="0" applyFill="1"/>
    <xf numFmtId="0" fontId="45" fillId="25" borderId="0" xfId="0" applyFont="1" applyFill="1" applyAlignment="1">
      <alignment horizontal="center" vertical="center" wrapText="1"/>
    </xf>
    <xf numFmtId="0" fontId="3" fillId="0" borderId="0" xfId="0" applyFont="1" applyAlignment="1">
      <alignment horizontal="center" vertical="center" wrapText="1"/>
    </xf>
    <xf numFmtId="0" fontId="32" fillId="0" borderId="0" xfId="0" applyFont="1" applyAlignment="1">
      <alignment horizontal="center" vertical="center" wrapText="1"/>
    </xf>
    <xf numFmtId="0" fontId="30" fillId="8" borderId="0" xfId="0" applyFont="1" applyFill="1" applyAlignment="1">
      <alignment horizontal="center" vertical="center"/>
    </xf>
    <xf numFmtId="0" fontId="6" fillId="2" borderId="0" xfId="0" applyFont="1" applyFill="1" applyAlignment="1">
      <alignment horizontal="center" vertical="center" wrapText="1"/>
    </xf>
    <xf numFmtId="0" fontId="7" fillId="2" borderId="0" xfId="0" applyFont="1" applyFill="1" applyAlignment="1">
      <alignment horizontal="center" vertical="center" wrapText="1"/>
    </xf>
    <xf numFmtId="2" fontId="31" fillId="25" borderId="0" xfId="0" applyNumberFormat="1" applyFont="1" applyFill="1" applyAlignment="1">
      <alignment horizontal="center" vertical="center" wrapText="1"/>
    </xf>
    <xf numFmtId="0" fontId="0" fillId="8" borderId="0" xfId="0" applyFill="1" applyAlignment="1">
      <alignment horizontal="center"/>
    </xf>
    <xf numFmtId="2" fontId="1" fillId="8" borderId="0" xfId="0" applyNumberFormat="1" applyFont="1" applyFill="1" applyAlignment="1">
      <alignment horizontal="center" vertical="center"/>
    </xf>
    <xf numFmtId="0" fontId="38" fillId="25" borderId="0" xfId="0" applyFont="1" applyFill="1" applyAlignment="1">
      <alignment horizontal="center" vertical="center"/>
    </xf>
    <xf numFmtId="0" fontId="42" fillId="25" borderId="0" xfId="0" applyFont="1" applyFill="1" applyAlignment="1">
      <alignment horizontal="center" vertical="center"/>
    </xf>
    <xf numFmtId="0" fontId="44" fillId="25" borderId="0" xfId="0" applyFont="1" applyFill="1" applyAlignment="1">
      <alignment horizontal="center" vertical="center" wrapText="1"/>
    </xf>
    <xf numFmtId="0" fontId="48" fillId="0" borderId="0" xfId="0" applyFont="1"/>
    <xf numFmtId="0" fontId="49" fillId="25" borderId="0" xfId="0" applyFont="1" applyFill="1" applyAlignment="1">
      <alignment horizontal="center" vertical="center" wrapText="1"/>
    </xf>
    <xf numFmtId="0" fontId="0" fillId="26" borderId="0" xfId="0" applyFill="1"/>
    <xf numFmtId="0" fontId="31" fillId="26" borderId="0" xfId="0" applyFont="1" applyFill="1"/>
    <xf numFmtId="0" fontId="26" fillId="26" borderId="0" xfId="0" applyFont="1" applyFill="1" applyAlignment="1">
      <alignment vertical="center"/>
    </xf>
    <xf numFmtId="0" fontId="0" fillId="26" borderId="0" xfId="0" applyFill="1" applyAlignment="1">
      <alignment vertical="center"/>
    </xf>
    <xf numFmtId="0" fontId="50" fillId="0" borderId="0" xfId="0" applyFont="1" applyAlignment="1">
      <alignment horizontal="center" vertical="center"/>
    </xf>
    <xf numFmtId="0" fontId="51" fillId="0" borderId="0" xfId="0" applyFont="1" applyAlignment="1">
      <alignment horizontal="center" vertical="center"/>
    </xf>
    <xf numFmtId="0" fontId="52" fillId="10" borderId="0" xfId="0" applyFont="1" applyFill="1" applyAlignment="1">
      <alignment horizontal="center" vertical="center"/>
    </xf>
    <xf numFmtId="0" fontId="52" fillId="5" borderId="0" xfId="0" applyFont="1" applyFill="1" applyAlignment="1">
      <alignment horizontal="center" vertical="center"/>
    </xf>
    <xf numFmtId="0" fontId="52" fillId="18" borderId="0" xfId="0" applyFont="1" applyFill="1" applyAlignment="1">
      <alignment horizontal="center" vertical="center"/>
    </xf>
    <xf numFmtId="0" fontId="52" fillId="6" borderId="0" xfId="0" applyFont="1" applyFill="1" applyAlignment="1">
      <alignment horizontal="center" vertical="center"/>
    </xf>
    <xf numFmtId="0" fontId="52" fillId="20" borderId="0" xfId="0" applyFont="1" applyFill="1" applyAlignment="1">
      <alignment horizontal="center" vertical="center"/>
    </xf>
    <xf numFmtId="0" fontId="52" fillId="21" borderId="0" xfId="0" applyFont="1" applyFill="1" applyAlignment="1">
      <alignment horizontal="center" vertical="center"/>
    </xf>
    <xf numFmtId="0" fontId="52" fillId="22" borderId="0" xfId="0" applyFont="1" applyFill="1" applyAlignment="1">
      <alignment horizontal="center" vertical="center"/>
    </xf>
    <xf numFmtId="0" fontId="52" fillId="19" borderId="0" xfId="0" applyFont="1" applyFill="1" applyAlignment="1">
      <alignment horizontal="center" vertical="center"/>
    </xf>
    <xf numFmtId="0" fontId="52" fillId="7" borderId="0" xfId="0" applyFont="1" applyFill="1" applyAlignment="1">
      <alignment horizontal="center" vertical="center"/>
    </xf>
    <xf numFmtId="0" fontId="20" fillId="0" borderId="0" xfId="0" applyFont="1" applyAlignment="1">
      <alignment horizontal="left" vertical="center"/>
    </xf>
    <xf numFmtId="0" fontId="30" fillId="0" borderId="0" xfId="0" applyFont="1" applyAlignment="1">
      <alignment horizontal="left" vertical="top"/>
    </xf>
    <xf numFmtId="0" fontId="0" fillId="10" borderId="0" xfId="0" applyFill="1"/>
    <xf numFmtId="0" fontId="0" fillId="5" borderId="0" xfId="0" applyFill="1"/>
    <xf numFmtId="0" fontId="0" fillId="27" borderId="0" xfId="0" applyFill="1"/>
    <xf numFmtId="0" fontId="0" fillId="21" borderId="0" xfId="0" applyFill="1"/>
    <xf numFmtId="0" fontId="0" fillId="19" borderId="0" xfId="0" applyFill="1"/>
    <xf numFmtId="0" fontId="0" fillId="7" borderId="0" xfId="0" applyFill="1"/>
    <xf numFmtId="0" fontId="0" fillId="28" borderId="0" xfId="0" applyFill="1"/>
    <xf numFmtId="0" fontId="0" fillId="6" borderId="0" xfId="0" applyFill="1"/>
    <xf numFmtId="0" fontId="20" fillId="25" borderId="0" xfId="0" applyFont="1" applyFill="1" applyAlignment="1">
      <alignment horizontal="center" vertical="center" wrapText="1"/>
    </xf>
    <xf numFmtId="2" fontId="0" fillId="25" borderId="0" xfId="0" applyNumberFormat="1" applyFill="1" applyAlignment="1">
      <alignment horizontal="center" vertical="center"/>
    </xf>
    <xf numFmtId="2" fontId="3" fillId="25" borderId="0" xfId="0" applyNumberFormat="1" applyFont="1" applyFill="1" applyAlignment="1">
      <alignment horizontal="left" vertical="center"/>
    </xf>
    <xf numFmtId="0" fontId="54" fillId="0" borderId="0" xfId="0" applyFont="1" applyAlignment="1">
      <alignment horizontal="left" vertical="center"/>
    </xf>
    <xf numFmtId="0" fontId="55" fillId="0" borderId="0" xfId="0" applyFont="1" applyAlignment="1">
      <alignment horizontal="left" vertical="center"/>
    </xf>
    <xf numFmtId="0" fontId="56" fillId="0" borderId="0" xfId="0" applyFont="1" applyAlignment="1">
      <alignment horizontal="left" vertical="center"/>
    </xf>
    <xf numFmtId="0" fontId="57" fillId="0" borderId="0" xfId="0" applyFont="1"/>
    <xf numFmtId="0" fontId="58" fillId="0" borderId="0" xfId="0" applyFont="1"/>
    <xf numFmtId="0" fontId="59" fillId="0" borderId="0" xfId="0" applyFont="1" applyAlignment="1">
      <alignment horizontal="left" vertical="center"/>
    </xf>
    <xf numFmtId="0" fontId="53" fillId="10" borderId="0" xfId="0" applyFont="1" applyFill="1"/>
    <xf numFmtId="0" fontId="53" fillId="10" borderId="0" xfId="0" applyFont="1" applyFill="1" applyAlignment="1">
      <alignment horizontal="center" vertical="center"/>
    </xf>
    <xf numFmtId="0" fontId="60" fillId="10" borderId="0" xfId="0" applyFont="1" applyFill="1" applyAlignment="1">
      <alignment horizontal="center" vertical="center"/>
    </xf>
    <xf numFmtId="0" fontId="53" fillId="5" borderId="0" xfId="0" applyFont="1" applyFill="1"/>
    <xf numFmtId="0" fontId="60" fillId="5" borderId="0" xfId="0" applyFont="1" applyFill="1" applyAlignment="1">
      <alignment horizontal="center" vertical="center"/>
    </xf>
    <xf numFmtId="0" fontId="53" fillId="5" borderId="0" xfId="0" applyFont="1" applyFill="1" applyAlignment="1">
      <alignment horizontal="center" vertical="center"/>
    </xf>
    <xf numFmtId="0" fontId="60" fillId="27" borderId="0" xfId="0" applyFont="1" applyFill="1" applyAlignment="1">
      <alignment horizontal="center" vertical="center"/>
    </xf>
    <xf numFmtId="0" fontId="60" fillId="21" borderId="0" xfId="0" applyFont="1" applyFill="1" applyAlignment="1">
      <alignment horizontal="center" vertical="center"/>
    </xf>
    <xf numFmtId="0" fontId="60" fillId="19" borderId="0" xfId="0" applyFont="1" applyFill="1" applyAlignment="1">
      <alignment horizontal="center"/>
    </xf>
    <xf numFmtId="0" fontId="60" fillId="7" borderId="0" xfId="0" applyFont="1" applyFill="1" applyAlignment="1">
      <alignment horizontal="center"/>
    </xf>
    <xf numFmtId="0" fontId="60" fillId="28" borderId="0" xfId="0" applyFont="1" applyFill="1" applyAlignment="1">
      <alignment horizontal="center" vertical="center"/>
    </xf>
    <xf numFmtId="0" fontId="60" fillId="6" borderId="0" xfId="0" applyFont="1" applyFill="1" applyAlignment="1">
      <alignment horizontal="center" vertical="center"/>
    </xf>
    <xf numFmtId="0" fontId="61" fillId="25" borderId="0" xfId="0" applyFont="1" applyFill="1" applyAlignment="1">
      <alignment horizontal="left" vertical="center"/>
    </xf>
    <xf numFmtId="0" fontId="48" fillId="25" borderId="0" xfId="0" applyFont="1" applyFill="1" applyAlignment="1">
      <alignment horizontal="left" vertical="center"/>
    </xf>
    <xf numFmtId="164" fontId="9" fillId="0" borderId="0" xfId="0" applyNumberFormat="1" applyFont="1" applyAlignment="1">
      <alignment horizontal="center" vertical="center"/>
    </xf>
    <xf numFmtId="164" fontId="1" fillId="0" borderId="0" xfId="0" applyNumberFormat="1" applyFont="1" applyAlignment="1">
      <alignment horizontal="center" vertical="center"/>
    </xf>
    <xf numFmtId="0" fontId="20" fillId="29" borderId="0" xfId="0" applyFont="1" applyFill="1"/>
    <xf numFmtId="0" fontId="0" fillId="29" borderId="0" xfId="0" applyFill="1"/>
    <xf numFmtId="0" fontId="20" fillId="29" borderId="0" xfId="0" applyFont="1" applyFill="1" applyAlignment="1">
      <alignment horizontal="left" vertical="center"/>
    </xf>
    <xf numFmtId="0" fontId="53" fillId="10" borderId="0" xfId="0" applyFont="1" applyFill="1" applyAlignment="1">
      <alignment horizontal="right" vertical="center"/>
    </xf>
    <xf numFmtId="0" fontId="60" fillId="27" borderId="0" xfId="0" applyFont="1" applyFill="1" applyAlignment="1">
      <alignment horizontal="right" vertical="center"/>
    </xf>
    <xf numFmtId="0" fontId="53" fillId="6" borderId="0" xfId="0" applyFont="1" applyFill="1" applyAlignment="1">
      <alignment horizontal="center" vertical="center"/>
    </xf>
    <xf numFmtId="0" fontId="53" fillId="9" borderId="0" xfId="0" applyFont="1" applyFill="1" applyAlignment="1">
      <alignment horizontal="center" vertical="center"/>
    </xf>
    <xf numFmtId="0" fontId="53" fillId="12" borderId="0" xfId="0" applyFont="1" applyFill="1" applyAlignment="1">
      <alignment horizontal="center" vertical="center"/>
    </xf>
    <xf numFmtId="0" fontId="53" fillId="13" borderId="0" xfId="0" applyFont="1" applyFill="1" applyAlignment="1">
      <alignment horizontal="center" vertical="center"/>
    </xf>
    <xf numFmtId="0" fontId="0" fillId="30" borderId="0" xfId="0" applyFill="1" applyAlignment="1">
      <alignment horizontal="center" vertical="center"/>
    </xf>
    <xf numFmtId="0" fontId="31" fillId="30" borderId="0" xfId="0" applyFont="1" applyFill="1" applyAlignment="1">
      <alignment horizontal="right"/>
    </xf>
    <xf numFmtId="165" fontId="3" fillId="30" borderId="0" xfId="0" applyNumberFormat="1" applyFont="1" applyFill="1" applyAlignment="1">
      <alignment horizontal="left" vertical="center"/>
    </xf>
    <xf numFmtId="165" fontId="0" fillId="30" borderId="0" xfId="0" applyNumberFormat="1" applyFill="1" applyAlignment="1">
      <alignment horizontal="center" vertical="center"/>
    </xf>
    <xf numFmtId="11" fontId="0" fillId="30" borderId="0" xfId="0" applyNumberFormat="1" applyFill="1" applyAlignment="1">
      <alignment horizontal="center" vertical="center"/>
    </xf>
    <xf numFmtId="0" fontId="31" fillId="30" borderId="0" xfId="0" applyFont="1" applyFill="1" applyAlignment="1">
      <alignment horizontal="right" vertical="center"/>
    </xf>
    <xf numFmtId="0" fontId="53" fillId="0" borderId="0" xfId="0" applyFont="1" applyAlignment="1">
      <alignment horizontal="center" vertical="center"/>
    </xf>
    <xf numFmtId="2" fontId="0" fillId="30" borderId="0" xfId="0" applyNumberFormat="1" applyFill="1" applyAlignment="1">
      <alignment horizontal="center" vertical="center"/>
    </xf>
    <xf numFmtId="0" fontId="53" fillId="31" borderId="0" xfId="0" applyFont="1" applyFill="1" applyAlignment="1">
      <alignment horizontal="center" vertical="center"/>
    </xf>
    <xf numFmtId="0" fontId="0" fillId="32" borderId="0" xfId="0" applyFill="1"/>
    <xf numFmtId="0" fontId="0" fillId="33" borderId="0" xfId="0" applyFill="1"/>
    <xf numFmtId="0" fontId="52" fillId="33" borderId="0" xfId="0" applyFont="1" applyFill="1" applyAlignment="1">
      <alignment horizontal="center" vertical="center"/>
    </xf>
    <xf numFmtId="0" fontId="0" fillId="32" borderId="0" xfId="0" quotePrefix="1" applyFill="1"/>
    <xf numFmtId="0" fontId="20" fillId="0" borderId="0" xfId="0" quotePrefix="1" applyFont="1"/>
    <xf numFmtId="0" fontId="20" fillId="0" borderId="0" xfId="0" quotePrefix="1" applyFont="1" applyAlignment="1">
      <alignment horizontal="left"/>
    </xf>
    <xf numFmtId="0" fontId="60" fillId="0" borderId="0" xfId="0" applyFont="1" applyAlignment="1">
      <alignment horizontal="center" vertical="center"/>
    </xf>
    <xf numFmtId="0" fontId="60" fillId="0" borderId="0" xfId="0" applyFont="1" applyAlignment="1">
      <alignment horizontal="center"/>
    </xf>
    <xf numFmtId="0" fontId="60" fillId="32" borderId="0" xfId="0" applyFont="1" applyFill="1" applyAlignment="1">
      <alignment horizontal="center" vertical="center"/>
    </xf>
    <xf numFmtId="0" fontId="60" fillId="33" borderId="0" xfId="0" applyFont="1" applyFill="1" applyAlignment="1">
      <alignment horizontal="center" vertical="center"/>
    </xf>
    <xf numFmtId="0" fontId="33" fillId="34" borderId="0" xfId="0" applyFont="1" applyFill="1" applyAlignment="1">
      <alignment horizontal="left" vertical="center"/>
    </xf>
    <xf numFmtId="0" fontId="9" fillId="34" borderId="0" xfId="0" applyFont="1" applyFill="1" applyAlignment="1">
      <alignment horizontal="center" vertical="center"/>
    </xf>
    <xf numFmtId="0" fontId="1" fillId="34" borderId="0" xfId="0" applyFont="1" applyFill="1" applyAlignment="1">
      <alignment horizontal="center" vertical="center"/>
    </xf>
    <xf numFmtId="0" fontId="13" fillId="0" borderId="0" xfId="0" applyFont="1" applyAlignment="1">
      <alignment horizontal="left" vertical="center"/>
    </xf>
    <xf numFmtId="0" fontId="21" fillId="0" borderId="0" xfId="0" applyFont="1"/>
    <xf numFmtId="0" fontId="7" fillId="3" borderId="0" xfId="0" applyFont="1" applyFill="1" applyAlignment="1">
      <alignment horizontal="left" vertical="center"/>
    </xf>
    <xf numFmtId="0" fontId="24" fillId="3" borderId="0" xfId="0" applyFont="1" applyFill="1" applyAlignment="1">
      <alignment horizontal="center" vertical="center"/>
    </xf>
    <xf numFmtId="0" fontId="1" fillId="3" borderId="0" xfId="0" applyFont="1" applyFill="1" applyAlignment="1">
      <alignment horizontal="center" vertical="center"/>
    </xf>
    <xf numFmtId="0" fontId="9" fillId="3" borderId="0" xfId="0" applyFont="1" applyFill="1" applyAlignment="1">
      <alignment horizontal="center" vertical="center"/>
    </xf>
    <xf numFmtId="0" fontId="8" fillId="3" borderId="0" xfId="0" applyFont="1" applyFill="1" applyAlignment="1">
      <alignment horizontal="center" vertical="center"/>
    </xf>
    <xf numFmtId="0" fontId="12" fillId="3" borderId="0" xfId="0" applyFont="1" applyFill="1" applyAlignment="1">
      <alignment horizontal="center" vertical="center"/>
    </xf>
    <xf numFmtId="0" fontId="29" fillId="3" borderId="0" xfId="0" applyFont="1" applyFill="1" applyAlignment="1">
      <alignment horizontal="left" vertical="center"/>
    </xf>
    <xf numFmtId="0" fontId="16" fillId="3" borderId="0" xfId="0" applyFont="1" applyFill="1" applyAlignment="1">
      <alignment horizontal="left" vertical="center"/>
    </xf>
    <xf numFmtId="0" fontId="0" fillId="3" borderId="0" xfId="0" applyFill="1" applyAlignment="1">
      <alignment horizontal="left" vertical="center"/>
    </xf>
    <xf numFmtId="0" fontId="2" fillId="3" borderId="0" xfId="0" applyFont="1" applyFill="1" applyAlignment="1">
      <alignment horizontal="left" vertical="center"/>
    </xf>
    <xf numFmtId="0" fontId="3" fillId="0" borderId="0" xfId="0" applyFont="1" applyAlignment="1">
      <alignment horizontal="right" vertical="center"/>
    </xf>
    <xf numFmtId="0" fontId="10" fillId="3" borderId="0" xfId="0" applyFont="1" applyFill="1" applyAlignment="1">
      <alignment horizontal="center" vertical="center"/>
    </xf>
    <xf numFmtId="0" fontId="63" fillId="35" borderId="0" xfId="0" applyFont="1" applyFill="1"/>
    <xf numFmtId="0" fontId="0" fillId="35" borderId="0" xfId="0" applyFill="1"/>
    <xf numFmtId="0" fontId="0" fillId="2" borderId="0" xfId="0" applyFill="1"/>
    <xf numFmtId="0" fontId="0" fillId="36" borderId="0" xfId="0" applyFill="1"/>
    <xf numFmtId="0" fontId="0" fillId="37" borderId="0" xfId="0" applyFill="1"/>
    <xf numFmtId="0" fontId="0" fillId="38" borderId="0" xfId="0" applyFill="1"/>
    <xf numFmtId="0" fontId="0" fillId="39" borderId="0" xfId="0" applyFill="1"/>
    <xf numFmtId="0" fontId="26" fillId="0" borderId="0" xfId="0" applyFont="1" applyAlignment="1">
      <alignment horizontal="center" vertical="center"/>
    </xf>
    <xf numFmtId="0" fontId="11" fillId="0" borderId="0" xfId="0" applyFont="1" applyAlignment="1">
      <alignment horizontal="center" vertical="center"/>
    </xf>
    <xf numFmtId="0" fontId="16" fillId="0" borderId="0" xfId="0" applyFont="1" applyAlignment="1">
      <alignment horizontal="center" vertical="center"/>
    </xf>
    <xf numFmtId="0" fontId="65" fillId="0" borderId="0" xfId="1" applyFont="1" applyAlignment="1">
      <alignment horizontal="left" vertical="top"/>
    </xf>
    <xf numFmtId="0" fontId="2" fillId="0" borderId="0" xfId="0" applyFont="1" applyAlignment="1">
      <alignment horizontal="left" vertical="center"/>
    </xf>
    <xf numFmtId="0" fontId="0" fillId="35" borderId="0" xfId="0" applyFill="1" applyAlignment="1">
      <alignment horizontal="center" vertical="center"/>
    </xf>
    <xf numFmtId="0" fontId="0" fillId="35" borderId="0" xfId="0" applyFill="1" applyAlignment="1">
      <alignment horizontal="left" vertical="center"/>
    </xf>
    <xf numFmtId="0" fontId="23" fillId="40" borderId="0" xfId="0" applyFont="1" applyFill="1" applyAlignment="1">
      <alignment horizontal="center" vertical="center"/>
    </xf>
    <xf numFmtId="0" fontId="68" fillId="2" borderId="0" xfId="0" applyFont="1" applyFill="1" applyAlignment="1">
      <alignment horizontal="center" vertical="center"/>
    </xf>
    <xf numFmtId="0" fontId="68" fillId="6" borderId="0" xfId="0" applyFont="1" applyFill="1" applyAlignment="1">
      <alignment horizontal="center" vertical="center"/>
    </xf>
    <xf numFmtId="0" fontId="68" fillId="38" borderId="0" xfId="0" applyFont="1" applyFill="1" applyAlignment="1">
      <alignment horizontal="center" vertical="center"/>
    </xf>
    <xf numFmtId="0" fontId="68" fillId="37" borderId="0" xfId="0" applyFont="1" applyFill="1" applyAlignment="1">
      <alignment horizontal="center" vertical="center"/>
    </xf>
    <xf numFmtId="0" fontId="68" fillId="5" borderId="0" xfId="0" applyFont="1" applyFill="1" applyAlignment="1">
      <alignment horizontal="center" vertical="center"/>
    </xf>
    <xf numFmtId="0" fontId="68" fillId="39" borderId="0" xfId="0" applyFont="1" applyFill="1" applyAlignment="1">
      <alignment horizontal="center" vertical="center"/>
    </xf>
    <xf numFmtId="0" fontId="68" fillId="41" borderId="0" xfId="0" applyFont="1" applyFill="1" applyAlignment="1">
      <alignment horizontal="center" vertical="center"/>
    </xf>
    <xf numFmtId="0" fontId="20" fillId="0" borderId="0" xfId="0" applyFont="1" applyAlignment="1">
      <alignment horizontal="center" vertical="center"/>
    </xf>
    <xf numFmtId="0" fontId="20" fillId="0" borderId="0" xfId="0" applyFont="1" applyAlignment="1">
      <alignment horizontal="right" vertical="center"/>
    </xf>
    <xf numFmtId="0" fontId="70" fillId="0" borderId="0" xfId="0" applyFont="1" applyAlignment="1">
      <alignment horizontal="center" vertical="center"/>
    </xf>
    <xf numFmtId="0" fontId="5" fillId="0" borderId="0" xfId="0" applyFont="1"/>
    <xf numFmtId="0" fontId="71" fillId="0" borderId="0" xfId="0" applyFont="1" applyAlignment="1">
      <alignment horizontal="center" vertical="center"/>
    </xf>
    <xf numFmtId="0" fontId="31" fillId="0" borderId="0" xfId="0" applyFont="1" applyAlignment="1">
      <alignment horizontal="left" vertical="center"/>
    </xf>
    <xf numFmtId="0" fontId="31" fillId="0" borderId="0" xfId="0" applyFont="1" applyAlignment="1">
      <alignment horizontal="center" vertical="center"/>
    </xf>
    <xf numFmtId="0" fontId="7" fillId="0" borderId="0" xfId="0" applyFont="1"/>
    <xf numFmtId="0" fontId="1" fillId="0" borderId="0" xfId="0" applyFont="1"/>
    <xf numFmtId="0" fontId="0" fillId="30" borderId="0" xfId="0" applyFill="1"/>
    <xf numFmtId="11" fontId="20" fillId="30" borderId="0" xfId="0" applyNumberFormat="1" applyFont="1" applyFill="1" applyAlignment="1">
      <alignment horizontal="right" vertical="center"/>
    </xf>
    <xf numFmtId="2" fontId="20" fillId="30" borderId="0" xfId="0" applyNumberFormat="1" applyFont="1" applyFill="1" applyAlignment="1">
      <alignment horizontal="left" vertical="center"/>
    </xf>
    <xf numFmtId="0" fontId="2" fillId="30" borderId="0" xfId="0" applyFont="1" applyFill="1" applyAlignment="1">
      <alignment horizontal="center" vertical="center"/>
    </xf>
    <xf numFmtId="0" fontId="0" fillId="30" borderId="0" xfId="0" applyFill="1" applyAlignment="1">
      <alignment horizontal="center" vertical="center" wrapText="1"/>
    </xf>
    <xf numFmtId="0" fontId="3" fillId="30" borderId="0" xfId="0" applyFont="1" applyFill="1" applyAlignment="1">
      <alignment horizontal="center" vertical="center" wrapText="1"/>
    </xf>
    <xf numFmtId="0" fontId="0" fillId="30" borderId="0" xfId="0" applyFill="1" applyAlignment="1">
      <alignment horizontal="left" vertical="center"/>
    </xf>
    <xf numFmtId="0" fontId="13" fillId="0" borderId="0" xfId="0" applyFont="1" applyAlignment="1">
      <alignment horizontal="right" vertical="center"/>
    </xf>
    <xf numFmtId="0" fontId="74" fillId="30" borderId="0" xfId="0" applyFont="1" applyFill="1" applyAlignment="1">
      <alignment horizontal="right" vertical="center"/>
    </xf>
    <xf numFmtId="0" fontId="0" fillId="15" borderId="0" xfId="0" applyFill="1"/>
    <xf numFmtId="0" fontId="6" fillId="0" borderId="0" xfId="0" applyFont="1" applyAlignment="1">
      <alignment horizontal="center" vertical="center"/>
    </xf>
    <xf numFmtId="0" fontId="20" fillId="30" borderId="0" xfId="0" applyFont="1" applyFill="1" applyAlignment="1">
      <alignment horizontal="left" vertical="center"/>
    </xf>
    <xf numFmtId="0" fontId="5" fillId="0" borderId="0" xfId="0" applyFont="1" applyAlignment="1">
      <alignment horizontal="right" vertical="center"/>
    </xf>
    <xf numFmtId="0" fontId="75" fillId="0" borderId="0" xfId="0" applyFont="1" applyAlignment="1">
      <alignment horizontal="right" vertical="center"/>
    </xf>
    <xf numFmtId="0" fontId="76" fillId="0" borderId="0" xfId="0" applyFont="1" applyAlignment="1">
      <alignment horizontal="right" vertical="center"/>
    </xf>
    <xf numFmtId="0" fontId="73" fillId="30" borderId="0" xfId="0" applyFont="1" applyFill="1" applyAlignment="1">
      <alignment horizontal="center" vertical="center" wrapText="1"/>
    </xf>
    <xf numFmtId="0" fontId="72" fillId="30" borderId="0" xfId="0" applyFont="1" applyFill="1" applyAlignment="1">
      <alignment horizontal="center" vertical="center" wrapText="1"/>
    </xf>
    <xf numFmtId="0" fontId="71" fillId="30" borderId="0" xfId="0" applyFont="1" applyFill="1" applyAlignment="1">
      <alignment horizontal="center" vertical="center" wrapText="1"/>
    </xf>
    <xf numFmtId="0" fontId="20" fillId="30" borderId="0" xfId="0" applyFont="1" applyFill="1" applyAlignment="1">
      <alignment horizontal="right" vertical="center"/>
    </xf>
    <xf numFmtId="2" fontId="74" fillId="30" borderId="0" xfId="0" applyNumberFormat="1" applyFont="1" applyFill="1" applyAlignment="1">
      <alignment horizontal="left" vertical="center"/>
    </xf>
    <xf numFmtId="0" fontId="69" fillId="0" borderId="0" xfId="0" applyFont="1" applyAlignment="1">
      <alignment horizontal="left" vertical="center"/>
    </xf>
    <xf numFmtId="0" fontId="30" fillId="15" borderId="0" xfId="0" applyFont="1" applyFill="1" applyAlignment="1">
      <alignment horizontal="center" vertical="center"/>
    </xf>
    <xf numFmtId="0" fontId="30" fillId="15" borderId="0" xfId="0" applyFont="1" applyFill="1" applyAlignment="1">
      <alignment horizontal="left" vertical="center"/>
    </xf>
    <xf numFmtId="0" fontId="20" fillId="25" borderId="0" xfId="0" applyFont="1" applyFill="1" applyAlignment="1">
      <alignment horizontal="left" vertical="center"/>
    </xf>
    <xf numFmtId="0" fontId="20" fillId="4" borderId="0" xfId="0" applyFont="1" applyFill="1" applyAlignment="1">
      <alignment horizontal="center" vertical="center"/>
    </xf>
    <xf numFmtId="0" fontId="24" fillId="0" borderId="0" xfId="0" applyFont="1" applyAlignment="1">
      <alignment horizontal="left" vertical="center"/>
    </xf>
    <xf numFmtId="0" fontId="33" fillId="0" borderId="0" xfId="0" applyFont="1" applyAlignment="1">
      <alignment horizontal="left" vertical="center"/>
    </xf>
    <xf numFmtId="0" fontId="0" fillId="42" borderId="0" xfId="0" applyFill="1" applyAlignment="1">
      <alignment horizontal="center" vertical="center"/>
    </xf>
    <xf numFmtId="0" fontId="24" fillId="42" borderId="0" xfId="0" applyFont="1" applyFill="1" applyAlignment="1">
      <alignment horizontal="left" vertical="center"/>
    </xf>
    <xf numFmtId="0" fontId="77" fillId="0" borderId="0" xfId="0" applyFont="1"/>
    <xf numFmtId="0" fontId="77" fillId="0" borderId="0" xfId="0" applyFont="1" applyAlignment="1">
      <alignment horizontal="center" vertical="center"/>
    </xf>
    <xf numFmtId="0" fontId="77" fillId="0" borderId="0" xfId="0" applyFont="1" applyAlignment="1">
      <alignment horizontal="left" vertical="center"/>
    </xf>
    <xf numFmtId="0" fontId="6" fillId="2" borderId="0" xfId="0" quotePrefix="1" applyFont="1" applyFill="1" applyAlignment="1">
      <alignment horizontal="center" vertical="center" wrapText="1"/>
    </xf>
    <xf numFmtId="0" fontId="63" fillId="35" borderId="0" xfId="0" applyFont="1" applyFill="1" applyAlignment="1">
      <alignment horizontal="right" vertical="center"/>
    </xf>
    <xf numFmtId="0" fontId="64" fillId="35" borderId="0" xfId="0" applyFont="1" applyFill="1" applyAlignment="1">
      <alignment horizontal="left" vertical="center"/>
    </xf>
    <xf numFmtId="0" fontId="22" fillId="32" borderId="0" xfId="1" applyFill="1"/>
    <xf numFmtId="0" fontId="52" fillId="40" borderId="0" xfId="0" applyFont="1" applyFill="1" applyAlignment="1">
      <alignment horizontal="center" vertical="center"/>
    </xf>
    <xf numFmtId="0" fontId="79" fillId="0" borderId="0" xfId="0" applyFont="1" applyAlignment="1">
      <alignment horizontal="left" vertical="top"/>
    </xf>
    <xf numFmtId="0" fontId="52" fillId="43" borderId="0" xfId="0" applyFont="1" applyFill="1" applyAlignment="1">
      <alignment horizontal="center" vertical="center"/>
    </xf>
    <xf numFmtId="0" fontId="52" fillId="44" borderId="0" xfId="0" applyFont="1" applyFill="1" applyAlignment="1">
      <alignment horizontal="center" vertical="center"/>
    </xf>
    <xf numFmtId="0" fontId="80" fillId="0" borderId="0" xfId="0" applyFont="1"/>
    <xf numFmtId="0" fontId="52" fillId="0" borderId="0" xfId="0" applyFont="1" applyAlignment="1">
      <alignment horizontal="center" vertical="center"/>
    </xf>
    <xf numFmtId="0" fontId="78" fillId="2" borderId="0" xfId="0" applyFont="1" applyFill="1" applyAlignment="1">
      <alignment horizontal="center" vertical="center" wrapText="1"/>
    </xf>
    <xf numFmtId="0" fontId="49" fillId="25" borderId="0" xfId="0" applyFont="1" applyFill="1"/>
    <xf numFmtId="0" fontId="81" fillId="0" borderId="0" xfId="0" applyFont="1" applyAlignment="1">
      <alignment horizontal="center" vertical="center"/>
    </xf>
    <xf numFmtId="0" fontId="30" fillId="0" borderId="0" xfId="0" applyFont="1" applyAlignment="1">
      <alignment horizontal="left" vertical="center"/>
    </xf>
    <xf numFmtId="0" fontId="82" fillId="0" borderId="0" xfId="0" applyFont="1" applyAlignment="1">
      <alignment horizontal="left" vertical="center"/>
    </xf>
    <xf numFmtId="0" fontId="30" fillId="0" borderId="0" xfId="0" applyFont="1" applyAlignment="1">
      <alignment horizontal="left"/>
    </xf>
    <xf numFmtId="0" fontId="49" fillId="25" borderId="0" xfId="0" quotePrefix="1" applyFont="1" applyFill="1" applyAlignment="1">
      <alignment horizontal="center" vertical="center" wrapText="1"/>
    </xf>
    <xf numFmtId="0" fontId="49" fillId="25" borderId="0" xfId="0" applyFont="1" applyFill="1" applyAlignment="1">
      <alignment horizontal="right" vertical="center"/>
    </xf>
    <xf numFmtId="0" fontId="83" fillId="0" borderId="0" xfId="1" applyFont="1" applyAlignment="1">
      <alignment horizontal="left" vertical="center"/>
    </xf>
    <xf numFmtId="0" fontId="84" fillId="2" borderId="0" xfId="0" applyFont="1" applyFill="1" applyAlignment="1">
      <alignment horizontal="center" vertical="center" wrapText="1"/>
    </xf>
    <xf numFmtId="0" fontId="49" fillId="0" borderId="0" xfId="0" applyFont="1"/>
    <xf numFmtId="0" fontId="49" fillId="0" borderId="0" xfId="0" applyFont="1" applyAlignment="1">
      <alignment horizontal="right" vertical="center"/>
    </xf>
    <xf numFmtId="0" fontId="31" fillId="0" borderId="0" xfId="0" applyFont="1" applyAlignment="1">
      <alignment horizontal="right"/>
    </xf>
    <xf numFmtId="165" fontId="3" fillId="0" borderId="0" xfId="0" applyNumberFormat="1" applyFont="1" applyAlignment="1">
      <alignment horizontal="left" vertical="center"/>
    </xf>
    <xf numFmtId="165" fontId="0" fillId="0" borderId="0" xfId="0" applyNumberFormat="1" applyAlignment="1">
      <alignment horizontal="center" vertical="center"/>
    </xf>
    <xf numFmtId="11" fontId="0" fillId="0" borderId="0" xfId="0" applyNumberFormat="1" applyAlignment="1">
      <alignment horizontal="center" vertical="center"/>
    </xf>
    <xf numFmtId="0" fontId="84" fillId="2" borderId="0" xfId="0" applyFont="1" applyFill="1" applyAlignment="1">
      <alignment horizontal="left" vertical="center"/>
    </xf>
    <xf numFmtId="0" fontId="49" fillId="2" borderId="0" xfId="0" applyFont="1" applyFill="1" applyAlignment="1">
      <alignment horizontal="right" vertical="center"/>
    </xf>
    <xf numFmtId="0" fontId="83" fillId="2" borderId="0" xfId="1" applyFont="1" applyFill="1" applyAlignment="1">
      <alignment horizontal="left" vertical="center"/>
    </xf>
    <xf numFmtId="0" fontId="3" fillId="2" borderId="0" xfId="0" applyFont="1" applyFill="1" applyAlignment="1">
      <alignment horizontal="left" vertical="center"/>
    </xf>
    <xf numFmtId="0" fontId="86" fillId="0" borderId="0" xfId="0" applyFont="1" applyAlignment="1">
      <alignment horizontal="center" vertical="center"/>
    </xf>
    <xf numFmtId="0" fontId="78" fillId="3" borderId="0" xfId="0" applyFont="1" applyFill="1" applyAlignment="1">
      <alignment horizontal="left" vertical="center"/>
    </xf>
    <xf numFmtId="0" fontId="0" fillId="0" borderId="0" xfId="0" applyAlignment="1">
      <alignment horizontal="center"/>
    </xf>
    <xf numFmtId="0" fontId="2" fillId="0" borderId="0" xfId="0" applyFont="1"/>
    <xf numFmtId="0" fontId="87" fillId="0" borderId="0" xfId="0" applyFont="1"/>
    <xf numFmtId="0" fontId="88" fillId="0" borderId="0" xfId="0" applyFont="1" applyAlignment="1">
      <alignment horizontal="right" vertical="top"/>
    </xf>
    <xf numFmtId="0" fontId="88" fillId="0" borderId="0" xfId="0" applyFont="1" applyAlignment="1">
      <alignment horizontal="left" vertical="center"/>
    </xf>
    <xf numFmtId="0" fontId="88" fillId="0" borderId="0" xfId="0" applyFont="1" applyAlignment="1">
      <alignment horizontal="right"/>
    </xf>
    <xf numFmtId="0" fontId="89" fillId="0" borderId="0" xfId="0" applyFont="1" applyAlignment="1">
      <alignment horizontal="left" vertical="center"/>
    </xf>
    <xf numFmtId="0" fontId="90" fillId="0" borderId="0" xfId="0" applyFont="1" applyAlignment="1">
      <alignment horizontal="left" vertical="center"/>
    </xf>
    <xf numFmtId="0" fontId="88" fillId="0" borderId="0" xfId="0" applyFont="1" applyAlignment="1">
      <alignment horizontal="right" vertical="center"/>
    </xf>
    <xf numFmtId="0" fontId="91" fillId="0" borderId="0" xfId="0" applyFont="1" applyAlignment="1">
      <alignment horizontal="left" vertical="center"/>
    </xf>
    <xf numFmtId="0" fontId="92" fillId="0" borderId="0" xfId="0" applyFont="1" applyAlignment="1">
      <alignment horizontal="left" vertical="center"/>
    </xf>
    <xf numFmtId="0" fontId="93" fillId="0" borderId="0" xfId="0" applyFont="1" applyAlignment="1">
      <alignment horizontal="center" vertical="center"/>
    </xf>
    <xf numFmtId="0" fontId="94" fillId="0" borderId="0" xfId="0" applyFont="1"/>
    <xf numFmtId="0" fontId="94" fillId="0" borderId="0" xfId="0" applyFont="1" applyAlignment="1">
      <alignment horizontal="center" vertical="center"/>
    </xf>
    <xf numFmtId="0" fontId="95" fillId="8" borderId="0" xfId="0" applyFont="1" applyFill="1"/>
    <xf numFmtId="0" fontId="16" fillId="8" borderId="0" xfId="0" applyFont="1" applyFill="1" applyAlignment="1">
      <alignment horizontal="center" vertical="center"/>
    </xf>
    <xf numFmtId="0" fontId="21" fillId="8" borderId="0" xfId="0" applyFont="1" applyFill="1"/>
    <xf numFmtId="0" fontId="95" fillId="8" borderId="0" xfId="0" applyFont="1" applyFill="1" applyAlignment="1">
      <alignment horizontal="center" vertical="center"/>
    </xf>
    <xf numFmtId="0" fontId="96" fillId="8" borderId="0" xfId="0" applyFont="1" applyFill="1"/>
    <xf numFmtId="0" fontId="11" fillId="8" borderId="0" xfId="0" applyFont="1" applyFill="1" applyAlignment="1">
      <alignment horizontal="center" vertical="center"/>
    </xf>
    <xf numFmtId="0" fontId="11" fillId="8" borderId="0" xfId="0" applyFont="1" applyFill="1" applyAlignment="1">
      <alignment horizontal="left" vertical="center"/>
    </xf>
    <xf numFmtId="0" fontId="66" fillId="8" borderId="0" xfId="0" applyFont="1" applyFill="1" applyAlignment="1">
      <alignment horizontal="left" vertical="center"/>
    </xf>
    <xf numFmtId="0" fontId="93" fillId="8" borderId="0" xfId="0" applyFont="1" applyFill="1" applyAlignment="1">
      <alignment horizontal="left" vertical="center"/>
    </xf>
    <xf numFmtId="0" fontId="97" fillId="8" borderId="0" xfId="0" applyFont="1" applyFill="1" applyAlignment="1">
      <alignment horizontal="left" vertical="center"/>
    </xf>
    <xf numFmtId="0" fontId="98" fillId="8" borderId="0" xfId="0" applyFont="1" applyFill="1" applyAlignment="1">
      <alignment horizontal="left" vertical="center"/>
    </xf>
    <xf numFmtId="0" fontId="16" fillId="8" borderId="0" xfId="0" applyFont="1" applyFill="1" applyAlignment="1">
      <alignment horizontal="left" vertical="center"/>
    </xf>
    <xf numFmtId="0" fontId="49" fillId="0" borderId="0" xfId="0" applyFont="1" applyAlignment="1">
      <alignment horizontal="left" vertical="center"/>
    </xf>
    <xf numFmtId="0" fontId="99" fillId="0" borderId="0" xfId="0" applyFont="1" applyAlignment="1">
      <alignment horizontal="center" vertical="center"/>
    </xf>
    <xf numFmtId="0" fontId="98" fillId="25" borderId="0" xfId="0" applyFont="1" applyFill="1" applyAlignment="1">
      <alignment horizontal="center" vertical="center"/>
    </xf>
    <xf numFmtId="0" fontId="98" fillId="25" borderId="0" xfId="0" quotePrefix="1" applyFont="1" applyFill="1" applyAlignment="1">
      <alignment horizontal="center" vertical="center"/>
    </xf>
    <xf numFmtId="0" fontId="100" fillId="0" borderId="0" xfId="0" applyFont="1" applyAlignment="1">
      <alignment horizontal="center" vertical="center"/>
    </xf>
    <xf numFmtId="0" fontId="31" fillId="25" borderId="0" xfId="0" applyFont="1" applyFill="1" applyAlignment="1">
      <alignment horizontal="center" vertical="center"/>
    </xf>
    <xf numFmtId="0" fontId="31" fillId="45" borderId="0" xfId="0" applyFont="1" applyFill="1" applyAlignment="1">
      <alignment horizontal="center" vertical="center" wrapText="1"/>
    </xf>
    <xf numFmtId="0" fontId="31" fillId="2" borderId="0" xfId="0" applyFont="1" applyFill="1" applyAlignment="1">
      <alignment horizontal="center" vertical="center" wrapText="1"/>
    </xf>
    <xf numFmtId="0" fontId="31" fillId="46" borderId="0" xfId="0" applyFont="1" applyFill="1" applyAlignment="1">
      <alignment horizontal="center" vertical="center" wrapText="1"/>
    </xf>
    <xf numFmtId="0" fontId="31" fillId="47" borderId="0" xfId="0" applyFont="1" applyFill="1" applyAlignment="1">
      <alignment horizontal="center" vertical="center" wrapText="1"/>
    </xf>
    <xf numFmtId="0" fontId="31" fillId="48" borderId="0" xfId="0" applyFont="1" applyFill="1" applyAlignment="1">
      <alignment horizontal="center" vertical="center" wrapText="1"/>
    </xf>
    <xf numFmtId="0" fontId="31" fillId="49" borderId="0" xfId="0" applyFont="1" applyFill="1" applyAlignment="1">
      <alignment horizontal="center" vertical="center" wrapText="1"/>
    </xf>
    <xf numFmtId="0" fontId="31" fillId="50" borderId="0" xfId="0" applyFont="1" applyFill="1" applyAlignment="1">
      <alignment horizontal="center" vertical="center" wrapText="1"/>
    </xf>
    <xf numFmtId="0" fontId="31" fillId="23" borderId="0" xfId="0" applyFont="1" applyFill="1" applyAlignment="1">
      <alignment horizontal="center" vertical="center" wrapText="1"/>
    </xf>
    <xf numFmtId="0" fontId="31" fillId="51" borderId="0" xfId="0" applyFont="1" applyFill="1" applyAlignment="1">
      <alignment horizontal="center" vertical="center" wrapText="1"/>
    </xf>
    <xf numFmtId="0" fontId="31" fillId="17" borderId="0" xfId="0" quotePrefix="1" applyFont="1" applyFill="1" applyAlignment="1">
      <alignment horizontal="center" vertical="center" wrapText="1"/>
    </xf>
    <xf numFmtId="0" fontId="31" fillId="22" borderId="0" xfId="0" applyFont="1" applyFill="1" applyAlignment="1">
      <alignment horizontal="center" vertical="center" wrapText="1"/>
    </xf>
    <xf numFmtId="0" fontId="2" fillId="25" borderId="0" xfId="0" applyFont="1" applyFill="1" applyAlignment="1">
      <alignment horizontal="center" vertical="center" wrapText="1"/>
    </xf>
    <xf numFmtId="0" fontId="32" fillId="25" borderId="0" xfId="0" applyFont="1" applyFill="1" applyAlignment="1">
      <alignment horizontal="center" vertical="center" wrapText="1"/>
    </xf>
    <xf numFmtId="0" fontId="103" fillId="25" borderId="0" xfId="0" applyFont="1" applyFill="1" applyAlignment="1">
      <alignment horizontal="center" vertical="center"/>
    </xf>
    <xf numFmtId="0" fontId="16" fillId="0" borderId="0" xfId="0" applyFont="1"/>
    <xf numFmtId="0" fontId="97" fillId="8" borderId="0" xfId="0" applyFont="1" applyFill="1" applyAlignment="1">
      <alignment horizontal="center" vertical="center"/>
    </xf>
    <xf numFmtId="0" fontId="21" fillId="8" borderId="0" xfId="0" applyFont="1" applyFill="1" applyAlignment="1">
      <alignment horizontal="center" vertical="center"/>
    </xf>
    <xf numFmtId="0" fontId="93" fillId="8" borderId="0" xfId="0" applyFont="1" applyFill="1" applyAlignment="1">
      <alignment horizontal="center" vertical="center"/>
    </xf>
    <xf numFmtId="0" fontId="98" fillId="8" borderId="0" xfId="0" applyFont="1" applyFill="1" applyAlignment="1">
      <alignment horizontal="center" vertical="center"/>
    </xf>
    <xf numFmtId="0" fontId="5" fillId="8" borderId="0" xfId="0" applyFont="1" applyFill="1" applyAlignment="1">
      <alignment horizontal="center" vertical="center"/>
    </xf>
    <xf numFmtId="0" fontId="66" fillId="8" borderId="0" xfId="0" applyFont="1" applyFill="1" applyAlignment="1">
      <alignment horizontal="center" vertical="center"/>
    </xf>
    <xf numFmtId="0" fontId="96" fillId="8" borderId="0" xfId="0" applyFont="1" applyFill="1" applyAlignment="1">
      <alignment horizontal="center" vertical="center"/>
    </xf>
    <xf numFmtId="0" fontId="0" fillId="8" borderId="0" xfId="0" applyFill="1" applyAlignment="1">
      <alignment horizontal="center" vertical="center"/>
    </xf>
    <xf numFmtId="0" fontId="95" fillId="0" borderId="0" xfId="0" applyFont="1" applyAlignment="1">
      <alignment horizontal="center" vertical="center"/>
    </xf>
    <xf numFmtId="0" fontId="104" fillId="0" borderId="0" xfId="0" applyFont="1" applyAlignment="1">
      <alignment horizontal="center" vertical="center"/>
    </xf>
    <xf numFmtId="0" fontId="105" fillId="0" borderId="0" xfId="0" applyFont="1" applyAlignment="1">
      <alignment horizontal="center" vertical="center"/>
    </xf>
    <xf numFmtId="0" fontId="84" fillId="3" borderId="0" xfId="0" applyFont="1" applyFill="1" applyAlignment="1">
      <alignment horizontal="center" vertical="center"/>
    </xf>
    <xf numFmtId="0" fontId="84" fillId="3" borderId="0" xfId="0" applyFont="1" applyFill="1" applyAlignment="1">
      <alignment horizontal="left" vertical="center"/>
    </xf>
    <xf numFmtId="0" fontId="106" fillId="0" borderId="0" xfId="0" applyFont="1"/>
    <xf numFmtId="0" fontId="20" fillId="0" borderId="0" xfId="0" applyFont="1" applyAlignment="1">
      <alignment vertical="center"/>
    </xf>
    <xf numFmtId="0" fontId="22" fillId="0" borderId="0" xfId="1" applyAlignment="1">
      <alignment vertical="center"/>
    </xf>
    <xf numFmtId="0" fontId="6" fillId="2" borderId="0" xfId="0" applyFont="1" applyFill="1" applyAlignment="1">
      <alignment horizontal="left" vertical="center"/>
    </xf>
    <xf numFmtId="0" fontId="107" fillId="0" borderId="0" xfId="0" applyFont="1"/>
    <xf numFmtId="0" fontId="2" fillId="0" borderId="0" xfId="0" applyFont="1" applyAlignment="1">
      <alignment horizontal="center" vertical="center"/>
    </xf>
    <xf numFmtId="0" fontId="3" fillId="3" borderId="0" xfId="0" applyFont="1" applyFill="1" applyAlignment="1">
      <alignment horizontal="center" vertical="center"/>
    </xf>
    <xf numFmtId="0" fontId="31" fillId="0" borderId="0" xfId="0" applyFont="1" applyAlignment="1">
      <alignment horizontal="center" vertical="center" wrapText="1"/>
    </xf>
    <xf numFmtId="0" fontId="110" fillId="0" borderId="0" xfId="0" applyFont="1" applyAlignment="1">
      <alignment horizontal="center" vertical="center"/>
    </xf>
    <xf numFmtId="166" fontId="3" fillId="0" borderId="0" xfId="0" applyNumberFormat="1" applyFont="1" applyAlignment="1">
      <alignment horizontal="center" vertical="center"/>
    </xf>
    <xf numFmtId="166" fontId="1" fillId="0" borderId="0" xfId="0" applyNumberFormat="1" applyFont="1" applyAlignment="1">
      <alignment horizontal="center" vertical="center"/>
    </xf>
    <xf numFmtId="0" fontId="30" fillId="53" borderId="0" xfId="0" applyFont="1" applyFill="1" applyAlignment="1">
      <alignment horizontal="center" vertical="center"/>
    </xf>
    <xf numFmtId="0" fontId="3" fillId="40" borderId="0" xfId="0" applyFont="1" applyFill="1" applyAlignment="1">
      <alignment horizontal="center" vertical="center"/>
    </xf>
    <xf numFmtId="0" fontId="3" fillId="54" borderId="0" xfId="0" applyFont="1" applyFill="1" applyAlignment="1">
      <alignment horizontal="center" vertical="center"/>
    </xf>
    <xf numFmtId="0" fontId="3" fillId="52" borderId="0" xfId="0" applyFont="1" applyFill="1" applyAlignment="1">
      <alignment horizontal="center" vertical="center"/>
    </xf>
    <xf numFmtId="2" fontId="31" fillId="3" borderId="1" xfId="0" applyNumberFormat="1" applyFont="1" applyFill="1" applyBorder="1" applyAlignment="1">
      <alignment horizontal="center" vertical="center"/>
    </xf>
    <xf numFmtId="2" fontId="31" fillId="3" borderId="2" xfId="0" applyNumberFormat="1" applyFont="1" applyFill="1" applyBorder="1" applyAlignment="1">
      <alignment horizontal="center" vertical="center"/>
    </xf>
    <xf numFmtId="2" fontId="109" fillId="3" borderId="2" xfId="0" applyNumberFormat="1" applyFont="1" applyFill="1" applyBorder="1" applyAlignment="1">
      <alignment horizontal="center" vertical="center"/>
    </xf>
    <xf numFmtId="0" fontId="31" fillId="15" borderId="3" xfId="0" applyFont="1" applyFill="1" applyBorder="1" applyAlignment="1">
      <alignment horizontal="center" vertical="center"/>
    </xf>
    <xf numFmtId="0" fontId="3" fillId="3" borderId="4" xfId="0" applyFont="1" applyFill="1" applyBorder="1" applyAlignment="1">
      <alignment horizontal="center" vertical="center"/>
    </xf>
    <xf numFmtId="0" fontId="3" fillId="15" borderId="5" xfId="0" applyFont="1" applyFill="1" applyBorder="1" applyAlignment="1">
      <alignment horizontal="center" vertical="center"/>
    </xf>
    <xf numFmtId="0" fontId="3" fillId="15" borderId="4" xfId="0" applyFont="1" applyFill="1" applyBorder="1" applyAlignment="1">
      <alignment horizontal="center" vertical="center"/>
    </xf>
    <xf numFmtId="0" fontId="3" fillId="15" borderId="0" xfId="0" applyFont="1" applyFill="1" applyAlignment="1">
      <alignment horizontal="center" vertical="center"/>
    </xf>
    <xf numFmtId="0" fontId="31" fillId="3" borderId="0" xfId="0" applyFont="1" applyFill="1" applyAlignment="1">
      <alignment horizontal="left" vertical="center"/>
    </xf>
    <xf numFmtId="0" fontId="31" fillId="3" borderId="5" xfId="0" applyFont="1" applyFill="1" applyBorder="1" applyAlignment="1">
      <alignment horizontal="left" vertical="center"/>
    </xf>
    <xf numFmtId="0" fontId="0" fillId="3" borderId="6" xfId="0" applyFill="1" applyBorder="1"/>
    <xf numFmtId="0" fontId="0" fillId="3" borderId="7" xfId="0" applyFill="1" applyBorder="1"/>
    <xf numFmtId="0" fontId="31" fillId="3" borderId="7" xfId="0" applyFont="1" applyFill="1" applyBorder="1" applyAlignment="1">
      <alignment horizontal="left" vertical="center"/>
    </xf>
    <xf numFmtId="0" fontId="78" fillId="3" borderId="8" xfId="0" applyFont="1" applyFill="1" applyBorder="1" applyAlignment="1">
      <alignment horizontal="left" vertical="center"/>
    </xf>
    <xf numFmtId="0" fontId="114" fillId="0" borderId="0" xfId="0" applyFont="1" applyAlignment="1">
      <alignment horizontal="center" vertical="center"/>
    </xf>
    <xf numFmtId="0" fontId="114" fillId="0" borderId="0" xfId="0" applyFont="1"/>
    <xf numFmtId="0" fontId="115" fillId="0" borderId="0" xfId="0" applyFont="1"/>
    <xf numFmtId="0" fontId="116" fillId="0" borderId="0" xfId="0" applyFont="1"/>
    <xf numFmtId="0" fontId="84" fillId="0" borderId="0" xfId="0" applyFont="1"/>
    <xf numFmtId="0" fontId="115" fillId="25" borderId="0" xfId="0" applyFont="1" applyFill="1" applyAlignment="1">
      <alignment horizontal="left" vertical="center"/>
    </xf>
    <xf numFmtId="0" fontId="117" fillId="25" borderId="0" xfId="0" applyFont="1" applyFill="1" applyAlignment="1">
      <alignment horizontal="center" vertical="center"/>
    </xf>
    <xf numFmtId="0" fontId="118" fillId="25" borderId="0" xfId="0" applyFont="1" applyFill="1"/>
    <xf numFmtId="0" fontId="116" fillId="55" borderId="0" xfId="0" applyFont="1" applyFill="1" applyAlignment="1">
      <alignment horizontal="left" vertical="center"/>
    </xf>
    <xf numFmtId="0" fontId="118" fillId="55" borderId="0" xfId="0" applyFont="1" applyFill="1"/>
    <xf numFmtId="0" fontId="116" fillId="55" borderId="0" xfId="0" applyFont="1" applyFill="1" applyAlignment="1">
      <alignment horizontal="center" vertical="center"/>
    </xf>
    <xf numFmtId="0" fontId="117" fillId="56" borderId="0" xfId="0" applyFont="1" applyFill="1" applyAlignment="1">
      <alignment horizontal="left" vertical="center"/>
    </xf>
    <xf numFmtId="0" fontId="117" fillId="56" borderId="0" xfId="0" applyFont="1" applyFill="1" applyAlignment="1">
      <alignment horizontal="center" vertical="center"/>
    </xf>
    <xf numFmtId="0" fontId="117" fillId="56" borderId="0" xfId="0" applyFont="1" applyFill="1"/>
    <xf numFmtId="0" fontId="117" fillId="57" borderId="0" xfId="0" applyFont="1" applyFill="1" applyAlignment="1">
      <alignment horizontal="left" vertical="center"/>
    </xf>
    <xf numFmtId="0" fontId="117" fillId="57" borderId="0" xfId="0" applyFont="1" applyFill="1"/>
    <xf numFmtId="0" fontId="117" fillId="58" borderId="0" xfId="0" applyFont="1" applyFill="1"/>
    <xf numFmtId="0" fontId="111" fillId="25" borderId="0" xfId="0" applyFont="1" applyFill="1" applyAlignment="1">
      <alignment horizontal="left" vertical="center"/>
    </xf>
    <xf numFmtId="0" fontId="112" fillId="56" borderId="0" xfId="0" applyFont="1" applyFill="1" applyAlignment="1">
      <alignment horizontal="left" vertical="center"/>
    </xf>
    <xf numFmtId="0" fontId="112" fillId="56" borderId="0" xfId="0" applyFont="1" applyFill="1" applyAlignment="1">
      <alignment horizontal="center" vertical="center"/>
    </xf>
    <xf numFmtId="0" fontId="112" fillId="56" borderId="0" xfId="0" applyFont="1" applyFill="1"/>
    <xf numFmtId="0" fontId="112" fillId="57" borderId="0" xfId="0" applyFont="1" applyFill="1" applyAlignment="1">
      <alignment horizontal="left" vertical="center"/>
    </xf>
    <xf numFmtId="0" fontId="112" fillId="57" borderId="0" xfId="0" applyFont="1" applyFill="1"/>
    <xf numFmtId="0" fontId="112" fillId="58" borderId="0" xfId="0" applyFont="1" applyFill="1"/>
    <xf numFmtId="0" fontId="114" fillId="22" borderId="0" xfId="0" applyFont="1" applyFill="1" applyAlignment="1">
      <alignment horizontal="left" vertical="center"/>
    </xf>
    <xf numFmtId="0" fontId="113" fillId="22" borderId="0" xfId="0" applyFont="1" applyFill="1"/>
    <xf numFmtId="0" fontId="112" fillId="55" borderId="0" xfId="0" applyFont="1" applyFill="1" applyAlignment="1">
      <alignment horizontal="left" vertical="center"/>
    </xf>
    <xf numFmtId="0" fontId="114" fillId="25" borderId="0" xfId="0" applyFont="1" applyFill="1" applyAlignment="1">
      <alignment horizontal="left" vertical="center"/>
    </xf>
    <xf numFmtId="0" fontId="111" fillId="55" borderId="0" xfId="0" applyFont="1" applyFill="1" applyAlignment="1">
      <alignment horizontal="left" vertical="center"/>
    </xf>
    <xf numFmtId="0" fontId="111" fillId="25" borderId="0" xfId="0" applyFont="1" applyFill="1" applyAlignment="1">
      <alignment horizontal="center" vertical="center"/>
    </xf>
    <xf numFmtId="0" fontId="111" fillId="55" borderId="0" xfId="0" applyFont="1" applyFill="1" applyAlignment="1">
      <alignment horizontal="center" vertical="center"/>
    </xf>
    <xf numFmtId="0" fontId="119" fillId="58" borderId="0" xfId="0" applyFont="1" applyFill="1"/>
    <xf numFmtId="0" fontId="112" fillId="58" borderId="0" xfId="0" applyFont="1" applyFill="1" applyAlignment="1">
      <alignment horizontal="center" vertical="center"/>
    </xf>
    <xf numFmtId="0" fontId="7" fillId="47" borderId="0" xfId="0" applyFont="1" applyFill="1" applyAlignment="1">
      <alignment horizontal="left" vertical="center"/>
    </xf>
    <xf numFmtId="0" fontId="0" fillId="47" borderId="0" xfId="0" applyFill="1"/>
    <xf numFmtId="0" fontId="7" fillId="0" borderId="0" xfId="0" applyFont="1" applyAlignment="1">
      <alignment horizontal="center" vertical="center"/>
    </xf>
    <xf numFmtId="0" fontId="7" fillId="0" borderId="0" xfId="0" applyFont="1" applyAlignment="1">
      <alignment horizontal="left" vertical="center"/>
    </xf>
    <xf numFmtId="0" fontId="37" fillId="0" borderId="0" xfId="0" applyFont="1"/>
    <xf numFmtId="0" fontId="120" fillId="0" borderId="0" xfId="0" applyFont="1" applyAlignment="1">
      <alignment horizontal="center" vertical="center"/>
    </xf>
    <xf numFmtId="0" fontId="2" fillId="25" borderId="0" xfId="0" applyFont="1" applyFill="1" applyAlignment="1">
      <alignment horizontal="left" vertical="center"/>
    </xf>
    <xf numFmtId="0" fontId="1" fillId="25" borderId="0" xfId="0" applyFont="1" applyFill="1" applyAlignment="1">
      <alignment horizontal="left" vertical="center"/>
    </xf>
    <xf numFmtId="0" fontId="122" fillId="0" borderId="0" xfId="0" applyFont="1" applyAlignment="1">
      <alignment horizontal="left" vertical="center"/>
    </xf>
    <xf numFmtId="0" fontId="1" fillId="0" borderId="0" xfId="0" quotePrefix="1" applyFont="1"/>
    <xf numFmtId="0" fontId="2" fillId="0" borderId="0" xfId="0" applyFont="1" applyAlignment="1">
      <alignment horizontal="center" vertical="center" wrapText="1"/>
    </xf>
    <xf numFmtId="166" fontId="31" fillId="0" borderId="0" xfId="0" applyNumberFormat="1" applyFont="1" applyAlignment="1">
      <alignment horizontal="center" vertical="center"/>
    </xf>
    <xf numFmtId="0" fontId="1" fillId="0" borderId="0" xfId="0" applyFont="1" applyAlignment="1">
      <alignment horizontal="center" vertical="center" wrapText="1"/>
    </xf>
    <xf numFmtId="0" fontId="0" fillId="0" borderId="9" xfId="0" applyBorder="1"/>
    <xf numFmtId="0" fontId="31" fillId="0" borderId="9" xfId="0" applyFont="1" applyBorder="1"/>
    <xf numFmtId="0" fontId="0" fillId="0" borderId="9" xfId="0" applyBorder="1" applyAlignment="1">
      <alignment horizontal="center" vertical="center"/>
    </xf>
    <xf numFmtId="0" fontId="0" fillId="0" borderId="9" xfId="0" applyBorder="1" applyAlignment="1">
      <alignment horizontal="center"/>
    </xf>
    <xf numFmtId="0" fontId="73" fillId="0" borderId="9" xfId="0" applyFont="1" applyBorder="1" applyAlignment="1">
      <alignment horizontal="right" vertical="center"/>
    </xf>
    <xf numFmtId="0" fontId="3" fillId="0" borderId="9" xfId="0" applyFont="1" applyBorder="1" applyAlignment="1">
      <alignment horizontal="center" vertical="center"/>
    </xf>
    <xf numFmtId="0" fontId="20" fillId="0" borderId="0" xfId="0" applyFont="1" applyAlignment="1">
      <alignment horizontal="center" vertical="center" wrapText="1"/>
    </xf>
    <xf numFmtId="0" fontId="31" fillId="54" borderId="0" xfId="0" applyFont="1" applyFill="1" applyAlignment="1">
      <alignment horizontal="center" vertical="center" wrapText="1"/>
    </xf>
    <xf numFmtId="0" fontId="31" fillId="53" borderId="0" xfId="0" applyFont="1" applyFill="1" applyAlignment="1">
      <alignment horizontal="center" vertical="center" wrapText="1"/>
    </xf>
    <xf numFmtId="0" fontId="31" fillId="52" borderId="0" xfId="0" applyFont="1" applyFill="1" applyAlignment="1">
      <alignment horizontal="center" vertical="center" wrapText="1"/>
    </xf>
    <xf numFmtId="0" fontId="31" fillId="40" borderId="0" xfId="0" applyFont="1" applyFill="1" applyAlignment="1">
      <alignment horizontal="center" vertical="center" wrapText="1"/>
    </xf>
    <xf numFmtId="0" fontId="2" fillId="0" borderId="9" xfId="0" applyFont="1" applyBorder="1" applyAlignment="1">
      <alignment horizontal="center" vertical="center"/>
    </xf>
    <xf numFmtId="0" fontId="78" fillId="25" borderId="8" xfId="0" applyFont="1" applyFill="1" applyBorder="1" applyAlignment="1">
      <alignment horizontal="left" vertical="center"/>
    </xf>
    <xf numFmtId="0" fontId="0" fillId="25" borderId="7" xfId="0" applyFill="1" applyBorder="1"/>
    <xf numFmtId="0" fontId="0" fillId="25" borderId="6" xfId="0" applyFill="1" applyBorder="1"/>
    <xf numFmtId="0" fontId="31" fillId="25" borderId="0" xfId="0" applyFont="1" applyFill="1" applyAlignment="1">
      <alignment horizontal="left" vertical="center"/>
    </xf>
    <xf numFmtId="0" fontId="3" fillId="25" borderId="0" xfId="0" applyFont="1" applyFill="1" applyAlignment="1">
      <alignment horizontal="center" vertical="center"/>
    </xf>
    <xf numFmtId="0" fontId="3" fillId="25" borderId="4" xfId="0" applyFont="1" applyFill="1" applyBorder="1" applyAlignment="1">
      <alignment horizontal="center" vertical="center"/>
    </xf>
    <xf numFmtId="0" fontId="78" fillId="25" borderId="7" xfId="0" applyFont="1" applyFill="1" applyBorder="1" applyAlignment="1">
      <alignment horizontal="left" vertical="center"/>
    </xf>
    <xf numFmtId="0" fontId="78" fillId="25" borderId="5" xfId="0" applyFont="1" applyFill="1" applyBorder="1" applyAlignment="1">
      <alignment horizontal="left" vertical="center"/>
    </xf>
    <xf numFmtId="0" fontId="1" fillId="30" borderId="5" xfId="0" applyFont="1" applyFill="1" applyBorder="1" applyAlignment="1">
      <alignment horizontal="center" vertical="center"/>
    </xf>
    <xf numFmtId="0" fontId="2" fillId="30" borderId="5" xfId="0" applyFont="1" applyFill="1" applyBorder="1" applyAlignment="1">
      <alignment horizontal="center" vertical="center"/>
    </xf>
    <xf numFmtId="0" fontId="2" fillId="30" borderId="4" xfId="0" applyFont="1" applyFill="1" applyBorder="1" applyAlignment="1">
      <alignment horizontal="center" vertical="center"/>
    </xf>
    <xf numFmtId="0" fontId="1" fillId="0" borderId="4" xfId="0" applyFont="1" applyBorder="1" applyAlignment="1">
      <alignment horizontal="center" vertical="center"/>
    </xf>
    <xf numFmtId="0" fontId="2" fillId="30" borderId="3" xfId="0" applyFont="1" applyFill="1" applyBorder="1" applyAlignment="1">
      <alignment horizontal="center" vertical="center"/>
    </xf>
    <xf numFmtId="2" fontId="2" fillId="0" borderId="2" xfId="0" applyNumberFormat="1" applyFont="1" applyBorder="1" applyAlignment="1">
      <alignment horizontal="center" vertical="center"/>
    </xf>
    <xf numFmtId="2" fontId="87" fillId="0" borderId="2" xfId="0" applyNumberFormat="1" applyFont="1" applyBorder="1" applyAlignment="1">
      <alignment horizontal="center" vertical="center"/>
    </xf>
    <xf numFmtId="2" fontId="2" fillId="0" borderId="1" xfId="0" applyNumberFormat="1" applyFont="1" applyBorder="1" applyAlignment="1">
      <alignment horizontal="center" vertical="center"/>
    </xf>
    <xf numFmtId="0" fontId="9" fillId="0" borderId="0" xfId="0" applyFont="1" applyAlignment="1">
      <alignment horizontal="left" vertical="center"/>
    </xf>
    <xf numFmtId="0" fontId="1" fillId="0" borderId="9" xfId="0" applyFont="1" applyBorder="1" applyAlignment="1">
      <alignment horizontal="left" vertical="center"/>
    </xf>
    <xf numFmtId="0" fontId="83" fillId="0" borderId="9" xfId="1" applyFont="1" applyFill="1" applyBorder="1" applyAlignment="1">
      <alignment horizontal="left" vertical="center"/>
    </xf>
    <xf numFmtId="0" fontId="123" fillId="0" borderId="0" xfId="0" applyFont="1" applyAlignment="1">
      <alignment horizontal="center" vertical="center"/>
    </xf>
    <xf numFmtId="0" fontId="3" fillId="40" borderId="9" xfId="0" applyFont="1" applyFill="1" applyBorder="1" applyAlignment="1">
      <alignment horizontal="left" vertical="center"/>
    </xf>
    <xf numFmtId="0" fontId="0" fillId="40" borderId="9" xfId="0" applyFill="1" applyBorder="1"/>
    <xf numFmtId="0" fontId="0" fillId="40" borderId="9" xfId="0" applyFill="1" applyBorder="1" applyAlignment="1">
      <alignment horizontal="center" vertical="center"/>
    </xf>
    <xf numFmtId="0" fontId="83" fillId="0" borderId="0" xfId="1" applyFont="1" applyAlignment="1">
      <alignment horizontal="left"/>
    </xf>
    <xf numFmtId="0" fontId="83" fillId="40" borderId="9" xfId="1" applyFont="1" applyFill="1" applyBorder="1" applyAlignment="1">
      <alignment horizontal="left" vertical="center"/>
    </xf>
    <xf numFmtId="0" fontId="3" fillId="0" borderId="0" xfId="0" applyFont="1" applyAlignment="1">
      <alignment vertical="center"/>
    </xf>
    <xf numFmtId="0" fontId="3" fillId="0" borderId="9" xfId="0" applyFont="1" applyBorder="1" applyAlignment="1">
      <alignment horizontal="left" vertical="center"/>
    </xf>
    <xf numFmtId="0" fontId="0" fillId="0" borderId="0" xfId="0" applyAlignment="1">
      <alignment horizontal="center" vertical="center" wrapText="1"/>
    </xf>
    <xf numFmtId="0" fontId="3" fillId="30" borderId="0" xfId="0" applyFont="1" applyFill="1" applyAlignment="1">
      <alignment vertical="center"/>
    </xf>
    <xf numFmtId="0" fontId="0" fillId="30" borderId="0" xfId="0" applyFill="1" applyAlignment="1">
      <alignment vertical="center"/>
    </xf>
    <xf numFmtId="0" fontId="2" fillId="30" borderId="0" xfId="0" applyFont="1" applyFill="1" applyAlignment="1">
      <alignment horizontal="right" vertical="center"/>
    </xf>
    <xf numFmtId="0" fontId="3" fillId="30" borderId="0" xfId="0" applyFont="1" applyFill="1" applyAlignment="1">
      <alignment horizontal="center" vertical="center"/>
    </xf>
    <xf numFmtId="0" fontId="31" fillId="30" borderId="0" xfId="0" applyFont="1" applyFill="1" applyAlignment="1">
      <alignment horizontal="center" vertical="center"/>
    </xf>
    <xf numFmtId="0" fontId="48" fillId="25" borderId="0" xfId="0" applyFont="1" applyFill="1" applyAlignment="1">
      <alignment horizontal="right" vertical="center"/>
    </xf>
    <xf numFmtId="0" fontId="125" fillId="25" borderId="0" xfId="0" applyFont="1" applyFill="1" applyAlignment="1">
      <alignment horizontal="left" vertical="center"/>
    </xf>
    <xf numFmtId="166" fontId="0" fillId="30" borderId="0" xfId="0" applyNumberFormat="1" applyFill="1" applyAlignment="1">
      <alignment horizontal="left" vertical="center"/>
    </xf>
    <xf numFmtId="166" fontId="0" fillId="30" borderId="0" xfId="0" applyNumberFormat="1" applyFill="1" applyAlignment="1">
      <alignment horizontal="center" vertical="center"/>
    </xf>
    <xf numFmtId="167" fontId="0" fillId="30" borderId="0" xfId="0" applyNumberFormat="1" applyFill="1" applyAlignment="1">
      <alignment horizontal="center" vertical="center"/>
    </xf>
    <xf numFmtId="0" fontId="123" fillId="59" borderId="0" xfId="0" applyFont="1" applyFill="1" applyAlignment="1">
      <alignment horizontal="center" vertical="center" wrapText="1"/>
    </xf>
    <xf numFmtId="0" fontId="127" fillId="0" borderId="0" xfId="0" applyFont="1" applyAlignment="1">
      <alignment horizontal="left" vertical="center"/>
    </xf>
    <xf numFmtId="0" fontId="3" fillId="3" borderId="0" xfId="0" applyFont="1" applyFill="1" applyAlignment="1">
      <alignment horizontal="left" vertical="center"/>
    </xf>
    <xf numFmtId="0" fontId="20" fillId="60" borderId="0" xfId="0" applyFont="1" applyFill="1"/>
    <xf numFmtId="0" fontId="0" fillId="60" borderId="0" xfId="0" applyFill="1"/>
    <xf numFmtId="0" fontId="129" fillId="30" borderId="0" xfId="0" applyFont="1" applyFill="1" applyAlignment="1">
      <alignment horizontal="right" vertical="center"/>
    </xf>
    <xf numFmtId="0" fontId="31" fillId="60" borderId="0" xfId="0" applyFont="1" applyFill="1" applyAlignment="1">
      <alignment horizontal="left" vertical="center"/>
    </xf>
    <xf numFmtId="0" fontId="44" fillId="30" borderId="0" xfId="0" applyFont="1" applyFill="1" applyAlignment="1">
      <alignment horizontal="center" vertical="center" wrapText="1"/>
    </xf>
    <xf numFmtId="0" fontId="130" fillId="30" borderId="0" xfId="0" applyFont="1" applyFill="1" applyAlignment="1">
      <alignment horizontal="center" vertical="center" wrapText="1"/>
    </xf>
    <xf numFmtId="2" fontId="110" fillId="0" borderId="0" xfId="0" applyNumberFormat="1" applyFont="1" applyAlignment="1">
      <alignment horizontal="center" vertical="center"/>
    </xf>
    <xf numFmtId="0" fontId="22" fillId="30" borderId="0" xfId="1" applyFill="1" applyAlignment="1">
      <alignment horizontal="center" vertical="center"/>
    </xf>
    <xf numFmtId="49" fontId="3" fillId="30" borderId="0" xfId="0" applyNumberFormat="1" applyFont="1" applyFill="1" applyAlignment="1">
      <alignment horizontal="center" vertical="center"/>
    </xf>
    <xf numFmtId="49" fontId="3" fillId="0" borderId="0" xfId="0" applyNumberFormat="1" applyFont="1" applyAlignment="1">
      <alignment horizontal="left" vertical="center"/>
    </xf>
    <xf numFmtId="0" fontId="131" fillId="0" borderId="0" xfId="0" applyFont="1" applyAlignment="1">
      <alignment horizontal="left" vertical="center"/>
    </xf>
    <xf numFmtId="166" fontId="22" fillId="30" borderId="0" xfId="1" applyNumberFormat="1" applyFill="1" applyAlignment="1">
      <alignment horizontal="center" vertical="center"/>
    </xf>
    <xf numFmtId="0" fontId="20" fillId="60" borderId="0" xfId="0" applyFont="1" applyFill="1" applyAlignment="1">
      <alignment horizontal="left" vertical="center"/>
    </xf>
    <xf numFmtId="0" fontId="2" fillId="25" borderId="0" xfId="0" applyFont="1" applyFill="1" applyAlignment="1">
      <alignment horizontal="right" vertical="center"/>
    </xf>
    <xf numFmtId="0" fontId="132" fillId="0" borderId="0" xfId="0" applyFont="1"/>
    <xf numFmtId="0" fontId="85" fillId="0" borderId="0" xfId="0" applyFont="1" applyAlignment="1">
      <alignment horizontal="center" vertical="center"/>
    </xf>
    <xf numFmtId="0" fontId="31" fillId="47" borderId="0" xfId="0" applyFont="1" applyFill="1" applyAlignment="1">
      <alignment horizontal="left" vertical="center"/>
    </xf>
    <xf numFmtId="0" fontId="31" fillId="0" borderId="0" xfId="0" applyFont="1" applyAlignment="1">
      <alignment vertical="center"/>
    </xf>
    <xf numFmtId="0" fontId="7" fillId="47" borderId="0" xfId="0" applyFont="1" applyFill="1"/>
    <xf numFmtId="0" fontId="31" fillId="47" borderId="0" xfId="0" applyFont="1" applyFill="1" applyAlignment="1">
      <alignment vertical="center"/>
    </xf>
    <xf numFmtId="0" fontId="3" fillId="60" borderId="0" xfId="0" applyFont="1" applyFill="1"/>
    <xf numFmtId="0" fontId="20" fillId="0" borderId="0" xfId="0" applyFont="1" applyAlignment="1">
      <alignment horizontal="left"/>
    </xf>
    <xf numFmtId="0" fontId="78" fillId="3" borderId="0" xfId="0" applyFont="1" applyFill="1"/>
    <xf numFmtId="0" fontId="111" fillId="30" borderId="0" xfId="0" applyFont="1" applyFill="1"/>
    <xf numFmtId="0" fontId="124" fillId="3" borderId="0" xfId="0" applyFont="1" applyFill="1" applyAlignment="1">
      <alignment horizontal="left" vertical="center"/>
    </xf>
    <xf numFmtId="0" fontId="25" fillId="3" borderId="0" xfId="0" applyFont="1" applyFill="1"/>
    <xf numFmtId="0" fontId="124" fillId="30" borderId="0" xfId="0" applyFont="1" applyFill="1" applyAlignment="1">
      <alignment horizontal="left" vertical="center"/>
    </xf>
    <xf numFmtId="0" fontId="25" fillId="30" borderId="0" xfId="0" applyFont="1" applyFill="1"/>
    <xf numFmtId="0" fontId="26" fillId="24" borderId="0" xfId="0" applyFont="1" applyFill="1" applyAlignment="1">
      <alignment horizontal="center" vertical="center" wrapText="1"/>
    </xf>
    <xf numFmtId="0" fontId="134" fillId="30" borderId="0" xfId="1" quotePrefix="1" applyFont="1" applyFill="1"/>
    <xf numFmtId="0" fontId="124" fillId="3" borderId="0" xfId="0" applyFont="1" applyFill="1"/>
    <xf numFmtId="0" fontId="111" fillId="3" borderId="0" xfId="0" applyFont="1" applyFill="1" applyAlignment="1">
      <alignment horizontal="left" vertical="center"/>
    </xf>
    <xf numFmtId="0" fontId="31" fillId="61" borderId="0" xfId="0" applyFont="1" applyFill="1" applyAlignment="1">
      <alignment vertical="center"/>
    </xf>
    <xf numFmtId="0" fontId="0" fillId="61" borderId="0" xfId="0" applyFill="1"/>
    <xf numFmtId="0" fontId="84" fillId="2" borderId="0" xfId="0" quotePrefix="1" applyFont="1" applyFill="1" applyAlignment="1">
      <alignment horizontal="center" vertical="center" wrapText="1"/>
    </xf>
    <xf numFmtId="0" fontId="136" fillId="59" borderId="0" xfId="0" applyFont="1" applyFill="1" applyAlignment="1">
      <alignment horizontal="center" vertical="center" wrapText="1"/>
    </xf>
    <xf numFmtId="0" fontId="2" fillId="30" borderId="0" xfId="0" applyFont="1" applyFill="1" applyAlignment="1">
      <alignment horizontal="left" vertical="center"/>
    </xf>
    <xf numFmtId="165" fontId="20" fillId="30" borderId="0" xfId="0" applyNumberFormat="1" applyFont="1" applyFill="1" applyAlignment="1">
      <alignment horizontal="right" vertical="center"/>
    </xf>
    <xf numFmtId="165" fontId="0" fillId="30" borderId="0" xfId="0" applyNumberFormat="1" applyFill="1"/>
    <xf numFmtId="165" fontId="0" fillId="30" borderId="0" xfId="0" applyNumberFormat="1" applyFill="1" applyAlignment="1">
      <alignment horizontal="left" vertical="center"/>
    </xf>
    <xf numFmtId="11" fontId="0" fillId="30" borderId="0" xfId="0" applyNumberFormat="1" applyFill="1"/>
    <xf numFmtId="0" fontId="139" fillId="30" borderId="0" xfId="0" quotePrefix="1" applyFont="1" applyFill="1" applyAlignment="1">
      <alignment horizontal="left" vertical="center"/>
    </xf>
    <xf numFmtId="0" fontId="140" fillId="30" borderId="0" xfId="0" quotePrefix="1" applyFont="1" applyFill="1" applyAlignment="1">
      <alignment horizontal="left" vertical="center"/>
    </xf>
    <xf numFmtId="0" fontId="123" fillId="0" borderId="0" xfId="0" applyFont="1" applyAlignment="1">
      <alignment horizontal="left" vertical="center"/>
    </xf>
    <xf numFmtId="0" fontId="141" fillId="59" borderId="0" xfId="0" applyFont="1" applyFill="1" applyAlignment="1">
      <alignment horizontal="center" vertical="center" wrapText="1"/>
    </xf>
    <xf numFmtId="0" fontId="142" fillId="59" borderId="0" xfId="0" applyFont="1" applyFill="1" applyAlignment="1">
      <alignment horizontal="center" vertical="center" wrapText="1"/>
    </xf>
    <xf numFmtId="0" fontId="143" fillId="30" borderId="0" xfId="0" quotePrefix="1" applyFont="1" applyFill="1" applyAlignment="1">
      <alignment horizontal="left" vertical="center"/>
    </xf>
    <xf numFmtId="0" fontId="83" fillId="0" borderId="0" xfId="1" applyFont="1" applyAlignment="1">
      <alignment vertical="center"/>
    </xf>
    <xf numFmtId="11" fontId="77" fillId="30" borderId="0" xfId="0" applyNumberFormat="1" applyFont="1" applyFill="1" applyAlignment="1">
      <alignment horizontal="center" vertical="center"/>
    </xf>
    <xf numFmtId="0" fontId="3" fillId="0" borderId="0" xfId="0" quotePrefix="1" applyFont="1" applyAlignment="1">
      <alignment horizontal="left" vertical="center"/>
    </xf>
    <xf numFmtId="0" fontId="29" fillId="0" borderId="0" xfId="0" applyFont="1" applyAlignment="1">
      <alignment vertical="center"/>
    </xf>
    <xf numFmtId="0" fontId="0" fillId="0" borderId="0" xfId="0" quotePrefix="1" applyAlignment="1">
      <alignment vertical="center"/>
    </xf>
    <xf numFmtId="0" fontId="63" fillId="35" borderId="11" xfId="0" applyFont="1" applyFill="1" applyBorder="1" applyAlignment="1">
      <alignment vertical="center"/>
    </xf>
    <xf numFmtId="0" fontId="0" fillId="0" borderId="11" xfId="0" applyBorder="1"/>
    <xf numFmtId="0" fontId="0" fillId="0" borderId="12" xfId="0" applyBorder="1"/>
    <xf numFmtId="0" fontId="109" fillId="0" borderId="0" xfId="0" applyFont="1" applyAlignment="1">
      <alignment horizontal="right" vertical="center"/>
    </xf>
    <xf numFmtId="0" fontId="0" fillId="35" borderId="0" xfId="0" applyFill="1" applyAlignment="1">
      <alignment vertical="center"/>
    </xf>
    <xf numFmtId="0" fontId="0" fillId="62" borderId="0" xfId="0" applyFill="1" applyAlignment="1">
      <alignment vertical="center"/>
    </xf>
    <xf numFmtId="0" fontId="0" fillId="35" borderId="10" xfId="0" applyFill="1" applyBorder="1" applyAlignment="1">
      <alignment vertical="center"/>
    </xf>
    <xf numFmtId="0" fontId="0" fillId="55" borderId="0" xfId="0" applyFill="1" applyAlignment="1">
      <alignment vertical="center"/>
    </xf>
    <xf numFmtId="0" fontId="0" fillId="5" borderId="0" xfId="0" applyFill="1" applyAlignment="1">
      <alignment vertical="center"/>
    </xf>
    <xf numFmtId="0" fontId="0" fillId="38" borderId="0" xfId="0" applyFill="1" applyAlignment="1">
      <alignment vertical="center"/>
    </xf>
    <xf numFmtId="0" fontId="0" fillId="6" borderId="0" xfId="0" applyFill="1" applyAlignment="1">
      <alignment vertical="center"/>
    </xf>
    <xf numFmtId="0" fontId="0" fillId="36" borderId="0" xfId="0" applyFill="1" applyAlignment="1">
      <alignment vertical="center"/>
    </xf>
    <xf numFmtId="0" fontId="44" fillId="0" borderId="0" xfId="0" applyFont="1" applyAlignment="1">
      <alignment horizontal="left" vertical="center"/>
    </xf>
    <xf numFmtId="0" fontId="106" fillId="0" borderId="0" xfId="0" applyFont="1" applyAlignment="1">
      <alignment vertical="center"/>
    </xf>
    <xf numFmtId="0" fontId="3" fillId="0" borderId="0" xfId="0" applyFont="1" applyAlignment="1">
      <alignment horizontal="center" wrapText="1"/>
    </xf>
    <xf numFmtId="0" fontId="83" fillId="0" borderId="0" xfId="1" applyFont="1"/>
    <xf numFmtId="0" fontId="16" fillId="47" borderId="0" xfId="0" applyFont="1" applyFill="1"/>
    <xf numFmtId="0" fontId="145" fillId="0" borderId="0" xfId="0" applyFont="1" applyAlignment="1">
      <alignment vertical="center"/>
    </xf>
    <xf numFmtId="0" fontId="130" fillId="0" borderId="0" xfId="0" applyFont="1" applyAlignment="1">
      <alignment vertical="center"/>
    </xf>
    <xf numFmtId="0" fontId="106" fillId="30" borderId="0" xfId="0" applyFont="1" applyFill="1" applyAlignment="1">
      <alignment horizontal="center" vertical="center" wrapText="1"/>
    </xf>
    <xf numFmtId="0" fontId="67" fillId="30" borderId="0" xfId="0" applyFont="1" applyFill="1" applyAlignment="1">
      <alignment horizontal="center" vertical="center" wrapText="1"/>
    </xf>
    <xf numFmtId="0" fontId="0" fillId="0" borderId="0" xfId="0" applyAlignment="1">
      <alignment vertical="top"/>
    </xf>
    <xf numFmtId="0" fontId="26" fillId="30" borderId="0" xfId="0" applyFont="1" applyFill="1" applyAlignment="1">
      <alignment horizontal="center" vertical="center" wrapText="1"/>
    </xf>
    <xf numFmtId="0" fontId="7" fillId="47" borderId="0" xfId="0" applyFont="1" applyFill="1" applyAlignment="1">
      <alignment vertical="center"/>
    </xf>
    <xf numFmtId="0" fontId="29" fillId="0" borderId="0" xfId="0" applyFont="1" applyAlignment="1">
      <alignment horizontal="right" vertical="center"/>
    </xf>
    <xf numFmtId="0" fontId="148" fillId="0" borderId="0" xfId="0" applyFont="1" applyAlignment="1">
      <alignment horizontal="right" vertical="center"/>
    </xf>
    <xf numFmtId="0" fontId="148" fillId="0" borderId="0" xfId="0" applyFont="1" applyAlignment="1">
      <alignment horizontal="left" vertical="center"/>
    </xf>
    <xf numFmtId="0" fontId="149" fillId="0" borderId="0" xfId="0" applyFont="1"/>
    <xf numFmtId="0" fontId="148" fillId="0" borderId="0" xfId="0" applyFont="1" applyAlignment="1">
      <alignment horizontal="center" vertical="center"/>
    </xf>
    <xf numFmtId="0" fontId="111" fillId="3" borderId="0" xfId="0" applyFont="1" applyFill="1"/>
    <xf numFmtId="0" fontId="1" fillId="3" borderId="0" xfId="0" applyFont="1" applyFill="1" applyAlignment="1">
      <alignment horizontal="right" vertical="center"/>
    </xf>
    <xf numFmtId="0" fontId="136" fillId="30" borderId="0" xfId="0" applyFont="1" applyFill="1" applyAlignment="1">
      <alignment horizontal="center" vertical="center" wrapText="1"/>
    </xf>
    <xf numFmtId="0" fontId="109" fillId="0" borderId="0" xfId="0" applyFont="1" applyAlignment="1">
      <alignment horizontal="left" vertical="center"/>
    </xf>
    <xf numFmtId="164" fontId="31" fillId="0" borderId="0" xfId="0" applyNumberFormat="1" applyFont="1" applyAlignment="1">
      <alignment horizontal="center" vertical="center"/>
    </xf>
    <xf numFmtId="0" fontId="113" fillId="3" borderId="0" xfId="0" applyFont="1" applyFill="1"/>
    <xf numFmtId="0" fontId="151" fillId="30" borderId="0" xfId="0" applyFont="1" applyFill="1"/>
    <xf numFmtId="0" fontId="11" fillId="30" borderId="0" xfId="0" applyFont="1" applyFill="1"/>
    <xf numFmtId="0" fontId="114" fillId="30" borderId="0" xfId="0" applyFont="1" applyFill="1"/>
    <xf numFmtId="1" fontId="0" fillId="0" borderId="0" xfId="0" applyNumberFormat="1" applyAlignment="1">
      <alignment horizontal="center" vertical="center"/>
    </xf>
    <xf numFmtId="2" fontId="20" fillId="0" borderId="0" xfId="0" applyNumberFormat="1" applyFont="1" applyAlignment="1">
      <alignment horizontal="center" vertical="center"/>
    </xf>
    <xf numFmtId="1" fontId="11" fillId="0" borderId="0" xfId="0" applyNumberFormat="1" applyFont="1" applyAlignment="1">
      <alignment horizontal="center" vertical="center"/>
    </xf>
    <xf numFmtId="0" fontId="20" fillId="15" borderId="0" xfId="0" applyFont="1" applyFill="1" applyAlignment="1">
      <alignment horizontal="right" vertical="center"/>
    </xf>
    <xf numFmtId="0" fontId="20" fillId="15" borderId="0" xfId="0" applyFont="1" applyFill="1" applyAlignment="1">
      <alignment horizontal="center" vertical="center"/>
    </xf>
    <xf numFmtId="0" fontId="20" fillId="15" borderId="0" xfId="0" applyFont="1" applyFill="1" applyAlignment="1">
      <alignment horizontal="left" vertical="center"/>
    </xf>
    <xf numFmtId="0" fontId="19" fillId="0" borderId="0" xfId="0" applyFont="1" applyAlignment="1">
      <alignment horizontal="left" vertical="center"/>
    </xf>
    <xf numFmtId="0" fontId="34" fillId="0" borderId="0" xfId="0" applyFont="1" applyAlignment="1">
      <alignment horizontal="left" vertical="center"/>
    </xf>
    <xf numFmtId="0" fontId="50" fillId="0" borderId="0" xfId="0" applyFont="1" applyAlignment="1">
      <alignment horizontal="left" vertical="center"/>
    </xf>
    <xf numFmtId="0" fontId="152" fillId="30" borderId="0" xfId="0" applyFont="1" applyFill="1" applyAlignment="1">
      <alignment horizontal="right" vertical="center"/>
    </xf>
    <xf numFmtId="0" fontId="1" fillId="0" borderId="0" xfId="0" applyFont="1" applyAlignment="1">
      <alignment vertical="center"/>
    </xf>
    <xf numFmtId="0" fontId="2" fillId="15" borderId="0" xfId="0" applyFont="1" applyFill="1" applyAlignment="1">
      <alignment vertical="center"/>
    </xf>
    <xf numFmtId="0" fontId="153" fillId="0" borderId="0" xfId="0" applyFont="1" applyAlignment="1">
      <alignment horizontal="center" vertical="center"/>
    </xf>
    <xf numFmtId="2" fontId="0" fillId="0" borderId="0" xfId="0" applyNumberFormat="1" applyAlignment="1">
      <alignment horizontal="right"/>
    </xf>
    <xf numFmtId="0" fontId="11" fillId="0" borderId="0" xfId="0" applyFont="1" applyAlignment="1">
      <alignment horizontal="left"/>
    </xf>
    <xf numFmtId="0" fontId="21" fillId="0" borderId="0" xfId="0" applyFont="1" applyAlignment="1">
      <alignment horizontal="left" vertical="center"/>
    </xf>
    <xf numFmtId="0" fontId="106" fillId="0" borderId="0" xfId="0" applyFont="1" applyAlignment="1">
      <alignment horizontal="right" vertical="center"/>
    </xf>
    <xf numFmtId="0" fontId="31" fillId="60" borderId="0" xfId="0" applyFont="1" applyFill="1"/>
    <xf numFmtId="0" fontId="5" fillId="11" borderId="0" xfId="0" applyFont="1" applyFill="1" applyAlignment="1">
      <alignment horizontal="center" vertical="center" wrapText="1"/>
    </xf>
    <xf numFmtId="0" fontId="5" fillId="11" borderId="0" xfId="0" applyFont="1" applyFill="1" applyAlignment="1">
      <alignment horizontal="center" vertical="center"/>
    </xf>
    <xf numFmtId="0" fontId="156" fillId="11" borderId="0" xfId="0" applyFont="1" applyFill="1" applyAlignment="1">
      <alignment horizontal="center" vertical="center"/>
    </xf>
    <xf numFmtId="1" fontId="156" fillId="11" borderId="0" xfId="0" applyNumberFormat="1" applyFont="1" applyFill="1" applyAlignment="1">
      <alignment horizontal="center" vertical="center"/>
    </xf>
    <xf numFmtId="0" fontId="75" fillId="11" borderId="0" xfId="0" applyFont="1" applyFill="1" applyAlignment="1">
      <alignment horizontal="center" vertical="center"/>
    </xf>
    <xf numFmtId="1" fontId="156" fillId="0" borderId="0" xfId="0" applyNumberFormat="1" applyFont="1" applyAlignment="1">
      <alignment horizontal="center" vertical="center"/>
    </xf>
    <xf numFmtId="0" fontId="156" fillId="0" borderId="0" xfId="0" applyFont="1" applyAlignment="1">
      <alignment horizontal="center" vertical="center"/>
    </xf>
    <xf numFmtId="2" fontId="1" fillId="0" borderId="0" xfId="0" applyNumberFormat="1" applyFont="1" applyAlignment="1">
      <alignment horizontal="right" vertical="center"/>
    </xf>
    <xf numFmtId="0" fontId="157" fillId="30" borderId="0" xfId="0" applyFont="1" applyFill="1" applyAlignment="1">
      <alignment horizontal="right" vertical="center"/>
    </xf>
    <xf numFmtId="0" fontId="4" fillId="30" borderId="0" xfId="0" applyFont="1" applyFill="1"/>
    <xf numFmtId="164" fontId="0" fillId="0" borderId="0" xfId="0" applyNumberFormat="1" applyAlignment="1">
      <alignment horizontal="left" vertical="center"/>
    </xf>
    <xf numFmtId="0" fontId="14" fillId="0" borderId="0" xfId="0" applyFont="1" applyAlignment="1">
      <alignment horizontal="center" vertical="center"/>
    </xf>
    <xf numFmtId="0" fontId="5" fillId="0" borderId="0" xfId="0" applyFont="1" applyAlignment="1">
      <alignment horizontal="left" vertical="center"/>
    </xf>
    <xf numFmtId="0" fontId="66" fillId="0" borderId="0" xfId="0" applyFont="1" applyAlignment="1">
      <alignment horizontal="center" vertical="center"/>
    </xf>
    <xf numFmtId="0" fontId="158" fillId="0" borderId="0" xfId="0" applyFont="1" applyAlignment="1">
      <alignment horizontal="left" vertical="center"/>
    </xf>
    <xf numFmtId="2" fontId="74" fillId="0" borderId="0" xfId="0" applyNumberFormat="1" applyFont="1" applyAlignment="1">
      <alignment horizontal="left" vertical="center"/>
    </xf>
    <xf numFmtId="0" fontId="74" fillId="0" borderId="0" xfId="0" applyFont="1" applyAlignment="1">
      <alignment horizontal="right" vertical="center"/>
    </xf>
    <xf numFmtId="11" fontId="74" fillId="30" borderId="0" xfId="0" applyNumberFormat="1" applyFont="1" applyFill="1" applyAlignment="1">
      <alignment horizontal="right" vertical="center"/>
    </xf>
    <xf numFmtId="0" fontId="76" fillId="30" borderId="0" xfId="0" applyFont="1" applyFill="1" applyAlignment="1">
      <alignment horizontal="right" vertical="center"/>
    </xf>
    <xf numFmtId="165" fontId="14" fillId="30" borderId="0" xfId="0" applyNumberFormat="1" applyFont="1" applyFill="1" applyAlignment="1">
      <alignment horizontal="center" vertical="center"/>
    </xf>
    <xf numFmtId="11" fontId="14" fillId="30" borderId="0" xfId="0" applyNumberFormat="1" applyFont="1" applyFill="1" applyAlignment="1">
      <alignment horizontal="center" vertical="center"/>
    </xf>
    <xf numFmtId="0" fontId="14" fillId="30" borderId="0" xfId="0" applyFont="1" applyFill="1" applyAlignment="1">
      <alignment horizontal="center" vertical="center"/>
    </xf>
    <xf numFmtId="165" fontId="106" fillId="30" borderId="0" xfId="0" applyNumberFormat="1" applyFont="1" applyFill="1" applyAlignment="1">
      <alignment horizontal="center" vertical="center"/>
    </xf>
    <xf numFmtId="11" fontId="106" fillId="30" borderId="0" xfId="0" applyNumberFormat="1" applyFont="1" applyFill="1" applyAlignment="1">
      <alignment horizontal="center" vertical="center"/>
    </xf>
    <xf numFmtId="0" fontId="106" fillId="30" borderId="0" xfId="0" applyFont="1" applyFill="1" applyAlignment="1">
      <alignment horizontal="center" vertical="center"/>
    </xf>
    <xf numFmtId="165" fontId="67" fillId="30" borderId="0" xfId="0" applyNumberFormat="1" applyFont="1" applyFill="1" applyAlignment="1">
      <alignment horizontal="center" vertical="center"/>
    </xf>
    <xf numFmtId="11" fontId="67" fillId="30" borderId="0" xfId="0" applyNumberFormat="1" applyFont="1" applyFill="1" applyAlignment="1">
      <alignment horizontal="center" vertical="center"/>
    </xf>
    <xf numFmtId="0" fontId="67" fillId="30" borderId="0" xfId="0" applyFont="1" applyFill="1" applyAlignment="1">
      <alignment horizontal="center" vertical="center"/>
    </xf>
    <xf numFmtId="0" fontId="67" fillId="0" borderId="0" xfId="0" applyFont="1" applyAlignment="1">
      <alignment horizontal="left" vertical="center"/>
    </xf>
    <xf numFmtId="0" fontId="14" fillId="0" borderId="0" xfId="0" applyFont="1" applyAlignment="1">
      <alignment horizontal="left" vertical="center"/>
    </xf>
    <xf numFmtId="0" fontId="15" fillId="0" borderId="0" xfId="0" applyFont="1" applyAlignment="1">
      <alignment horizontal="left" vertical="center"/>
    </xf>
    <xf numFmtId="0" fontId="21" fillId="0" borderId="0" xfId="0" applyFont="1" applyAlignment="1">
      <alignment vertical="center"/>
    </xf>
    <xf numFmtId="0" fontId="11" fillId="0" borderId="0" xfId="0" applyFont="1" applyAlignment="1">
      <alignment horizontal="left" vertical="center"/>
    </xf>
    <xf numFmtId="0" fontId="35" fillId="0" borderId="0" xfId="0" applyFont="1" applyAlignment="1">
      <alignment horizontal="left" vertical="center"/>
    </xf>
    <xf numFmtId="0" fontId="129" fillId="0" borderId="0" xfId="0" applyFont="1" applyAlignment="1">
      <alignment horizontal="right" vertical="center"/>
    </xf>
    <xf numFmtId="166" fontId="0" fillId="0" borderId="0" xfId="0" applyNumberFormat="1" applyAlignment="1">
      <alignment horizontal="left" vertical="center"/>
    </xf>
    <xf numFmtId="166" fontId="0" fillId="0" borderId="0" xfId="0" applyNumberFormat="1" applyAlignment="1">
      <alignment horizontal="center" vertical="center"/>
    </xf>
    <xf numFmtId="166" fontId="22" fillId="0" borderId="0" xfId="1" applyNumberFormat="1" applyFill="1" applyAlignment="1">
      <alignment horizontal="center" vertical="center"/>
    </xf>
    <xf numFmtId="0" fontId="21" fillId="0" borderId="0" xfId="0" applyFont="1" applyAlignment="1">
      <alignment horizontal="right" vertical="center"/>
    </xf>
    <xf numFmtId="0" fontId="48" fillId="0" borderId="0" xfId="0" applyFont="1" applyAlignment="1">
      <alignment vertical="center"/>
    </xf>
    <xf numFmtId="0" fontId="13" fillId="0" borderId="0" xfId="0" applyFont="1"/>
    <xf numFmtId="0" fontId="35" fillId="0" borderId="0" xfId="0" applyFont="1" applyAlignment="1">
      <alignment vertical="center"/>
    </xf>
    <xf numFmtId="0" fontId="35" fillId="0" borderId="0" xfId="0" applyFont="1"/>
    <xf numFmtId="0" fontId="63" fillId="0" borderId="0" xfId="0" applyFont="1" applyAlignment="1">
      <alignment horizontal="left" vertical="center"/>
    </xf>
    <xf numFmtId="0" fontId="63" fillId="0" borderId="0" xfId="0" applyFont="1"/>
    <xf numFmtId="0" fontId="63" fillId="0" borderId="0" xfId="0" applyFont="1" applyAlignment="1">
      <alignment horizontal="center" vertical="center"/>
    </xf>
    <xf numFmtId="0" fontId="63" fillId="14" borderId="0" xfId="0" applyFont="1" applyFill="1" applyAlignment="1">
      <alignment horizontal="center" vertical="center"/>
    </xf>
  </cellXfs>
  <cellStyles count="2">
    <cellStyle name="Hyperlink" xfId="1" builtinId="8"/>
    <cellStyle name="Normal" xfId="0" builtinId="0"/>
  </cellStyles>
  <dxfs count="0"/>
  <tableStyles count="0" defaultTableStyle="TableStyleMedium2" defaultPivotStyle="PivotStyleLight16"/>
  <colors>
    <mruColors>
      <color rgb="FF9F14F4"/>
      <color rgb="FF0000FF"/>
      <color rgb="FFFF00FF"/>
      <color rgb="FF9999FF"/>
      <color rgb="FFC0DDAD"/>
      <color rgb="FFADB9CA"/>
      <color rgb="FFD5C4A3"/>
      <color rgb="FFD5C474"/>
      <color rgb="FFD59610"/>
      <color rgb="FFB6961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3" Type="http://schemas.openxmlformats.org/officeDocument/2006/relationships/chartUserShapes" Target="../drawings/drawing101.xml"/><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3" Type="http://schemas.openxmlformats.org/officeDocument/2006/relationships/chartUserShapes" Target="../drawings/drawing102.xml"/><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3" Type="http://schemas.openxmlformats.org/officeDocument/2006/relationships/chartUserShapes" Target="../drawings/drawing103.xml"/><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3" Type="http://schemas.openxmlformats.org/officeDocument/2006/relationships/chartUserShapes" Target="../drawings/drawing104.xml"/><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3" Type="http://schemas.openxmlformats.org/officeDocument/2006/relationships/chartUserShapes" Target="../drawings/drawing105.xml"/><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3" Type="http://schemas.openxmlformats.org/officeDocument/2006/relationships/chartUserShapes" Target="../drawings/drawing106.xml"/><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3" Type="http://schemas.openxmlformats.org/officeDocument/2006/relationships/chartUserShapes" Target="../drawings/drawing107.xml"/><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3" Type="http://schemas.openxmlformats.org/officeDocument/2006/relationships/chartUserShapes" Target="../drawings/drawing108.xml"/><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3" Type="http://schemas.openxmlformats.org/officeDocument/2006/relationships/chartUserShapes" Target="../drawings/drawing109.xml"/><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3" Type="http://schemas.openxmlformats.org/officeDocument/2006/relationships/chartUserShapes" Target="../drawings/drawing110.xml"/><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3" Type="http://schemas.openxmlformats.org/officeDocument/2006/relationships/chartUserShapes" Target="../drawings/drawing111.xml"/><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3" Type="http://schemas.openxmlformats.org/officeDocument/2006/relationships/chartUserShapes" Target="../drawings/drawing112.xml"/><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3" Type="http://schemas.openxmlformats.org/officeDocument/2006/relationships/chartUserShapes" Target="../drawings/drawing113.xml"/><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3" Type="http://schemas.openxmlformats.org/officeDocument/2006/relationships/chartUserShapes" Target="../drawings/drawing114.xml"/><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3" Type="http://schemas.openxmlformats.org/officeDocument/2006/relationships/chartUserShapes" Target="../drawings/drawing115.xml"/><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3" Type="http://schemas.openxmlformats.org/officeDocument/2006/relationships/chartUserShapes" Target="../drawings/drawing116.xml"/><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3" Type="http://schemas.openxmlformats.org/officeDocument/2006/relationships/chartUserShapes" Target="../drawings/drawing117.xml"/><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3" Type="http://schemas.openxmlformats.org/officeDocument/2006/relationships/chartUserShapes" Target="../drawings/drawing118.xml"/><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3" Type="http://schemas.openxmlformats.org/officeDocument/2006/relationships/chartUserShapes" Target="../drawings/drawing119.xml"/><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3" Type="http://schemas.openxmlformats.org/officeDocument/2006/relationships/chartUserShapes" Target="../drawings/drawing120.xml"/><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3" Type="http://schemas.openxmlformats.org/officeDocument/2006/relationships/chartUserShapes" Target="../drawings/drawing121.xml"/><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3" Type="http://schemas.openxmlformats.org/officeDocument/2006/relationships/chartUserShapes" Target="../drawings/drawing122.xml"/><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2" Type="http://schemas.microsoft.com/office/2011/relationships/chartColorStyle" Target="colors124.xml"/><Relationship Id="rId1" Type="http://schemas.microsoft.com/office/2011/relationships/chartStyle" Target="style124.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65.xml"/><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71.xml"/><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73.xml"/><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3" Type="http://schemas.openxmlformats.org/officeDocument/2006/relationships/chartUserShapes" Target="../drawings/drawing75.xml"/><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3" Type="http://schemas.openxmlformats.org/officeDocument/2006/relationships/chartUserShapes" Target="../drawings/drawing76.xml"/><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3" Type="http://schemas.openxmlformats.org/officeDocument/2006/relationships/chartUserShapes" Target="../drawings/drawing77.xml"/><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3" Type="http://schemas.openxmlformats.org/officeDocument/2006/relationships/chartUserShapes" Target="../drawings/drawing79.xml"/><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3" Type="http://schemas.openxmlformats.org/officeDocument/2006/relationships/chartUserShapes" Target="../drawings/drawing80.xml"/><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3" Type="http://schemas.openxmlformats.org/officeDocument/2006/relationships/chartUserShapes" Target="../drawings/drawing81.xml"/><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3" Type="http://schemas.openxmlformats.org/officeDocument/2006/relationships/chartUserShapes" Target="../drawings/drawing82.xml"/><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3" Type="http://schemas.openxmlformats.org/officeDocument/2006/relationships/chartUserShapes" Target="../drawings/drawing83.xml"/><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3" Type="http://schemas.openxmlformats.org/officeDocument/2006/relationships/chartUserShapes" Target="../drawings/drawing84.xml"/><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3" Type="http://schemas.openxmlformats.org/officeDocument/2006/relationships/chartUserShapes" Target="../drawings/drawing85.xml"/><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3" Type="http://schemas.openxmlformats.org/officeDocument/2006/relationships/chartUserShapes" Target="../drawings/drawing86.xml"/><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3" Type="http://schemas.openxmlformats.org/officeDocument/2006/relationships/chartUserShapes" Target="../drawings/drawing87.xml"/><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3" Type="http://schemas.openxmlformats.org/officeDocument/2006/relationships/chartUserShapes" Target="../drawings/drawing89.xml"/><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3" Type="http://schemas.openxmlformats.org/officeDocument/2006/relationships/chartUserShapes" Target="../drawings/drawing90.xml"/><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3" Type="http://schemas.openxmlformats.org/officeDocument/2006/relationships/chartUserShapes" Target="../drawings/drawing91.xml"/><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3" Type="http://schemas.openxmlformats.org/officeDocument/2006/relationships/chartUserShapes" Target="../drawings/drawing92.xml"/><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3" Type="http://schemas.openxmlformats.org/officeDocument/2006/relationships/chartUserShapes" Target="../drawings/drawing93.xml"/><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3" Type="http://schemas.openxmlformats.org/officeDocument/2006/relationships/chartUserShapes" Target="../drawings/drawing94.xml"/><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3" Type="http://schemas.openxmlformats.org/officeDocument/2006/relationships/chartUserShapes" Target="../drawings/drawing95.xml"/><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3" Type="http://schemas.openxmlformats.org/officeDocument/2006/relationships/chartUserShapes" Target="../drawings/drawing97.xml"/><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3" Type="http://schemas.openxmlformats.org/officeDocument/2006/relationships/chartUserShapes" Target="../drawings/drawing98.xml"/><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3" Type="http://schemas.openxmlformats.org/officeDocument/2006/relationships/chartUserShapes" Target="../drawings/drawing99.xml"/><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3" Type="http://schemas.openxmlformats.org/officeDocument/2006/relationships/chartUserShapes" Target="../drawings/drawing100.xml"/><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GB"/>
              <a:t>% Climate-change most endorsing attitudes. UN power to combat: 'great deal', versus</a:t>
            </a:r>
            <a:r>
              <a:rPr lang="en-GB" baseline="0"/>
              <a:t> Debiased National Religiosity. 24 Nations. </a:t>
            </a:r>
            <a:r>
              <a:rPr lang="en-GB"/>
              <a:t> </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scatterChart>
        <c:scatterStyle val="lineMarker"/>
        <c:varyColors val="0"/>
        <c:ser>
          <c:idx val="0"/>
          <c:order val="0"/>
          <c:tx>
            <c:v>Weakly Aligned</c:v>
          </c:tx>
          <c:spPr>
            <a:ln w="25400" cap="rnd">
              <a:noFill/>
              <a:round/>
            </a:ln>
            <a:effectLst/>
          </c:spPr>
          <c:marker>
            <c:symbol val="circle"/>
            <c:size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c:spPr>
          </c:marker>
          <c:dLbls>
            <c:dLbl>
              <c:idx val="0"/>
              <c:tx>
                <c:rich>
                  <a:bodyPr/>
                  <a:lstStyle/>
                  <a:p>
                    <a:fld id="{35584A56-077E-4CC7-9400-31F5F9E6408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0C5A-4268-A493-24046F0E5ACF}"/>
                </c:ext>
              </c:extLst>
            </c:dLbl>
            <c:dLbl>
              <c:idx val="1"/>
              <c:tx>
                <c:rich>
                  <a:bodyPr/>
                  <a:lstStyle/>
                  <a:p>
                    <a:fld id="{0EEC7DF3-36F7-4976-8389-7CD780D28A15}"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0C5A-4268-A493-24046F0E5ACF}"/>
                </c:ext>
              </c:extLst>
            </c:dLbl>
            <c:dLbl>
              <c:idx val="2"/>
              <c:tx>
                <c:rich>
                  <a:bodyPr/>
                  <a:lstStyle/>
                  <a:p>
                    <a:fld id="{FEE1EDBA-201F-43CB-9E12-0F51E0A1413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0C5A-4268-A493-24046F0E5ACF}"/>
                </c:ext>
              </c:extLst>
            </c:dLbl>
            <c:dLbl>
              <c:idx val="3"/>
              <c:tx>
                <c:rich>
                  <a:bodyPr/>
                  <a:lstStyle/>
                  <a:p>
                    <a:fld id="{103F29DD-D64C-4D3E-B875-E52523DEEDC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0C5A-4268-A493-24046F0E5ACF}"/>
                </c:ext>
              </c:extLst>
            </c:dLbl>
            <c:dLbl>
              <c:idx val="4"/>
              <c:tx>
                <c:rich>
                  <a:bodyPr/>
                  <a:lstStyle/>
                  <a:p>
                    <a:fld id="{65FE6914-3BD9-404E-BF4A-9AE8F66B2F4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C5A-4268-A493-24046F0E5ACF}"/>
                </c:ext>
              </c:extLst>
            </c:dLbl>
            <c:dLbl>
              <c:idx val="5"/>
              <c:tx>
                <c:rich>
                  <a:bodyPr/>
                  <a:lstStyle/>
                  <a:p>
                    <a:fld id="{056D9010-CD8F-46CD-AB15-88E9D55155B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C5A-4268-A493-24046F0E5ACF}"/>
                </c:ext>
              </c:extLst>
            </c:dLbl>
            <c:dLbl>
              <c:idx val="6"/>
              <c:tx>
                <c:rich>
                  <a:bodyPr/>
                  <a:lstStyle/>
                  <a:p>
                    <a:fld id="{446321C4-C05B-47E9-8777-AA5CB605140B}"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0C5A-4268-A493-24046F0E5ACF}"/>
                </c:ext>
              </c:extLst>
            </c:dLbl>
            <c:dLbl>
              <c:idx val="7"/>
              <c:tx>
                <c:rich>
                  <a:bodyPr/>
                  <a:lstStyle/>
                  <a:p>
                    <a:fld id="{4566AA0C-5727-45D6-A078-5AFDCBBBF8F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0C5A-4268-A493-24046F0E5ACF}"/>
                </c:ext>
              </c:extLst>
            </c:dLbl>
            <c:dLbl>
              <c:idx val="8"/>
              <c:tx>
                <c:rich>
                  <a:bodyPr/>
                  <a:lstStyle/>
                  <a:p>
                    <a:fld id="{F90BE8AF-4A33-40E7-A4CA-798A49B282F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0C5A-4268-A493-24046F0E5ACF}"/>
                </c:ext>
              </c:extLst>
            </c:dLbl>
            <c:dLbl>
              <c:idx val="9"/>
              <c:tx>
                <c:rich>
                  <a:bodyPr/>
                  <a:lstStyle/>
                  <a:p>
                    <a:fld id="{EF35381E-A513-4C26-B856-737D4C75E6EB}"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0C5A-4268-A493-24046F0E5ACF}"/>
                </c:ext>
              </c:extLst>
            </c:dLbl>
            <c:dLbl>
              <c:idx val="10"/>
              <c:tx>
                <c:rich>
                  <a:bodyPr/>
                  <a:lstStyle/>
                  <a:p>
                    <a:fld id="{11405648-3CE1-439A-A916-68BBDDB5066A}"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0C5A-4268-A493-24046F0E5ACF}"/>
                </c:ext>
              </c:extLst>
            </c:dLbl>
            <c:dLbl>
              <c:idx val="11"/>
              <c:tx>
                <c:rich>
                  <a:bodyPr/>
                  <a:lstStyle/>
                  <a:p>
                    <a:fld id="{1B6F6C82-1452-4AC5-8AC9-C377299A9E13}"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0C5A-4268-A493-24046F0E5ACF}"/>
                </c:ext>
              </c:extLst>
            </c:dLbl>
            <c:dLbl>
              <c:idx val="12"/>
              <c:tx>
                <c:rich>
                  <a:bodyPr/>
                  <a:lstStyle/>
                  <a:p>
                    <a:fld id="{246AD69C-5E68-4A2F-95B9-C9BBC53D76A5}"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0C5A-4268-A493-24046F0E5ACF}"/>
                </c:ext>
              </c:extLst>
            </c:dLbl>
            <c:dLbl>
              <c:idx val="13"/>
              <c:tx>
                <c:rich>
                  <a:bodyPr/>
                  <a:lstStyle/>
                  <a:p>
                    <a:fld id="{F9C719A5-24FC-4290-87BE-AAB79B1EA51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0C5A-4268-A493-24046F0E5ACF}"/>
                </c:ext>
              </c:extLst>
            </c:dLbl>
            <c:dLbl>
              <c:idx val="14"/>
              <c:tx>
                <c:rich>
                  <a:bodyPr/>
                  <a:lstStyle/>
                  <a:p>
                    <a:fld id="{C659B9BF-BE6C-4D2A-BF9A-3F41E5E760F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0C5A-4268-A493-24046F0E5ACF}"/>
                </c:ext>
              </c:extLst>
            </c:dLbl>
            <c:dLbl>
              <c:idx val="15"/>
              <c:tx>
                <c:rich>
                  <a:bodyPr/>
                  <a:lstStyle/>
                  <a:p>
                    <a:fld id="{07171FD5-33DD-4225-BF30-1B8822AFDBAF}"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0C5A-4268-A493-24046F0E5ACF}"/>
                </c:ext>
              </c:extLst>
            </c:dLbl>
            <c:dLbl>
              <c:idx val="16"/>
              <c:tx>
                <c:rich>
                  <a:bodyPr/>
                  <a:lstStyle/>
                  <a:p>
                    <a:fld id="{4FA20B5B-9E3C-42FF-B780-2AADADE9189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0C5A-4268-A493-24046F0E5ACF}"/>
                </c:ext>
              </c:extLst>
            </c:dLbl>
            <c:dLbl>
              <c:idx val="17"/>
              <c:layout>
                <c:manualLayout>
                  <c:x val="-2.0033732013608502E-2"/>
                  <c:y val="4.0399473092179269E-2"/>
                </c:manualLayout>
              </c:layout>
              <c:tx>
                <c:rich>
                  <a:bodyPr/>
                  <a:lstStyle/>
                  <a:p>
                    <a:fld id="{CDF345AA-7830-40A5-800D-38E6F166637D}"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0C5A-4268-A493-24046F0E5ACF}"/>
                </c:ext>
              </c:extLst>
            </c:dLbl>
            <c:dLbl>
              <c:idx val="18"/>
              <c:layout>
                <c:manualLayout>
                  <c:x val="-4.2766217870257035E-2"/>
                  <c:y val="-2.5361879107217E-2"/>
                </c:manualLayout>
              </c:layout>
              <c:tx>
                <c:rich>
                  <a:bodyPr/>
                  <a:lstStyle/>
                  <a:p>
                    <a:fld id="{8EE392B3-C935-4E6E-98BB-0BF26FD6985E}"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0C5A-4268-A493-24046F0E5ACF}"/>
                </c:ext>
              </c:extLst>
            </c:dLbl>
            <c:dLbl>
              <c:idx val="19"/>
              <c:tx>
                <c:rich>
                  <a:bodyPr/>
                  <a:lstStyle/>
                  <a:p>
                    <a:fld id="{7BDDF5B4-FEBA-465B-B8BB-0A88A8626C2B}"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0C5A-4268-A493-24046F0E5ACF}"/>
                </c:ext>
              </c:extLst>
            </c:dLbl>
            <c:dLbl>
              <c:idx val="20"/>
              <c:tx>
                <c:rich>
                  <a:bodyPr/>
                  <a:lstStyle/>
                  <a:p>
                    <a:fld id="{17DA2938-7E17-4899-9F40-7FF19AB33FC3}"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0C5A-4268-A493-24046F0E5ACF}"/>
                </c:ext>
              </c:extLst>
            </c:dLbl>
            <c:dLbl>
              <c:idx val="21"/>
              <c:layout>
                <c:manualLayout>
                  <c:x val="-6.1829913549667978E-2"/>
                  <c:y val="3.7593984962406013E-3"/>
                </c:manualLayout>
              </c:layout>
              <c:tx>
                <c:rich>
                  <a:bodyPr/>
                  <a:lstStyle/>
                  <a:p>
                    <a:fld id="{43B64813-5E6C-4F7C-B3EF-25B3CFD38FB7}"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0C5A-4268-A493-24046F0E5ACF}"/>
                </c:ext>
              </c:extLst>
            </c:dLbl>
            <c:dLbl>
              <c:idx val="22"/>
              <c:tx>
                <c:rich>
                  <a:bodyPr/>
                  <a:lstStyle/>
                  <a:p>
                    <a:fld id="{312D9AC7-B4E3-4ED4-AEA8-D0ABB456A8F8}"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0C5A-4268-A493-24046F0E5ACF}"/>
                </c:ext>
              </c:extLst>
            </c:dLbl>
            <c:dLbl>
              <c:idx val="23"/>
              <c:layout>
                <c:manualLayout>
                  <c:x val="-6.5452924565579856E-2"/>
                  <c:y val="7.5187969924812026E-3"/>
                </c:manualLayout>
              </c:layout>
              <c:tx>
                <c:rich>
                  <a:bodyPr/>
                  <a:lstStyle/>
                  <a:p>
                    <a:fld id="{9668DC41-E0AC-4037-88F6-F7CD5EE0091B}"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0C5A-4268-A493-24046F0E5AC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a:solidFill>
                        <a:schemeClr val="tx2">
                          <a:lumMod val="35000"/>
                          <a:lumOff val="65000"/>
                        </a:schemeClr>
                      </a:solidFill>
                    </a:ln>
                    <a:effectLst/>
                  </c:spPr>
                </c15:leaderLines>
              </c:ext>
            </c:extLst>
          </c:dLbls>
          <c:trendline>
            <c:spPr>
              <a:ln w="9525" cap="rnd">
                <a:solidFill>
                  <a:schemeClr val="accent1"/>
                </a:solidFill>
              </a:ln>
              <a:effectLst/>
            </c:spPr>
            <c:trendlineType val="linear"/>
            <c:dispRSqr val="1"/>
            <c:dispEq val="0"/>
            <c:trendlineLbl>
              <c:layout>
                <c:manualLayout>
                  <c:x val="-2.9140026407347797E-2"/>
                  <c:y val="0.43765018136777845"/>
                </c:manualLayout>
              </c:layout>
              <c:numFmt formatCode="General" sourceLinked="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rendlineLbl>
          </c:trendline>
          <c:xVal>
            <c:numRef>
              <c:f>'Main Trends'!$D$44:$D$67</c:f>
              <c:numCache>
                <c:formatCode>General</c:formatCode>
                <c:ptCount val="24"/>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59.347999999999999</c:v>
                </c:pt>
                <c:pt idx="13">
                  <c:v>47.198</c:v>
                </c:pt>
                <c:pt idx="14">
                  <c:v>67.853000000000009</c:v>
                </c:pt>
                <c:pt idx="15">
                  <c:v>36.262999999999998</c:v>
                </c:pt>
                <c:pt idx="16">
                  <c:v>39.908000000000001</c:v>
                </c:pt>
                <c:pt idx="17">
                  <c:v>31.402999999999999</c:v>
                </c:pt>
                <c:pt idx="18">
                  <c:v>28.972999999999999</c:v>
                </c:pt>
                <c:pt idx="19">
                  <c:v>38.692999999999998</c:v>
                </c:pt>
                <c:pt idx="20">
                  <c:v>37.478000000000002</c:v>
                </c:pt>
                <c:pt idx="21">
                  <c:v>30.188000000000002</c:v>
                </c:pt>
                <c:pt idx="22">
                  <c:v>24.113</c:v>
                </c:pt>
                <c:pt idx="23">
                  <c:v>27.757999999999999</c:v>
                </c:pt>
              </c:numCache>
            </c:numRef>
          </c:xVal>
          <c:yVal>
            <c:numRef>
              <c:f>'Main Trends'!$C$44:$C$67</c:f>
              <c:numCache>
                <c:formatCode>General</c:formatCode>
                <c:ptCount val="24"/>
                <c:pt idx="0">
                  <c:v>64</c:v>
                </c:pt>
                <c:pt idx="1">
                  <c:v>58</c:v>
                </c:pt>
                <c:pt idx="2">
                  <c:v>67</c:v>
                </c:pt>
                <c:pt idx="3">
                  <c:v>56</c:v>
                </c:pt>
                <c:pt idx="4">
                  <c:v>51</c:v>
                </c:pt>
                <c:pt idx="5">
                  <c:v>44</c:v>
                </c:pt>
                <c:pt idx="6">
                  <c:v>62</c:v>
                </c:pt>
                <c:pt idx="7">
                  <c:v>53</c:v>
                </c:pt>
                <c:pt idx="8">
                  <c:v>47</c:v>
                </c:pt>
                <c:pt idx="9">
                  <c:v>47</c:v>
                </c:pt>
                <c:pt idx="10">
                  <c:v>46</c:v>
                </c:pt>
                <c:pt idx="11">
                  <c:v>41</c:v>
                </c:pt>
                <c:pt idx="12">
                  <c:v>50</c:v>
                </c:pt>
                <c:pt idx="13">
                  <c:v>43</c:v>
                </c:pt>
                <c:pt idx="14">
                  <c:v>49</c:v>
                </c:pt>
                <c:pt idx="15">
                  <c:v>36</c:v>
                </c:pt>
                <c:pt idx="16">
                  <c:v>31</c:v>
                </c:pt>
                <c:pt idx="17">
                  <c:v>29</c:v>
                </c:pt>
                <c:pt idx="18">
                  <c:v>32</c:v>
                </c:pt>
                <c:pt idx="19">
                  <c:v>27</c:v>
                </c:pt>
                <c:pt idx="20">
                  <c:v>29</c:v>
                </c:pt>
                <c:pt idx="21">
                  <c:v>31</c:v>
                </c:pt>
                <c:pt idx="22">
                  <c:v>23</c:v>
                </c:pt>
                <c:pt idx="23">
                  <c:v>27</c:v>
                </c:pt>
              </c:numCache>
            </c:numRef>
          </c:yVal>
          <c:smooth val="0"/>
          <c:extLst>
            <c:ext xmlns:c15="http://schemas.microsoft.com/office/drawing/2012/chart" uri="{02D57815-91ED-43cb-92C2-25804820EDAC}">
              <c15:datalabelsRange>
                <c15:f>'Main Trends'!$B$44:$B$67</c15:f>
                <c15:dlblRangeCache>
                  <c:ptCount val="24"/>
                  <c:pt idx="0">
                    <c:v>Phillipines</c:v>
                  </c:pt>
                  <c:pt idx="1">
                    <c:v>India</c:v>
                  </c:pt>
                  <c:pt idx="2">
                    <c:v>Qatar</c:v>
                  </c:pt>
                  <c:pt idx="3">
                    <c:v>Egypt</c:v>
                  </c:pt>
                  <c:pt idx="4">
                    <c:v>UAE</c:v>
                  </c:pt>
                  <c:pt idx="5">
                    <c:v>Thailand</c:v>
                  </c:pt>
                  <c:pt idx="6">
                    <c:v>Kuwait</c:v>
                  </c:pt>
                  <c:pt idx="7">
                    <c:v>Bahrain</c:v>
                  </c:pt>
                  <c:pt idx="8">
                    <c:v>Malaysia</c:v>
                  </c:pt>
                  <c:pt idx="9">
                    <c:v>Indonesia</c:v>
                  </c:pt>
                  <c:pt idx="10">
                    <c:v>Saudia Arabia</c:v>
                  </c:pt>
                  <c:pt idx="11">
                    <c:v>Singapore</c:v>
                  </c:pt>
                  <c:pt idx="12">
                    <c:v>Taiwan</c:v>
                  </c:pt>
                  <c:pt idx="13">
                    <c:v>Spain</c:v>
                  </c:pt>
                  <c:pt idx="14">
                    <c:v>Italy</c:v>
                  </c:pt>
                  <c:pt idx="15">
                    <c:v>Australia</c:v>
                  </c:pt>
                  <c:pt idx="16">
                    <c:v>France</c:v>
                  </c:pt>
                  <c:pt idx="17">
                    <c:v>Hong Kong</c:v>
                  </c:pt>
                  <c:pt idx="18">
                    <c:v>Great Britain</c:v>
                  </c:pt>
                  <c:pt idx="19">
                    <c:v>Germany</c:v>
                  </c:pt>
                  <c:pt idx="20">
                    <c:v>Finland</c:v>
                  </c:pt>
                  <c:pt idx="21">
                    <c:v>Norway</c:v>
                  </c:pt>
                  <c:pt idx="22">
                    <c:v>Sweden</c:v>
                  </c:pt>
                  <c:pt idx="23">
                    <c:v>Denmark</c:v>
                  </c:pt>
                </c15:dlblRangeCache>
              </c15:datalabelsRange>
            </c:ext>
            <c:ext xmlns:c16="http://schemas.microsoft.com/office/drawing/2014/chart" uri="{C3380CC4-5D6E-409C-BE32-E72D297353CC}">
              <c16:uniqueId val="{00000019-0C5A-4268-A493-24046F0E5ACF}"/>
            </c:ext>
          </c:extLst>
        </c:ser>
        <c:dLbls>
          <c:showLegendKey val="0"/>
          <c:showVal val="0"/>
          <c:showCatName val="0"/>
          <c:showSerName val="0"/>
          <c:showPercent val="0"/>
          <c:showBubbleSize val="0"/>
        </c:dLbls>
        <c:axId val="545082128"/>
        <c:axId val="545082456"/>
      </c:scatterChart>
      <c:valAx>
        <c:axId val="545082128"/>
        <c:scaling>
          <c:orientation val="minMax"/>
        </c:scaling>
        <c:delete val="0"/>
        <c:axPos val="b"/>
        <c:majorGridlines>
          <c:spPr>
            <a:ln w="9525" cap="flat" cmpd="sng" algn="ctr">
              <a:solidFill>
                <a:schemeClr val="tx2">
                  <a:lumMod val="15000"/>
                  <a:lumOff val="85000"/>
                </a:schemeClr>
              </a:solidFill>
              <a:round/>
            </a:ln>
            <a:effectLst/>
          </c:spPr>
        </c:majorGridlines>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GB" sz="1400"/>
                  <a:t>% Debiased National Religiosity</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numFmt formatCode="General" sourceLinked="1"/>
        <c:majorTickMark val="none"/>
        <c:minorTickMark val="none"/>
        <c:tickLblPos val="nextTo"/>
        <c:spPr>
          <a:noFill/>
          <a:ln>
            <a:solidFill>
              <a:schemeClr val="tx2">
                <a:lumMod val="40000"/>
                <a:lumOff val="60000"/>
              </a:schemeClr>
            </a:solid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45082456"/>
        <c:crosses val="autoZero"/>
        <c:crossBetween val="midCat"/>
      </c:valAx>
      <c:valAx>
        <c:axId val="545082456"/>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rgbClr val="44546A"/>
                    </a:solidFill>
                    <a:latin typeface="+mn-lt"/>
                    <a:ea typeface="+mn-ea"/>
                    <a:cs typeface="+mn-cs"/>
                  </a:defRPr>
                </a:pPr>
                <a:r>
                  <a:rPr lang="en-GB" sz="1300" b="1" i="0" baseline="0">
                    <a:effectLst/>
                  </a:rPr>
                  <a:t>% Climate-change endorsing attitudes. UN power to combat: 'great deal'</a:t>
                </a:r>
                <a:endParaRPr lang="en-GB" sz="1300" b="1">
                  <a:effectLst/>
                </a:endParaRPr>
              </a:p>
              <a:p>
                <a:pPr marL="0" marR="0" lvl="0" indent="0" algn="ctr" defTabSz="914400" rtl="0" eaLnBrk="1" fontAlgn="auto" latinLnBrk="0" hangingPunct="1">
                  <a:lnSpc>
                    <a:spcPct val="100000"/>
                  </a:lnSpc>
                  <a:spcBef>
                    <a:spcPts val="0"/>
                  </a:spcBef>
                  <a:spcAft>
                    <a:spcPts val="0"/>
                  </a:spcAft>
                  <a:buClrTx/>
                  <a:buSzTx/>
                  <a:buFontTx/>
                  <a:buNone/>
                  <a:tabLst/>
                  <a:defRPr>
                    <a:solidFill>
                      <a:srgbClr val="44546A"/>
                    </a:solidFill>
                  </a:defRPr>
                </a:pPr>
                <a:endParaRPr lang="en-GB"/>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rgbClr val="44546A"/>
                  </a:solidFill>
                  <a:latin typeface="+mn-lt"/>
                  <a:ea typeface="+mn-ea"/>
                  <a:cs typeface="+mn-cs"/>
                </a:defRPr>
              </a:pPr>
              <a:endParaRPr lang="en-US"/>
            </a:p>
          </c:txPr>
        </c:title>
        <c:numFmt formatCode="General" sourceLinked="1"/>
        <c:majorTickMark val="none"/>
        <c:minorTickMark val="none"/>
        <c:tickLblPos val="nextTo"/>
        <c:spPr>
          <a:noFill/>
          <a:ln>
            <a:solidFill>
              <a:schemeClr val="tx2">
                <a:lumMod val="40000"/>
                <a:lumOff val="60000"/>
              </a:schemeClr>
            </a:solid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450821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GB"/>
              <a:t>% response that China is one of the 5 countries having the most negative impact regarding CO2 levels, versus Debiased National religiosity. Responses from 24 nations.</a:t>
            </a:r>
          </a:p>
        </c:rich>
      </c:tx>
      <c:layout>
        <c:manualLayout>
          <c:xMode val="edge"/>
          <c:yMode val="edge"/>
          <c:x val="0.1406244124081194"/>
          <c:y val="1.0676156583629894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c:spPr>
          </c:marker>
          <c:dLbls>
            <c:dLbl>
              <c:idx val="0"/>
              <c:tx>
                <c:rich>
                  <a:bodyPr/>
                  <a:lstStyle/>
                  <a:p>
                    <a:fld id="{9A09FE82-8355-4588-B6AC-F20C332661D9}"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DFB7-467E-B532-7E8553E73504}"/>
                </c:ext>
              </c:extLst>
            </c:dLbl>
            <c:dLbl>
              <c:idx val="1"/>
              <c:tx>
                <c:rich>
                  <a:bodyPr/>
                  <a:lstStyle/>
                  <a:p>
                    <a:fld id="{C89D5919-9C18-4466-BE97-7364F50D98C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DFB7-467E-B532-7E8553E73504}"/>
                </c:ext>
              </c:extLst>
            </c:dLbl>
            <c:dLbl>
              <c:idx val="2"/>
              <c:tx>
                <c:rich>
                  <a:bodyPr/>
                  <a:lstStyle/>
                  <a:p>
                    <a:fld id="{D1C6CD8F-E316-4A4C-9B05-98B73E97A4E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DFB7-467E-B532-7E8553E73504}"/>
                </c:ext>
              </c:extLst>
            </c:dLbl>
            <c:dLbl>
              <c:idx val="3"/>
              <c:layout>
                <c:manualLayout>
                  <c:x val="-2.4008152307759188E-2"/>
                  <c:y val="1.7181031104143655E-2"/>
                </c:manualLayout>
              </c:layout>
              <c:tx>
                <c:rich>
                  <a:bodyPr/>
                  <a:lstStyle/>
                  <a:p>
                    <a:fld id="{99DBC444-B5F0-4888-AEF5-8721F8195803}"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DFB7-467E-B532-7E8553E73504}"/>
                </c:ext>
              </c:extLst>
            </c:dLbl>
            <c:dLbl>
              <c:idx val="4"/>
              <c:tx>
                <c:rich>
                  <a:bodyPr/>
                  <a:lstStyle/>
                  <a:p>
                    <a:fld id="{BD946014-2857-469E-95CB-AC1CA957A31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DFB7-467E-B532-7E8553E73504}"/>
                </c:ext>
              </c:extLst>
            </c:dLbl>
            <c:dLbl>
              <c:idx val="5"/>
              <c:tx>
                <c:rich>
                  <a:bodyPr/>
                  <a:lstStyle/>
                  <a:p>
                    <a:fld id="{AA99F2DA-56C1-438E-B6F1-9915F22066F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DFB7-467E-B532-7E8553E73504}"/>
                </c:ext>
              </c:extLst>
            </c:dLbl>
            <c:dLbl>
              <c:idx val="6"/>
              <c:tx>
                <c:rich>
                  <a:bodyPr/>
                  <a:lstStyle/>
                  <a:p>
                    <a:fld id="{D46C894D-3230-490D-B4A7-23189B7FCB4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DFB7-467E-B532-7E8553E73504}"/>
                </c:ext>
              </c:extLst>
            </c:dLbl>
            <c:dLbl>
              <c:idx val="7"/>
              <c:tx>
                <c:rich>
                  <a:bodyPr/>
                  <a:lstStyle/>
                  <a:p>
                    <a:fld id="{6D764FB2-3DFC-4FEA-9091-0EEDD8913FC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DFB7-467E-B532-7E8553E73504}"/>
                </c:ext>
              </c:extLst>
            </c:dLbl>
            <c:dLbl>
              <c:idx val="8"/>
              <c:layout>
                <c:manualLayout>
                  <c:x val="-1.8158167321519588E-2"/>
                  <c:y val="-2.0800940606406099E-2"/>
                </c:manualLayout>
              </c:layout>
              <c:tx>
                <c:rich>
                  <a:bodyPr/>
                  <a:lstStyle/>
                  <a:p>
                    <a:fld id="{309A326F-1267-45E5-9C95-07CEDE909E9E}"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DFB7-467E-B532-7E8553E73504}"/>
                </c:ext>
              </c:extLst>
            </c:dLbl>
            <c:dLbl>
              <c:idx val="9"/>
              <c:tx>
                <c:rich>
                  <a:bodyPr/>
                  <a:lstStyle/>
                  <a:p>
                    <a:fld id="{6667F4C8-E2B2-4132-BF45-3BEE80DEE77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DFB7-467E-B532-7E8553E73504}"/>
                </c:ext>
              </c:extLst>
            </c:dLbl>
            <c:dLbl>
              <c:idx val="10"/>
              <c:tx>
                <c:rich>
                  <a:bodyPr/>
                  <a:lstStyle/>
                  <a:p>
                    <a:fld id="{C24DF4C9-E2FF-4F45-9E93-A1E827A632DD}"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DFB7-467E-B532-7E8553E73504}"/>
                </c:ext>
              </c:extLst>
            </c:dLbl>
            <c:dLbl>
              <c:idx val="11"/>
              <c:tx>
                <c:rich>
                  <a:bodyPr/>
                  <a:lstStyle/>
                  <a:p>
                    <a:fld id="{18911661-4B3D-48DD-9B15-188BF87915C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DFB7-467E-B532-7E8553E73504}"/>
                </c:ext>
              </c:extLst>
            </c:dLbl>
            <c:dLbl>
              <c:idx val="12"/>
              <c:tx>
                <c:rich>
                  <a:bodyPr/>
                  <a:lstStyle/>
                  <a:p>
                    <a:fld id="{04445D84-0060-49DA-8B7D-8613B35E5BA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DFB7-467E-B532-7E8553E73504}"/>
                </c:ext>
              </c:extLst>
            </c:dLbl>
            <c:dLbl>
              <c:idx val="13"/>
              <c:tx>
                <c:rich>
                  <a:bodyPr/>
                  <a:lstStyle/>
                  <a:p>
                    <a:fld id="{A7C92253-A6F4-4A57-9051-DEFA87AD4A98}"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DFB7-467E-B532-7E8553E73504}"/>
                </c:ext>
              </c:extLst>
            </c:dLbl>
            <c:dLbl>
              <c:idx val="14"/>
              <c:tx>
                <c:rich>
                  <a:bodyPr/>
                  <a:lstStyle/>
                  <a:p>
                    <a:fld id="{E5248BA3-2B85-4CD7-8F3C-D62DE339611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DFB7-467E-B532-7E8553E73504}"/>
                </c:ext>
              </c:extLst>
            </c:dLbl>
            <c:dLbl>
              <c:idx val="15"/>
              <c:tx>
                <c:rich>
                  <a:bodyPr/>
                  <a:lstStyle/>
                  <a:p>
                    <a:fld id="{CE4EDB2F-70C7-4C37-A104-BD99B445FE66}"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DFB7-467E-B532-7E8553E73504}"/>
                </c:ext>
              </c:extLst>
            </c:dLbl>
            <c:dLbl>
              <c:idx val="16"/>
              <c:tx>
                <c:rich>
                  <a:bodyPr/>
                  <a:lstStyle/>
                  <a:p>
                    <a:fld id="{43FD7EB5-08D9-4182-A4D7-F9A3E5BE553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DFB7-467E-B532-7E8553E73504}"/>
                </c:ext>
              </c:extLst>
            </c:dLbl>
            <c:dLbl>
              <c:idx val="17"/>
              <c:tx>
                <c:rich>
                  <a:bodyPr/>
                  <a:lstStyle/>
                  <a:p>
                    <a:fld id="{350A82A8-4254-48AF-B930-9FB02F64ED0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DFB7-467E-B532-7E8553E73504}"/>
                </c:ext>
              </c:extLst>
            </c:dLbl>
            <c:dLbl>
              <c:idx val="18"/>
              <c:tx>
                <c:rich>
                  <a:bodyPr/>
                  <a:lstStyle/>
                  <a:p>
                    <a:fld id="{65EBBCBA-C73D-41E7-8619-40C91C44CFD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DFB7-467E-B532-7E8553E73504}"/>
                </c:ext>
              </c:extLst>
            </c:dLbl>
            <c:dLbl>
              <c:idx val="19"/>
              <c:tx>
                <c:rich>
                  <a:bodyPr/>
                  <a:lstStyle/>
                  <a:p>
                    <a:fld id="{188FD938-B7ED-4BFF-9749-1C0CFFBB722E}"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DFB7-467E-B532-7E8553E73504}"/>
                </c:ext>
              </c:extLst>
            </c:dLbl>
            <c:dLbl>
              <c:idx val="20"/>
              <c:tx>
                <c:rich>
                  <a:bodyPr/>
                  <a:lstStyle/>
                  <a:p>
                    <a:fld id="{C36267F9-BD6A-4844-925B-948FA6CBA54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DFB7-467E-B532-7E8553E73504}"/>
                </c:ext>
              </c:extLst>
            </c:dLbl>
            <c:dLbl>
              <c:idx val="21"/>
              <c:tx>
                <c:rich>
                  <a:bodyPr/>
                  <a:lstStyle/>
                  <a:p>
                    <a:fld id="{13A08C12-3A40-4B9E-9D87-792AE8DA3475}"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DFB7-467E-B532-7E8553E73504}"/>
                </c:ext>
              </c:extLst>
            </c:dLbl>
            <c:dLbl>
              <c:idx val="22"/>
              <c:tx>
                <c:rich>
                  <a:bodyPr/>
                  <a:lstStyle/>
                  <a:p>
                    <a:fld id="{EF0F30A2-3D86-4C28-8D38-90C4485711C8}"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D583-49CA-89C0-E86CF70625B2}"/>
                </c:ext>
              </c:extLst>
            </c:dLbl>
            <c:dLbl>
              <c:idx val="23"/>
              <c:tx>
                <c:rich>
                  <a:bodyPr/>
                  <a:lstStyle/>
                  <a:p>
                    <a:fld id="{A28913C2-AC64-4470-BA2C-D3BF74C9B03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70B1-4262-BD0A-4C92AA1D501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trendline>
            <c:spPr>
              <a:ln w="9525" cap="rnd">
                <a:solidFill>
                  <a:schemeClr val="accent1"/>
                </a:solidFill>
              </a:ln>
              <a:effectLst/>
            </c:spPr>
            <c:trendlineType val="linear"/>
            <c:dispRSqr val="1"/>
            <c:dispEq val="0"/>
            <c:trendlineLbl>
              <c:layout>
                <c:manualLayout>
                  <c:x val="-0.62345441425199122"/>
                  <c:y val="0.11249847510258401"/>
                </c:manualLayout>
              </c:layout>
              <c:numFmt formatCode="General" sourceLinked="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rendlineLbl>
          </c:trendline>
          <c:xVal>
            <c:numRef>
              <c:f>'Main Trends'!$D$149:$D$172</c:f>
              <c:numCache>
                <c:formatCode>General</c:formatCode>
                <c:ptCount val="24"/>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59.347999999999999</c:v>
                </c:pt>
                <c:pt idx="13">
                  <c:v>47.198</c:v>
                </c:pt>
                <c:pt idx="14">
                  <c:v>67.853000000000009</c:v>
                </c:pt>
                <c:pt idx="15">
                  <c:v>36.262999999999998</c:v>
                </c:pt>
                <c:pt idx="16">
                  <c:v>39.908000000000001</c:v>
                </c:pt>
                <c:pt idx="17">
                  <c:v>31.402999999999999</c:v>
                </c:pt>
                <c:pt idx="18">
                  <c:v>28.972999999999999</c:v>
                </c:pt>
                <c:pt idx="19">
                  <c:v>38.692999999999998</c:v>
                </c:pt>
                <c:pt idx="20">
                  <c:v>37.478000000000002</c:v>
                </c:pt>
                <c:pt idx="21">
                  <c:v>30.188000000000002</c:v>
                </c:pt>
                <c:pt idx="22">
                  <c:v>24.113</c:v>
                </c:pt>
                <c:pt idx="23">
                  <c:v>27.757999999999999</c:v>
                </c:pt>
              </c:numCache>
            </c:numRef>
          </c:xVal>
          <c:yVal>
            <c:numRef>
              <c:f>'Main Trends'!$C$149:$C$172</c:f>
              <c:numCache>
                <c:formatCode>General</c:formatCode>
                <c:ptCount val="24"/>
                <c:pt idx="0">
                  <c:v>42</c:v>
                </c:pt>
                <c:pt idx="1">
                  <c:v>38</c:v>
                </c:pt>
                <c:pt idx="2">
                  <c:v>50</c:v>
                </c:pt>
                <c:pt idx="3">
                  <c:v>32</c:v>
                </c:pt>
                <c:pt idx="4">
                  <c:v>32</c:v>
                </c:pt>
                <c:pt idx="5">
                  <c:v>39</c:v>
                </c:pt>
                <c:pt idx="6">
                  <c:v>34</c:v>
                </c:pt>
                <c:pt idx="7">
                  <c:v>43</c:v>
                </c:pt>
                <c:pt idx="8">
                  <c:v>32</c:v>
                </c:pt>
                <c:pt idx="9">
                  <c:v>46</c:v>
                </c:pt>
                <c:pt idx="10">
                  <c:v>30</c:v>
                </c:pt>
                <c:pt idx="11">
                  <c:v>50</c:v>
                </c:pt>
                <c:pt idx="12">
                  <c:v>57</c:v>
                </c:pt>
                <c:pt idx="13">
                  <c:v>56</c:v>
                </c:pt>
                <c:pt idx="14">
                  <c:v>49</c:v>
                </c:pt>
                <c:pt idx="15">
                  <c:v>60</c:v>
                </c:pt>
                <c:pt idx="16">
                  <c:v>61</c:v>
                </c:pt>
                <c:pt idx="17">
                  <c:v>53</c:v>
                </c:pt>
                <c:pt idx="18">
                  <c:v>65</c:v>
                </c:pt>
                <c:pt idx="19">
                  <c:v>58</c:v>
                </c:pt>
                <c:pt idx="20">
                  <c:v>68</c:v>
                </c:pt>
                <c:pt idx="21">
                  <c:v>63</c:v>
                </c:pt>
                <c:pt idx="22">
                  <c:v>60</c:v>
                </c:pt>
                <c:pt idx="23">
                  <c:v>69</c:v>
                </c:pt>
              </c:numCache>
            </c:numRef>
          </c:yVal>
          <c:smooth val="0"/>
          <c:extLst>
            <c:ext xmlns:c15="http://schemas.microsoft.com/office/drawing/2012/chart" uri="{02D57815-91ED-43cb-92C2-25804820EDAC}">
              <c15:datalabelsRange>
                <c15:f>'Main Trends'!$B$149:$B$172</c15:f>
                <c15:dlblRangeCache>
                  <c:ptCount val="24"/>
                  <c:pt idx="0">
                    <c:v>Phillipines</c:v>
                  </c:pt>
                  <c:pt idx="1">
                    <c:v>India</c:v>
                  </c:pt>
                  <c:pt idx="2">
                    <c:v>Qatar</c:v>
                  </c:pt>
                  <c:pt idx="3">
                    <c:v>Egypt</c:v>
                  </c:pt>
                  <c:pt idx="4">
                    <c:v>UAE</c:v>
                  </c:pt>
                  <c:pt idx="5">
                    <c:v>Thailand</c:v>
                  </c:pt>
                  <c:pt idx="6">
                    <c:v>Kuwait</c:v>
                  </c:pt>
                  <c:pt idx="7">
                    <c:v>Bahrain</c:v>
                  </c:pt>
                  <c:pt idx="8">
                    <c:v>Malaysia</c:v>
                  </c:pt>
                  <c:pt idx="9">
                    <c:v>Indonesia</c:v>
                  </c:pt>
                  <c:pt idx="10">
                    <c:v>Saudia Arabia</c:v>
                  </c:pt>
                  <c:pt idx="11">
                    <c:v>Singapore</c:v>
                  </c:pt>
                  <c:pt idx="12">
                    <c:v>Taiwan</c:v>
                  </c:pt>
                  <c:pt idx="13">
                    <c:v>Spain</c:v>
                  </c:pt>
                  <c:pt idx="14">
                    <c:v>Italy</c:v>
                  </c:pt>
                  <c:pt idx="15">
                    <c:v>Australia</c:v>
                  </c:pt>
                  <c:pt idx="16">
                    <c:v>France</c:v>
                  </c:pt>
                  <c:pt idx="17">
                    <c:v>Hong Kong</c:v>
                  </c:pt>
                  <c:pt idx="18">
                    <c:v>Great Britain</c:v>
                  </c:pt>
                  <c:pt idx="19">
                    <c:v>Germany</c:v>
                  </c:pt>
                  <c:pt idx="20">
                    <c:v>Finland</c:v>
                  </c:pt>
                  <c:pt idx="21">
                    <c:v>Norway</c:v>
                  </c:pt>
                  <c:pt idx="22">
                    <c:v>Sweden</c:v>
                  </c:pt>
                  <c:pt idx="23">
                    <c:v>Denmark</c:v>
                  </c:pt>
                </c15:dlblRangeCache>
              </c15:datalabelsRange>
            </c:ext>
            <c:ext xmlns:c16="http://schemas.microsoft.com/office/drawing/2014/chart" uri="{C3380CC4-5D6E-409C-BE32-E72D297353CC}">
              <c16:uniqueId val="{00000000-DFB7-467E-B532-7E8553E73504}"/>
            </c:ext>
          </c:extLst>
        </c:ser>
        <c:dLbls>
          <c:showLegendKey val="0"/>
          <c:showVal val="0"/>
          <c:showCatName val="0"/>
          <c:showSerName val="0"/>
          <c:showPercent val="0"/>
          <c:showBubbleSize val="0"/>
        </c:dLbls>
        <c:axId val="403966672"/>
        <c:axId val="403966344"/>
      </c:scatterChart>
      <c:valAx>
        <c:axId val="403966672"/>
        <c:scaling>
          <c:orientation val="minMax"/>
          <c:min val="20"/>
        </c:scaling>
        <c:delete val="0"/>
        <c:axPos val="b"/>
        <c:majorGridlines>
          <c:spPr>
            <a:ln w="9525" cap="flat" cmpd="sng" algn="ctr">
              <a:solidFill>
                <a:schemeClr val="tx2">
                  <a:lumMod val="15000"/>
                  <a:lumOff val="85000"/>
                </a:schemeClr>
              </a:solidFill>
              <a:round/>
            </a:ln>
            <a:effectLst/>
          </c:spPr>
        </c:majorGridlines>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Debiased National Religiosity</a:t>
                </a:r>
              </a:p>
            </c:rich>
          </c:tx>
          <c:layout>
            <c:manualLayout>
              <c:xMode val="edge"/>
              <c:yMode val="edge"/>
              <c:x val="0.42151989970880965"/>
              <c:y val="0.9462678571428571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numFmt formatCode="General" sourceLinked="1"/>
        <c:majorTickMark val="none"/>
        <c:minorTickMark val="none"/>
        <c:tickLblPos val="nextTo"/>
        <c:spPr>
          <a:noFill/>
          <a:ln>
            <a:solidFill>
              <a:schemeClr val="tx2">
                <a:lumMod val="40000"/>
                <a:lumOff val="60000"/>
              </a:schemeClr>
            </a:solid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03966344"/>
        <c:crosses val="autoZero"/>
        <c:crossBetween val="midCat"/>
      </c:valAx>
      <c:valAx>
        <c:axId val="403966344"/>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GB" sz="1250"/>
                  <a:t>%</a:t>
                </a:r>
                <a:r>
                  <a:rPr lang="en-GB" sz="1250" baseline="0"/>
                  <a:t> responses for China as one of hte 5 most negative impact countries on CO2 levels</a:t>
                </a:r>
                <a:endParaRPr lang="en-GB" sz="1250"/>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numFmt formatCode="General" sourceLinked="1"/>
        <c:majorTickMark val="none"/>
        <c:minorTickMark val="none"/>
        <c:tickLblPos val="nextTo"/>
        <c:spPr>
          <a:noFill/>
          <a:ln>
            <a:solidFill>
              <a:schemeClr val="tx2">
                <a:lumMod val="40000"/>
                <a:lumOff val="60000"/>
              </a:schemeClr>
            </a:solid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0396667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b="1"/>
              <a:t>Lloyd's</a:t>
            </a:r>
            <a:r>
              <a:rPr lang="en-US" sz="2000" b="1" baseline="0"/>
              <a:t> risk 2019: climate change is a 'very serious threat' to the people in this country in the next 20 years</a:t>
            </a:r>
            <a:r>
              <a:rPr lang="en-US" sz="2000" b="0" baseline="0"/>
              <a:t>, versus </a:t>
            </a:r>
            <a:r>
              <a:rPr lang="en-US" sz="2000" b="1" baseline="0"/>
              <a:t>National Religiosities</a:t>
            </a:r>
            <a:r>
              <a:rPr lang="en-US" sz="2000" b="0" baseline="0"/>
              <a:t>; 65 countries </a:t>
            </a:r>
            <a:endParaRPr lang="en-US" sz="2000" b="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2581400297935727E-2"/>
          <c:y val="0.11764506570824988"/>
          <c:w val="0.91872837101183558"/>
          <c:h val="0.80330340782873844"/>
        </c:manualLayout>
      </c:layout>
      <c:scatterChart>
        <c:scatterStyle val="lineMarker"/>
        <c:varyColors val="0"/>
        <c:ser>
          <c:idx val="1"/>
          <c:order val="0"/>
          <c:tx>
            <c:v>MM3</c:v>
          </c:tx>
          <c:spPr>
            <a:ln w="25400" cap="rnd">
              <a:noFill/>
              <a:round/>
            </a:ln>
            <a:effectLst/>
          </c:spPr>
          <c:marker>
            <c:symbol val="circle"/>
            <c:size val="5"/>
            <c:spPr>
              <a:solidFill>
                <a:schemeClr val="tx1"/>
              </a:solidFill>
              <a:ln w="9525">
                <a:noFill/>
              </a:ln>
              <a:effectLst/>
            </c:spPr>
          </c:marker>
          <c:dPt>
            <c:idx val="0"/>
            <c:marker>
              <c:symbol val="circle"/>
              <c:size val="7"/>
              <c:spPr>
                <a:noFill/>
                <a:ln w="12700">
                  <a:solidFill>
                    <a:schemeClr val="tx1"/>
                  </a:solidFill>
                </a:ln>
                <a:effectLst/>
              </c:spPr>
            </c:marker>
            <c:bubble3D val="0"/>
            <c:extLst>
              <c:ext xmlns:c16="http://schemas.microsoft.com/office/drawing/2014/chart" uri="{C3380CC4-5D6E-409C-BE32-E72D297353CC}">
                <c16:uniqueId val="{00000000-BB38-4CB7-ADEF-CB786CE7FBEF}"/>
              </c:ext>
            </c:extLst>
          </c:dPt>
          <c:dPt>
            <c:idx val="1"/>
            <c:marker>
              <c:symbol val="triangle"/>
              <c:size val="7"/>
              <c:spPr>
                <a:noFill/>
                <a:ln w="12700">
                  <a:solidFill>
                    <a:schemeClr val="tx1"/>
                  </a:solidFill>
                </a:ln>
                <a:effectLst/>
              </c:spPr>
            </c:marker>
            <c:bubble3D val="0"/>
            <c:extLst>
              <c:ext xmlns:c16="http://schemas.microsoft.com/office/drawing/2014/chart" uri="{C3380CC4-5D6E-409C-BE32-E72D297353CC}">
                <c16:uniqueId val="{00000001-BB38-4CB7-ADEF-CB786CE7FBEF}"/>
              </c:ext>
            </c:extLst>
          </c:dPt>
          <c:dPt>
            <c:idx val="2"/>
            <c:marker>
              <c:symbol val="triangle"/>
              <c:size val="7"/>
              <c:spPr>
                <a:noFill/>
                <a:ln w="9525">
                  <a:solidFill>
                    <a:schemeClr val="tx1"/>
                  </a:solidFill>
                </a:ln>
                <a:effectLst/>
              </c:spPr>
            </c:marker>
            <c:bubble3D val="0"/>
            <c:extLst>
              <c:ext xmlns:c16="http://schemas.microsoft.com/office/drawing/2014/chart" uri="{C3380CC4-5D6E-409C-BE32-E72D297353CC}">
                <c16:uniqueId val="{00000002-BB38-4CB7-ADEF-CB786CE7FBEF}"/>
              </c:ext>
            </c:extLst>
          </c:dPt>
          <c:dPt>
            <c:idx val="3"/>
            <c:marker>
              <c:symbol val="triangle"/>
              <c:size val="7"/>
              <c:spPr>
                <a:noFill/>
                <a:ln w="12700">
                  <a:solidFill>
                    <a:schemeClr val="tx1"/>
                  </a:solidFill>
                </a:ln>
                <a:effectLst/>
              </c:spPr>
            </c:marker>
            <c:bubble3D val="0"/>
            <c:extLst>
              <c:ext xmlns:c16="http://schemas.microsoft.com/office/drawing/2014/chart" uri="{C3380CC4-5D6E-409C-BE32-E72D297353CC}">
                <c16:uniqueId val="{00000003-BB38-4CB7-ADEF-CB786CE7FBEF}"/>
              </c:ext>
            </c:extLst>
          </c:dPt>
          <c:dPt>
            <c:idx val="4"/>
            <c:marker>
              <c:symbol val="square"/>
              <c:size val="6"/>
              <c:spPr>
                <a:solidFill>
                  <a:schemeClr val="tx1"/>
                </a:solidFill>
                <a:ln w="9525">
                  <a:noFill/>
                </a:ln>
                <a:effectLst/>
              </c:spPr>
            </c:marker>
            <c:bubble3D val="0"/>
            <c:extLst>
              <c:ext xmlns:c16="http://schemas.microsoft.com/office/drawing/2014/chart" uri="{C3380CC4-5D6E-409C-BE32-E72D297353CC}">
                <c16:uniqueId val="{00000004-BB38-4CB7-ADEF-CB786CE7FBEF}"/>
              </c:ext>
            </c:extLst>
          </c:dPt>
          <c:dPt>
            <c:idx val="5"/>
            <c:marker>
              <c:symbol val="star"/>
              <c:size val="7"/>
              <c:spPr>
                <a:noFill/>
                <a:ln w="12700">
                  <a:solidFill>
                    <a:schemeClr val="tx1"/>
                  </a:solidFill>
                </a:ln>
                <a:effectLst/>
              </c:spPr>
            </c:marker>
            <c:bubble3D val="0"/>
            <c:extLst>
              <c:ext xmlns:c16="http://schemas.microsoft.com/office/drawing/2014/chart" uri="{C3380CC4-5D6E-409C-BE32-E72D297353CC}">
                <c16:uniqueId val="{00000005-BB38-4CB7-ADEF-CB786CE7FBEF}"/>
              </c:ext>
            </c:extLst>
          </c:dPt>
          <c:dPt>
            <c:idx val="6"/>
            <c:marker>
              <c:symbol val="circle"/>
              <c:size val="7"/>
              <c:spPr>
                <a:noFill/>
                <a:ln w="12700">
                  <a:solidFill>
                    <a:schemeClr val="tx1"/>
                  </a:solidFill>
                </a:ln>
                <a:effectLst/>
              </c:spPr>
            </c:marker>
            <c:bubble3D val="0"/>
            <c:extLst>
              <c:ext xmlns:c16="http://schemas.microsoft.com/office/drawing/2014/chart" uri="{C3380CC4-5D6E-409C-BE32-E72D297353CC}">
                <c16:uniqueId val="{00000006-BB38-4CB7-ADEF-CB786CE7FBEF}"/>
              </c:ext>
            </c:extLst>
          </c:dPt>
          <c:dPt>
            <c:idx val="7"/>
            <c:marker>
              <c:symbol val="star"/>
              <c:size val="7"/>
              <c:spPr>
                <a:noFill/>
                <a:ln w="12700">
                  <a:solidFill>
                    <a:schemeClr val="tx1"/>
                  </a:solidFill>
                </a:ln>
                <a:effectLst/>
              </c:spPr>
            </c:marker>
            <c:bubble3D val="0"/>
            <c:extLst>
              <c:ext xmlns:c16="http://schemas.microsoft.com/office/drawing/2014/chart" uri="{C3380CC4-5D6E-409C-BE32-E72D297353CC}">
                <c16:uniqueId val="{00000007-BB38-4CB7-ADEF-CB786CE7FBEF}"/>
              </c:ext>
            </c:extLst>
          </c:dPt>
          <c:dPt>
            <c:idx val="8"/>
            <c:marker>
              <c:symbol val="star"/>
              <c:size val="7"/>
              <c:spPr>
                <a:noFill/>
                <a:ln w="12700">
                  <a:solidFill>
                    <a:schemeClr val="tx1"/>
                  </a:solidFill>
                </a:ln>
                <a:effectLst/>
              </c:spPr>
            </c:marker>
            <c:bubble3D val="0"/>
            <c:extLst>
              <c:ext xmlns:c16="http://schemas.microsoft.com/office/drawing/2014/chart" uri="{C3380CC4-5D6E-409C-BE32-E72D297353CC}">
                <c16:uniqueId val="{00000008-BB38-4CB7-ADEF-CB786CE7FBEF}"/>
              </c:ext>
            </c:extLst>
          </c:dPt>
          <c:dPt>
            <c:idx val="9"/>
            <c:marker>
              <c:symbol val="triangle"/>
              <c:size val="7"/>
              <c:spPr>
                <a:noFill/>
                <a:ln w="12700">
                  <a:solidFill>
                    <a:schemeClr val="tx1"/>
                  </a:solidFill>
                </a:ln>
                <a:effectLst/>
              </c:spPr>
            </c:marker>
            <c:bubble3D val="0"/>
            <c:extLst>
              <c:ext xmlns:c16="http://schemas.microsoft.com/office/drawing/2014/chart" uri="{C3380CC4-5D6E-409C-BE32-E72D297353CC}">
                <c16:uniqueId val="{00000009-BB38-4CB7-ADEF-CB786CE7FBEF}"/>
              </c:ext>
            </c:extLst>
          </c:dPt>
          <c:dPt>
            <c:idx val="10"/>
            <c:marker>
              <c:symbol val="square"/>
              <c:size val="6"/>
              <c:spPr>
                <a:solidFill>
                  <a:schemeClr val="tx1"/>
                </a:solidFill>
                <a:ln w="9525">
                  <a:noFill/>
                </a:ln>
                <a:effectLst/>
              </c:spPr>
            </c:marker>
            <c:bubble3D val="0"/>
            <c:extLst>
              <c:ext xmlns:c16="http://schemas.microsoft.com/office/drawing/2014/chart" uri="{C3380CC4-5D6E-409C-BE32-E72D297353CC}">
                <c16:uniqueId val="{0000000A-BB38-4CB7-ADEF-CB786CE7FBEF}"/>
              </c:ext>
            </c:extLst>
          </c:dPt>
          <c:dPt>
            <c:idx val="11"/>
            <c:marker>
              <c:symbol val="square"/>
              <c:size val="6"/>
              <c:spPr>
                <a:solidFill>
                  <a:schemeClr val="tx1"/>
                </a:solidFill>
                <a:ln w="9525">
                  <a:noFill/>
                </a:ln>
                <a:effectLst/>
              </c:spPr>
            </c:marker>
            <c:bubble3D val="0"/>
            <c:extLst>
              <c:ext xmlns:c16="http://schemas.microsoft.com/office/drawing/2014/chart" uri="{C3380CC4-5D6E-409C-BE32-E72D297353CC}">
                <c16:uniqueId val="{0000000B-BB38-4CB7-ADEF-CB786CE7FBEF}"/>
              </c:ext>
            </c:extLst>
          </c:dPt>
          <c:dPt>
            <c:idx val="12"/>
            <c:marker>
              <c:symbol val="triangle"/>
              <c:size val="7"/>
              <c:spPr>
                <a:noFill/>
                <a:ln w="12700">
                  <a:solidFill>
                    <a:schemeClr val="tx1"/>
                  </a:solidFill>
                </a:ln>
                <a:effectLst/>
              </c:spPr>
            </c:marker>
            <c:bubble3D val="0"/>
            <c:extLst>
              <c:ext xmlns:c16="http://schemas.microsoft.com/office/drawing/2014/chart" uri="{C3380CC4-5D6E-409C-BE32-E72D297353CC}">
                <c16:uniqueId val="{0000000C-BB38-4CB7-ADEF-CB786CE7FBEF}"/>
              </c:ext>
            </c:extLst>
          </c:dPt>
          <c:dPt>
            <c:idx val="13"/>
            <c:marker>
              <c:symbol val="diamond"/>
              <c:size val="7"/>
              <c:spPr>
                <a:solidFill>
                  <a:schemeClr val="tx1"/>
                </a:solidFill>
                <a:ln w="9525">
                  <a:noFill/>
                </a:ln>
                <a:effectLst/>
              </c:spPr>
            </c:marker>
            <c:bubble3D val="0"/>
            <c:extLst>
              <c:ext xmlns:c16="http://schemas.microsoft.com/office/drawing/2014/chart" uri="{C3380CC4-5D6E-409C-BE32-E72D297353CC}">
                <c16:uniqueId val="{0000000D-BB38-4CB7-ADEF-CB786CE7FBEF}"/>
              </c:ext>
            </c:extLst>
          </c:dPt>
          <c:dPt>
            <c:idx val="14"/>
            <c:marker>
              <c:symbol val="x"/>
              <c:size val="7"/>
              <c:spPr>
                <a:noFill/>
                <a:ln w="12700">
                  <a:solidFill>
                    <a:schemeClr val="tx1"/>
                  </a:solidFill>
                </a:ln>
                <a:effectLst/>
              </c:spPr>
            </c:marker>
            <c:bubble3D val="0"/>
            <c:extLst>
              <c:ext xmlns:c16="http://schemas.microsoft.com/office/drawing/2014/chart" uri="{C3380CC4-5D6E-409C-BE32-E72D297353CC}">
                <c16:uniqueId val="{0000000E-BB38-4CB7-ADEF-CB786CE7FBEF}"/>
              </c:ext>
            </c:extLst>
          </c:dPt>
          <c:dPt>
            <c:idx val="15"/>
            <c:marker>
              <c:symbol val="circle"/>
              <c:size val="7"/>
              <c:spPr>
                <a:noFill/>
                <a:ln w="12700">
                  <a:solidFill>
                    <a:schemeClr val="tx1"/>
                  </a:solidFill>
                </a:ln>
                <a:effectLst/>
              </c:spPr>
            </c:marker>
            <c:bubble3D val="0"/>
            <c:extLst>
              <c:ext xmlns:c16="http://schemas.microsoft.com/office/drawing/2014/chart" uri="{C3380CC4-5D6E-409C-BE32-E72D297353CC}">
                <c16:uniqueId val="{0000000F-BB38-4CB7-ADEF-CB786CE7FBEF}"/>
              </c:ext>
            </c:extLst>
          </c:dPt>
          <c:dPt>
            <c:idx val="16"/>
            <c:marker>
              <c:symbol val="square"/>
              <c:size val="6"/>
              <c:spPr>
                <a:solidFill>
                  <a:schemeClr val="tx1"/>
                </a:solidFill>
                <a:ln w="9525">
                  <a:noFill/>
                </a:ln>
                <a:effectLst/>
              </c:spPr>
            </c:marker>
            <c:bubble3D val="0"/>
            <c:extLst>
              <c:ext xmlns:c16="http://schemas.microsoft.com/office/drawing/2014/chart" uri="{C3380CC4-5D6E-409C-BE32-E72D297353CC}">
                <c16:uniqueId val="{00000010-BB38-4CB7-ADEF-CB786CE7FBEF}"/>
              </c:ext>
            </c:extLst>
          </c:dPt>
          <c:dPt>
            <c:idx val="17"/>
            <c:marker>
              <c:symbol val="diamond"/>
              <c:size val="7"/>
              <c:spPr>
                <a:solidFill>
                  <a:schemeClr val="tx1"/>
                </a:solidFill>
                <a:ln w="9525">
                  <a:noFill/>
                </a:ln>
                <a:effectLst/>
              </c:spPr>
            </c:marker>
            <c:bubble3D val="0"/>
            <c:extLst>
              <c:ext xmlns:c16="http://schemas.microsoft.com/office/drawing/2014/chart" uri="{C3380CC4-5D6E-409C-BE32-E72D297353CC}">
                <c16:uniqueId val="{00000011-BB38-4CB7-ADEF-CB786CE7FBEF}"/>
              </c:ext>
            </c:extLst>
          </c:dPt>
          <c:dPt>
            <c:idx val="18"/>
            <c:marker>
              <c:symbol val="circle"/>
              <c:size val="7"/>
              <c:spPr>
                <a:noFill/>
                <a:ln w="12700">
                  <a:solidFill>
                    <a:schemeClr val="tx1"/>
                  </a:solidFill>
                </a:ln>
                <a:effectLst/>
              </c:spPr>
            </c:marker>
            <c:bubble3D val="0"/>
            <c:extLst>
              <c:ext xmlns:c16="http://schemas.microsoft.com/office/drawing/2014/chart" uri="{C3380CC4-5D6E-409C-BE32-E72D297353CC}">
                <c16:uniqueId val="{00000012-BB38-4CB7-ADEF-CB786CE7FBEF}"/>
              </c:ext>
            </c:extLst>
          </c:dPt>
          <c:dPt>
            <c:idx val="19"/>
            <c:marker>
              <c:symbol val="square"/>
              <c:size val="6"/>
              <c:spPr>
                <a:solidFill>
                  <a:schemeClr val="tx1"/>
                </a:solidFill>
                <a:ln w="9525">
                  <a:noFill/>
                </a:ln>
                <a:effectLst/>
              </c:spPr>
            </c:marker>
            <c:bubble3D val="0"/>
            <c:extLst>
              <c:ext xmlns:c16="http://schemas.microsoft.com/office/drawing/2014/chart" uri="{C3380CC4-5D6E-409C-BE32-E72D297353CC}">
                <c16:uniqueId val="{00000013-BB38-4CB7-ADEF-CB786CE7FBEF}"/>
              </c:ext>
            </c:extLst>
          </c:dPt>
          <c:dPt>
            <c:idx val="20"/>
            <c:marker>
              <c:symbol val="square"/>
              <c:size val="7"/>
              <c:spPr>
                <a:noFill/>
                <a:ln w="12700">
                  <a:solidFill>
                    <a:schemeClr val="tx1"/>
                  </a:solidFill>
                </a:ln>
                <a:effectLst/>
              </c:spPr>
            </c:marker>
            <c:bubble3D val="0"/>
            <c:extLst>
              <c:ext xmlns:c16="http://schemas.microsoft.com/office/drawing/2014/chart" uri="{C3380CC4-5D6E-409C-BE32-E72D297353CC}">
                <c16:uniqueId val="{00000014-BB38-4CB7-ADEF-CB786CE7FBEF}"/>
              </c:ext>
            </c:extLst>
          </c:dPt>
          <c:dPt>
            <c:idx val="21"/>
            <c:marker>
              <c:symbol val="x"/>
              <c:size val="7"/>
              <c:spPr>
                <a:noFill/>
                <a:ln w="12700">
                  <a:solidFill>
                    <a:schemeClr val="tx1"/>
                  </a:solidFill>
                </a:ln>
                <a:effectLst/>
              </c:spPr>
            </c:marker>
            <c:bubble3D val="0"/>
            <c:extLst>
              <c:ext xmlns:c16="http://schemas.microsoft.com/office/drawing/2014/chart" uri="{C3380CC4-5D6E-409C-BE32-E72D297353CC}">
                <c16:uniqueId val="{00000015-BB38-4CB7-ADEF-CB786CE7FBEF}"/>
              </c:ext>
            </c:extLst>
          </c:dPt>
          <c:dPt>
            <c:idx val="22"/>
            <c:marker>
              <c:symbol val="x"/>
              <c:size val="7"/>
              <c:spPr>
                <a:noFill/>
                <a:ln w="12700">
                  <a:solidFill>
                    <a:schemeClr val="tx1"/>
                  </a:solidFill>
                </a:ln>
                <a:effectLst/>
              </c:spPr>
            </c:marker>
            <c:bubble3D val="0"/>
            <c:extLst>
              <c:ext xmlns:c16="http://schemas.microsoft.com/office/drawing/2014/chart" uri="{C3380CC4-5D6E-409C-BE32-E72D297353CC}">
                <c16:uniqueId val="{00000016-BB38-4CB7-ADEF-CB786CE7FBEF}"/>
              </c:ext>
            </c:extLst>
          </c:dPt>
          <c:dPt>
            <c:idx val="23"/>
            <c:marker>
              <c:symbol val="square"/>
              <c:size val="6"/>
              <c:spPr>
                <a:solidFill>
                  <a:schemeClr val="tx1"/>
                </a:solidFill>
                <a:ln w="9525">
                  <a:noFill/>
                </a:ln>
                <a:effectLst/>
              </c:spPr>
            </c:marker>
            <c:bubble3D val="0"/>
            <c:extLst>
              <c:ext xmlns:c16="http://schemas.microsoft.com/office/drawing/2014/chart" uri="{C3380CC4-5D6E-409C-BE32-E72D297353CC}">
                <c16:uniqueId val="{00000017-BB38-4CB7-ADEF-CB786CE7FBEF}"/>
              </c:ext>
            </c:extLst>
          </c:dPt>
          <c:dPt>
            <c:idx val="24"/>
            <c:marker>
              <c:symbol val="square"/>
              <c:size val="7"/>
              <c:spPr>
                <a:noFill/>
                <a:ln w="12700">
                  <a:solidFill>
                    <a:schemeClr val="tx1"/>
                  </a:solidFill>
                </a:ln>
                <a:effectLst/>
              </c:spPr>
            </c:marker>
            <c:bubble3D val="0"/>
            <c:extLst>
              <c:ext xmlns:c16="http://schemas.microsoft.com/office/drawing/2014/chart" uri="{C3380CC4-5D6E-409C-BE32-E72D297353CC}">
                <c16:uniqueId val="{00000018-BB38-4CB7-ADEF-CB786CE7FBEF}"/>
              </c:ext>
            </c:extLst>
          </c:dPt>
          <c:dPt>
            <c:idx val="25"/>
            <c:marker>
              <c:symbol val="triangle"/>
              <c:size val="7"/>
              <c:spPr>
                <a:noFill/>
                <a:ln w="12700">
                  <a:solidFill>
                    <a:schemeClr val="tx1"/>
                  </a:solidFill>
                </a:ln>
                <a:effectLst/>
              </c:spPr>
            </c:marker>
            <c:bubble3D val="0"/>
            <c:extLst>
              <c:ext xmlns:c16="http://schemas.microsoft.com/office/drawing/2014/chart" uri="{C3380CC4-5D6E-409C-BE32-E72D297353CC}">
                <c16:uniqueId val="{00000019-BB38-4CB7-ADEF-CB786CE7FBEF}"/>
              </c:ext>
            </c:extLst>
          </c:dPt>
          <c:dPt>
            <c:idx val="26"/>
            <c:marker>
              <c:symbol val="dash"/>
              <c:size val="7"/>
              <c:spPr>
                <a:solidFill>
                  <a:schemeClr val="tx1"/>
                </a:solidFill>
                <a:ln w="12700">
                  <a:noFill/>
                </a:ln>
                <a:effectLst/>
              </c:spPr>
            </c:marker>
            <c:bubble3D val="0"/>
            <c:extLst>
              <c:ext xmlns:c16="http://schemas.microsoft.com/office/drawing/2014/chart" uri="{C3380CC4-5D6E-409C-BE32-E72D297353CC}">
                <c16:uniqueId val="{0000001A-BB38-4CB7-ADEF-CB786CE7FBEF}"/>
              </c:ext>
            </c:extLst>
          </c:dPt>
          <c:dPt>
            <c:idx val="27"/>
            <c:marker>
              <c:symbol val="square"/>
              <c:size val="7"/>
              <c:spPr>
                <a:noFill/>
                <a:ln w="12700">
                  <a:solidFill>
                    <a:schemeClr val="tx1"/>
                  </a:solidFill>
                </a:ln>
                <a:effectLst/>
              </c:spPr>
            </c:marker>
            <c:bubble3D val="0"/>
            <c:extLst>
              <c:ext xmlns:c16="http://schemas.microsoft.com/office/drawing/2014/chart" uri="{C3380CC4-5D6E-409C-BE32-E72D297353CC}">
                <c16:uniqueId val="{0000001B-BB38-4CB7-ADEF-CB786CE7FBEF}"/>
              </c:ext>
            </c:extLst>
          </c:dPt>
          <c:dPt>
            <c:idx val="28"/>
            <c:marker>
              <c:symbol val="x"/>
              <c:size val="7"/>
              <c:spPr>
                <a:noFill/>
                <a:ln w="12700">
                  <a:solidFill>
                    <a:schemeClr val="tx1"/>
                  </a:solidFill>
                </a:ln>
                <a:effectLst/>
              </c:spPr>
            </c:marker>
            <c:bubble3D val="0"/>
            <c:extLst>
              <c:ext xmlns:c16="http://schemas.microsoft.com/office/drawing/2014/chart" uri="{C3380CC4-5D6E-409C-BE32-E72D297353CC}">
                <c16:uniqueId val="{0000001C-BB38-4CB7-ADEF-CB786CE7FBEF}"/>
              </c:ext>
            </c:extLst>
          </c:dPt>
          <c:dPt>
            <c:idx val="29"/>
            <c:marker>
              <c:symbol val="x"/>
              <c:size val="7"/>
              <c:spPr>
                <a:noFill/>
                <a:ln w="12700">
                  <a:solidFill>
                    <a:schemeClr val="tx1"/>
                  </a:solidFill>
                </a:ln>
                <a:effectLst/>
              </c:spPr>
            </c:marker>
            <c:bubble3D val="0"/>
            <c:extLst>
              <c:ext xmlns:c16="http://schemas.microsoft.com/office/drawing/2014/chart" uri="{C3380CC4-5D6E-409C-BE32-E72D297353CC}">
                <c16:uniqueId val="{0000001D-BB38-4CB7-ADEF-CB786CE7FBEF}"/>
              </c:ext>
            </c:extLst>
          </c:dPt>
          <c:dPt>
            <c:idx val="30"/>
            <c:marker>
              <c:symbol val="diamond"/>
              <c:size val="7"/>
              <c:spPr>
                <a:solidFill>
                  <a:schemeClr val="tx1"/>
                </a:solidFill>
                <a:ln w="9525">
                  <a:noFill/>
                </a:ln>
                <a:effectLst/>
              </c:spPr>
            </c:marker>
            <c:bubble3D val="0"/>
            <c:extLst>
              <c:ext xmlns:c16="http://schemas.microsoft.com/office/drawing/2014/chart" uri="{C3380CC4-5D6E-409C-BE32-E72D297353CC}">
                <c16:uniqueId val="{0000001E-BB38-4CB7-ADEF-CB786CE7FBEF}"/>
              </c:ext>
            </c:extLst>
          </c:dPt>
          <c:dPt>
            <c:idx val="31"/>
            <c:marker>
              <c:symbol val="square"/>
              <c:size val="7"/>
              <c:spPr>
                <a:noFill/>
                <a:ln w="12700">
                  <a:solidFill>
                    <a:schemeClr val="tx1"/>
                  </a:solidFill>
                </a:ln>
                <a:effectLst/>
              </c:spPr>
            </c:marker>
            <c:bubble3D val="0"/>
            <c:extLst>
              <c:ext xmlns:c16="http://schemas.microsoft.com/office/drawing/2014/chart" uri="{C3380CC4-5D6E-409C-BE32-E72D297353CC}">
                <c16:uniqueId val="{0000001F-BB38-4CB7-ADEF-CB786CE7FBEF}"/>
              </c:ext>
            </c:extLst>
          </c:dPt>
          <c:dPt>
            <c:idx val="32"/>
            <c:marker>
              <c:symbol val="diamond"/>
              <c:size val="7"/>
              <c:spPr>
                <a:solidFill>
                  <a:schemeClr val="tx1"/>
                </a:solidFill>
                <a:ln w="9525">
                  <a:noFill/>
                </a:ln>
                <a:effectLst/>
              </c:spPr>
            </c:marker>
            <c:bubble3D val="0"/>
            <c:extLst>
              <c:ext xmlns:c16="http://schemas.microsoft.com/office/drawing/2014/chart" uri="{C3380CC4-5D6E-409C-BE32-E72D297353CC}">
                <c16:uniqueId val="{00000020-BB38-4CB7-ADEF-CB786CE7FBEF}"/>
              </c:ext>
            </c:extLst>
          </c:dPt>
          <c:dPt>
            <c:idx val="33"/>
            <c:marker>
              <c:symbol val="x"/>
              <c:size val="7"/>
              <c:spPr>
                <a:noFill/>
                <a:ln w="12700">
                  <a:solidFill>
                    <a:schemeClr val="tx1"/>
                  </a:solidFill>
                </a:ln>
                <a:effectLst/>
              </c:spPr>
            </c:marker>
            <c:bubble3D val="0"/>
            <c:extLst>
              <c:ext xmlns:c16="http://schemas.microsoft.com/office/drawing/2014/chart" uri="{C3380CC4-5D6E-409C-BE32-E72D297353CC}">
                <c16:uniqueId val="{00000021-BB38-4CB7-ADEF-CB786CE7FBEF}"/>
              </c:ext>
            </c:extLst>
          </c:dPt>
          <c:dPt>
            <c:idx val="34"/>
            <c:marker>
              <c:symbol val="x"/>
              <c:size val="7"/>
              <c:spPr>
                <a:noFill/>
                <a:ln w="12700">
                  <a:solidFill>
                    <a:schemeClr val="tx1"/>
                  </a:solidFill>
                </a:ln>
                <a:effectLst/>
              </c:spPr>
            </c:marker>
            <c:bubble3D val="0"/>
            <c:extLst>
              <c:ext xmlns:c16="http://schemas.microsoft.com/office/drawing/2014/chart" uri="{C3380CC4-5D6E-409C-BE32-E72D297353CC}">
                <c16:uniqueId val="{00000022-BB38-4CB7-ADEF-CB786CE7FBEF}"/>
              </c:ext>
            </c:extLst>
          </c:dPt>
          <c:dPt>
            <c:idx val="35"/>
            <c:marker>
              <c:symbol val="x"/>
              <c:size val="7"/>
              <c:spPr>
                <a:noFill/>
                <a:ln w="12700">
                  <a:solidFill>
                    <a:schemeClr val="tx1"/>
                  </a:solidFill>
                </a:ln>
                <a:effectLst/>
              </c:spPr>
            </c:marker>
            <c:bubble3D val="0"/>
            <c:extLst>
              <c:ext xmlns:c16="http://schemas.microsoft.com/office/drawing/2014/chart" uri="{C3380CC4-5D6E-409C-BE32-E72D297353CC}">
                <c16:uniqueId val="{00000023-BB38-4CB7-ADEF-CB786CE7FBEF}"/>
              </c:ext>
            </c:extLst>
          </c:dPt>
          <c:dPt>
            <c:idx val="36"/>
            <c:marker>
              <c:symbol val="diamond"/>
              <c:size val="8"/>
              <c:spPr>
                <a:noFill/>
                <a:ln w="12700">
                  <a:solidFill>
                    <a:schemeClr val="tx1"/>
                  </a:solidFill>
                </a:ln>
                <a:effectLst/>
              </c:spPr>
            </c:marker>
            <c:bubble3D val="0"/>
            <c:extLst>
              <c:ext xmlns:c16="http://schemas.microsoft.com/office/drawing/2014/chart" uri="{C3380CC4-5D6E-409C-BE32-E72D297353CC}">
                <c16:uniqueId val="{00000024-BB38-4CB7-ADEF-CB786CE7FBEF}"/>
              </c:ext>
            </c:extLst>
          </c:dPt>
          <c:dPt>
            <c:idx val="37"/>
            <c:marker>
              <c:symbol val="x"/>
              <c:size val="7"/>
              <c:spPr>
                <a:noFill/>
                <a:ln w="12700">
                  <a:solidFill>
                    <a:schemeClr val="tx1"/>
                  </a:solidFill>
                </a:ln>
                <a:effectLst/>
              </c:spPr>
            </c:marker>
            <c:bubble3D val="0"/>
            <c:extLst>
              <c:ext xmlns:c16="http://schemas.microsoft.com/office/drawing/2014/chart" uri="{C3380CC4-5D6E-409C-BE32-E72D297353CC}">
                <c16:uniqueId val="{00000025-BB38-4CB7-ADEF-CB786CE7FBEF}"/>
              </c:ext>
            </c:extLst>
          </c:dPt>
          <c:dPt>
            <c:idx val="38"/>
            <c:marker>
              <c:symbol val="x"/>
              <c:size val="7"/>
              <c:spPr>
                <a:noFill/>
                <a:ln w="12700">
                  <a:solidFill>
                    <a:schemeClr val="tx1"/>
                  </a:solidFill>
                </a:ln>
                <a:effectLst/>
              </c:spPr>
            </c:marker>
            <c:bubble3D val="0"/>
            <c:extLst>
              <c:ext xmlns:c16="http://schemas.microsoft.com/office/drawing/2014/chart" uri="{C3380CC4-5D6E-409C-BE32-E72D297353CC}">
                <c16:uniqueId val="{00000026-BB38-4CB7-ADEF-CB786CE7FBEF}"/>
              </c:ext>
            </c:extLst>
          </c:dPt>
          <c:dPt>
            <c:idx val="39"/>
            <c:marker>
              <c:symbol val="x"/>
              <c:size val="7"/>
              <c:spPr>
                <a:noFill/>
                <a:ln w="12700">
                  <a:solidFill>
                    <a:schemeClr val="tx1"/>
                  </a:solidFill>
                </a:ln>
                <a:effectLst/>
              </c:spPr>
            </c:marker>
            <c:bubble3D val="0"/>
            <c:extLst>
              <c:ext xmlns:c16="http://schemas.microsoft.com/office/drawing/2014/chart" uri="{C3380CC4-5D6E-409C-BE32-E72D297353CC}">
                <c16:uniqueId val="{00000027-BB38-4CB7-ADEF-CB786CE7FBEF}"/>
              </c:ext>
            </c:extLst>
          </c:dPt>
          <c:dPt>
            <c:idx val="42"/>
            <c:marker>
              <c:symbol val="x"/>
              <c:size val="7"/>
              <c:spPr>
                <a:noFill/>
                <a:ln w="12700">
                  <a:solidFill>
                    <a:schemeClr val="tx1"/>
                  </a:solidFill>
                </a:ln>
                <a:effectLst/>
              </c:spPr>
            </c:marker>
            <c:bubble3D val="0"/>
            <c:extLst>
              <c:ext xmlns:c16="http://schemas.microsoft.com/office/drawing/2014/chart" uri="{C3380CC4-5D6E-409C-BE32-E72D297353CC}">
                <c16:uniqueId val="{00000028-BB38-4CB7-ADEF-CB786CE7FBEF}"/>
              </c:ext>
            </c:extLst>
          </c:dPt>
          <c:dPt>
            <c:idx val="43"/>
            <c:marker>
              <c:symbol val="x"/>
              <c:size val="7"/>
              <c:spPr>
                <a:noFill/>
                <a:ln w="12700">
                  <a:solidFill>
                    <a:schemeClr val="tx1"/>
                  </a:solidFill>
                </a:ln>
                <a:effectLst/>
              </c:spPr>
            </c:marker>
            <c:bubble3D val="0"/>
            <c:extLst>
              <c:ext xmlns:c16="http://schemas.microsoft.com/office/drawing/2014/chart" uri="{C3380CC4-5D6E-409C-BE32-E72D297353CC}">
                <c16:uniqueId val="{00000029-BB38-4CB7-ADEF-CB786CE7FBEF}"/>
              </c:ext>
            </c:extLst>
          </c:dPt>
          <c:dPt>
            <c:idx val="44"/>
            <c:marker>
              <c:symbol val="x"/>
              <c:size val="7"/>
              <c:spPr>
                <a:noFill/>
                <a:ln w="12700">
                  <a:solidFill>
                    <a:schemeClr val="tx1"/>
                  </a:solidFill>
                </a:ln>
                <a:effectLst/>
              </c:spPr>
            </c:marker>
            <c:bubble3D val="0"/>
            <c:extLst>
              <c:ext xmlns:c16="http://schemas.microsoft.com/office/drawing/2014/chart" uri="{C3380CC4-5D6E-409C-BE32-E72D297353CC}">
                <c16:uniqueId val="{0000002A-BB38-4CB7-ADEF-CB786CE7FBEF}"/>
              </c:ext>
            </c:extLst>
          </c:dPt>
          <c:dPt>
            <c:idx val="45"/>
            <c:marker>
              <c:symbol val="dash"/>
              <c:size val="7"/>
              <c:spPr>
                <a:solidFill>
                  <a:schemeClr val="tx1"/>
                </a:solidFill>
                <a:ln w="9525">
                  <a:noFill/>
                </a:ln>
                <a:effectLst/>
              </c:spPr>
            </c:marker>
            <c:bubble3D val="0"/>
            <c:extLst>
              <c:ext xmlns:c16="http://schemas.microsoft.com/office/drawing/2014/chart" uri="{C3380CC4-5D6E-409C-BE32-E72D297353CC}">
                <c16:uniqueId val="{0000002B-BB38-4CB7-ADEF-CB786CE7FBEF}"/>
              </c:ext>
            </c:extLst>
          </c:dPt>
          <c:dPt>
            <c:idx val="47"/>
            <c:marker>
              <c:symbol val="square"/>
              <c:size val="7"/>
              <c:spPr>
                <a:noFill/>
                <a:ln w="9525">
                  <a:solidFill>
                    <a:schemeClr val="tx1"/>
                  </a:solidFill>
                </a:ln>
                <a:effectLst/>
              </c:spPr>
            </c:marker>
            <c:bubble3D val="0"/>
            <c:extLst>
              <c:ext xmlns:c16="http://schemas.microsoft.com/office/drawing/2014/chart" uri="{C3380CC4-5D6E-409C-BE32-E72D297353CC}">
                <c16:uniqueId val="{00000035-28B5-483A-BC28-610F62EAE0B9}"/>
              </c:ext>
            </c:extLst>
          </c:dPt>
          <c:dPt>
            <c:idx val="48"/>
            <c:marker>
              <c:symbol val="square"/>
              <c:size val="7"/>
              <c:spPr>
                <a:noFill/>
                <a:ln w="12700">
                  <a:solidFill>
                    <a:schemeClr val="tx1"/>
                  </a:solidFill>
                </a:ln>
                <a:effectLst/>
              </c:spPr>
            </c:marker>
            <c:bubble3D val="0"/>
            <c:extLst>
              <c:ext xmlns:c16="http://schemas.microsoft.com/office/drawing/2014/chart" uri="{C3380CC4-5D6E-409C-BE32-E72D297353CC}">
                <c16:uniqueId val="{0000002C-BB38-4CB7-ADEF-CB786CE7FBEF}"/>
              </c:ext>
            </c:extLst>
          </c:dPt>
          <c:dPt>
            <c:idx val="49"/>
            <c:marker>
              <c:symbol val="dash"/>
              <c:size val="7"/>
              <c:spPr>
                <a:solidFill>
                  <a:schemeClr val="tx1"/>
                </a:solidFill>
                <a:ln w="9525">
                  <a:noFill/>
                </a:ln>
                <a:effectLst/>
              </c:spPr>
            </c:marker>
            <c:bubble3D val="0"/>
            <c:extLst>
              <c:ext xmlns:c16="http://schemas.microsoft.com/office/drawing/2014/chart" uri="{C3380CC4-5D6E-409C-BE32-E72D297353CC}">
                <c16:uniqueId val="{0000002D-BB38-4CB7-ADEF-CB786CE7FBEF}"/>
              </c:ext>
            </c:extLst>
          </c:dPt>
          <c:dPt>
            <c:idx val="51"/>
            <c:marker>
              <c:symbol val="diamond"/>
              <c:size val="8"/>
              <c:spPr>
                <a:noFill/>
                <a:ln w="9525">
                  <a:solidFill>
                    <a:schemeClr val="tx1"/>
                  </a:solidFill>
                </a:ln>
                <a:effectLst/>
              </c:spPr>
            </c:marker>
            <c:bubble3D val="0"/>
            <c:extLst>
              <c:ext xmlns:c16="http://schemas.microsoft.com/office/drawing/2014/chart" uri="{C3380CC4-5D6E-409C-BE32-E72D297353CC}">
                <c16:uniqueId val="{0000002E-BB38-4CB7-ADEF-CB786CE7FBEF}"/>
              </c:ext>
            </c:extLst>
          </c:dPt>
          <c:dPt>
            <c:idx val="55"/>
            <c:marker>
              <c:symbol val="dash"/>
              <c:size val="7"/>
              <c:spPr>
                <a:solidFill>
                  <a:schemeClr val="tx1"/>
                </a:solidFill>
                <a:ln w="9525">
                  <a:noFill/>
                </a:ln>
                <a:effectLst/>
              </c:spPr>
            </c:marker>
            <c:bubble3D val="0"/>
            <c:extLst>
              <c:ext xmlns:c16="http://schemas.microsoft.com/office/drawing/2014/chart" uri="{C3380CC4-5D6E-409C-BE32-E72D297353CC}">
                <c16:uniqueId val="{0000002F-BB38-4CB7-ADEF-CB786CE7FBEF}"/>
              </c:ext>
            </c:extLst>
          </c:dPt>
          <c:dPt>
            <c:idx val="58"/>
            <c:marker>
              <c:symbol val="diamond"/>
              <c:size val="8"/>
              <c:spPr>
                <a:noFill/>
                <a:ln w="12700">
                  <a:solidFill>
                    <a:schemeClr val="tx1"/>
                  </a:solidFill>
                </a:ln>
                <a:effectLst/>
              </c:spPr>
            </c:marker>
            <c:bubble3D val="0"/>
            <c:extLst>
              <c:ext xmlns:c16="http://schemas.microsoft.com/office/drawing/2014/chart" uri="{C3380CC4-5D6E-409C-BE32-E72D297353CC}">
                <c16:uniqueId val="{00000030-BB38-4CB7-ADEF-CB786CE7FBEF}"/>
              </c:ext>
            </c:extLst>
          </c:dPt>
          <c:dPt>
            <c:idx val="59"/>
            <c:marker>
              <c:symbol val="circle"/>
              <c:size val="5"/>
              <c:spPr>
                <a:solidFill>
                  <a:schemeClr val="tx1"/>
                </a:solidFill>
                <a:ln w="12700">
                  <a:noFill/>
                </a:ln>
                <a:effectLst/>
              </c:spPr>
            </c:marker>
            <c:bubble3D val="0"/>
            <c:extLst>
              <c:ext xmlns:c16="http://schemas.microsoft.com/office/drawing/2014/chart" uri="{C3380CC4-5D6E-409C-BE32-E72D297353CC}">
                <c16:uniqueId val="{00000031-BB38-4CB7-ADEF-CB786CE7FBEF}"/>
              </c:ext>
            </c:extLst>
          </c:dPt>
          <c:dPt>
            <c:idx val="65"/>
            <c:marker>
              <c:symbol val="diamond"/>
              <c:size val="7"/>
              <c:spPr>
                <a:solidFill>
                  <a:schemeClr val="tx1"/>
                </a:solidFill>
                <a:ln w="9525">
                  <a:noFill/>
                </a:ln>
                <a:effectLst/>
              </c:spPr>
            </c:marker>
            <c:bubble3D val="0"/>
            <c:extLst>
              <c:ext xmlns:c16="http://schemas.microsoft.com/office/drawing/2014/chart" uri="{C3380CC4-5D6E-409C-BE32-E72D297353CC}">
                <c16:uniqueId val="{00000032-BB38-4CB7-ADEF-CB786CE7FBEF}"/>
              </c:ext>
            </c:extLst>
          </c:dPt>
          <c:dPt>
            <c:idx val="66"/>
            <c:marker>
              <c:symbol val="triangle"/>
              <c:size val="7"/>
              <c:spPr>
                <a:noFill/>
                <a:ln w="12700">
                  <a:solidFill>
                    <a:schemeClr val="tx1"/>
                  </a:solidFill>
                </a:ln>
                <a:effectLst/>
              </c:spPr>
            </c:marker>
            <c:bubble3D val="0"/>
            <c:extLst>
              <c:ext xmlns:c16="http://schemas.microsoft.com/office/drawing/2014/chart" uri="{C3380CC4-5D6E-409C-BE32-E72D297353CC}">
                <c16:uniqueId val="{00000033-BB38-4CB7-ADEF-CB786CE7FBEF}"/>
              </c:ext>
            </c:extLst>
          </c:dPt>
          <c:dPt>
            <c:idx val="67"/>
            <c:marker>
              <c:symbol val="square"/>
              <c:size val="7"/>
              <c:spPr>
                <a:noFill/>
                <a:ln w="9525">
                  <a:solidFill>
                    <a:schemeClr val="tx1"/>
                  </a:solidFill>
                </a:ln>
                <a:effectLst/>
              </c:spPr>
            </c:marker>
            <c:bubble3D val="0"/>
            <c:extLst>
              <c:ext xmlns:c16="http://schemas.microsoft.com/office/drawing/2014/chart" uri="{C3380CC4-5D6E-409C-BE32-E72D297353CC}">
                <c16:uniqueId val="{00000034-BB38-4CB7-ADEF-CB786CE7FBEF}"/>
              </c:ext>
            </c:extLst>
          </c:dPt>
          <c:xVal>
            <c:numRef>
              <c:f>Extra!$C$375:$C$442</c:f>
              <c:numCache>
                <c:formatCode>General</c:formatCode>
                <c:ptCount val="68"/>
                <c:pt idx="0">
                  <c:v>100</c:v>
                </c:pt>
                <c:pt idx="1">
                  <c:v>100</c:v>
                </c:pt>
                <c:pt idx="2">
                  <c:v>100</c:v>
                </c:pt>
                <c:pt idx="3">
                  <c:v>100</c:v>
                </c:pt>
                <c:pt idx="4">
                  <c:v>98.227999999999994</c:v>
                </c:pt>
                <c:pt idx="5">
                  <c:v>97.013000000000005</c:v>
                </c:pt>
                <c:pt idx="6">
                  <c:v>95.798000000000002</c:v>
                </c:pt>
                <c:pt idx="7">
                  <c:v>94.582999999999998</c:v>
                </c:pt>
                <c:pt idx="8">
                  <c:v>93.367999999999995</c:v>
                </c:pt>
                <c:pt idx="9">
                  <c:v>92.153000000000006</c:v>
                </c:pt>
                <c:pt idx="10">
                  <c:v>90.938000000000002</c:v>
                </c:pt>
                <c:pt idx="11">
                  <c:v>89.722999999999999</c:v>
                </c:pt>
                <c:pt idx="12">
                  <c:v>88.507999999999996</c:v>
                </c:pt>
                <c:pt idx="13">
                  <c:v>87.293000000000006</c:v>
                </c:pt>
                <c:pt idx="14">
                  <c:v>86.078000000000003</c:v>
                </c:pt>
                <c:pt idx="15">
                  <c:v>84.863</c:v>
                </c:pt>
                <c:pt idx="16">
                  <c:v>83.64800000000001</c:v>
                </c:pt>
                <c:pt idx="17">
                  <c:v>82.433000000000007</c:v>
                </c:pt>
                <c:pt idx="18">
                  <c:v>81.218000000000004</c:v>
                </c:pt>
                <c:pt idx="19">
                  <c:v>80.003</c:v>
                </c:pt>
                <c:pt idx="20">
                  <c:v>78.787999999999997</c:v>
                </c:pt>
                <c:pt idx="21">
                  <c:v>77.573000000000008</c:v>
                </c:pt>
                <c:pt idx="22">
                  <c:v>76.358000000000004</c:v>
                </c:pt>
                <c:pt idx="23">
                  <c:v>75.143000000000001</c:v>
                </c:pt>
                <c:pt idx="24">
                  <c:v>73.927999999999997</c:v>
                </c:pt>
                <c:pt idx="25">
                  <c:v>72.713000000000008</c:v>
                </c:pt>
                <c:pt idx="26">
                  <c:v>71.498000000000005</c:v>
                </c:pt>
                <c:pt idx="27">
                  <c:v>70.283000000000001</c:v>
                </c:pt>
                <c:pt idx="28">
                  <c:v>69.067999999999998</c:v>
                </c:pt>
                <c:pt idx="29">
                  <c:v>67.853000000000009</c:v>
                </c:pt>
                <c:pt idx="30">
                  <c:v>66.638000000000005</c:v>
                </c:pt>
                <c:pt idx="31">
                  <c:v>64.207999999999998</c:v>
                </c:pt>
                <c:pt idx="32">
                  <c:v>62.993000000000009</c:v>
                </c:pt>
                <c:pt idx="33">
                  <c:v>61.778000000000006</c:v>
                </c:pt>
                <c:pt idx="34">
                  <c:v>60.563000000000002</c:v>
                </c:pt>
                <c:pt idx="35">
                  <c:v>59.347999999999999</c:v>
                </c:pt>
                <c:pt idx="36">
                  <c:v>58.132999999999996</c:v>
                </c:pt>
                <c:pt idx="37">
                  <c:v>56.918000000000006</c:v>
                </c:pt>
                <c:pt idx="38">
                  <c:v>55.703000000000003</c:v>
                </c:pt>
                <c:pt idx="39">
                  <c:v>54.488</c:v>
                </c:pt>
                <c:pt idx="40">
                  <c:v>53.273000000000003</c:v>
                </c:pt>
                <c:pt idx="41">
                  <c:v>52.058000000000007</c:v>
                </c:pt>
                <c:pt idx="42">
                  <c:v>50.843000000000004</c:v>
                </c:pt>
                <c:pt idx="43">
                  <c:v>49.628</c:v>
                </c:pt>
                <c:pt idx="44">
                  <c:v>48.412999999999997</c:v>
                </c:pt>
                <c:pt idx="45">
                  <c:v>47.198</c:v>
                </c:pt>
                <c:pt idx="46">
                  <c:v>45.983000000000004</c:v>
                </c:pt>
                <c:pt idx="47">
                  <c:v>44.768000000000001</c:v>
                </c:pt>
                <c:pt idx="48">
                  <c:v>43.552999999999997</c:v>
                </c:pt>
                <c:pt idx="49">
                  <c:v>42.338000000000001</c:v>
                </c:pt>
                <c:pt idx="50">
                  <c:v>41.123000000000005</c:v>
                </c:pt>
                <c:pt idx="51">
                  <c:v>39.908000000000001</c:v>
                </c:pt>
                <c:pt idx="52">
                  <c:v>38.692999999999998</c:v>
                </c:pt>
                <c:pt idx="53">
                  <c:v>37.478000000000002</c:v>
                </c:pt>
                <c:pt idx="54">
                  <c:v>36.262999999999998</c:v>
                </c:pt>
                <c:pt idx="55">
                  <c:v>35.048000000000002</c:v>
                </c:pt>
                <c:pt idx="56">
                  <c:v>33.832999999999998</c:v>
                </c:pt>
                <c:pt idx="57">
                  <c:v>32.618000000000002</c:v>
                </c:pt>
                <c:pt idx="58">
                  <c:v>31.402999999999999</c:v>
                </c:pt>
                <c:pt idx="59">
                  <c:v>30.188000000000002</c:v>
                </c:pt>
                <c:pt idx="60">
                  <c:v>28.972999999999999</c:v>
                </c:pt>
                <c:pt idx="61">
                  <c:v>27.757999999999999</c:v>
                </c:pt>
                <c:pt idx="62">
                  <c:v>26.542999999999999</c:v>
                </c:pt>
                <c:pt idx="63">
                  <c:v>24.113</c:v>
                </c:pt>
                <c:pt idx="64" formatCode="0.00">
                  <c:v>84.5</c:v>
                </c:pt>
                <c:pt idx="65">
                  <c:v>97</c:v>
                </c:pt>
                <c:pt idx="66">
                  <c:v>49.5</c:v>
                </c:pt>
                <c:pt idx="67">
                  <c:v>65.75</c:v>
                </c:pt>
              </c:numCache>
            </c:numRef>
          </c:xVal>
          <c:yVal>
            <c:numRef>
              <c:f>Extra!$D$375:$D$442</c:f>
              <c:numCache>
                <c:formatCode>General</c:formatCode>
                <c:ptCount val="68"/>
                <c:pt idx="0">
                  <c:v>36</c:v>
                </c:pt>
                <c:pt idx="1">
                  <c:v>45</c:v>
                </c:pt>
                <c:pt idx="2">
                  <c:v>44</c:v>
                </c:pt>
                <c:pt idx="3">
                  <c:v>46</c:v>
                </c:pt>
                <c:pt idx="4">
                  <c:v>32</c:v>
                </c:pt>
                <c:pt idx="5">
                  <c:v>37</c:v>
                </c:pt>
                <c:pt idx="6">
                  <c:v>57</c:v>
                </c:pt>
                <c:pt idx="7">
                  <c:v>33</c:v>
                </c:pt>
                <c:pt idx="8">
                  <c:v>35</c:v>
                </c:pt>
                <c:pt idx="9">
                  <c:v>58</c:v>
                </c:pt>
                <c:pt idx="10">
                  <c:v>26</c:v>
                </c:pt>
                <c:pt idx="11">
                  <c:v>35</c:v>
                </c:pt>
                <c:pt idx="12">
                  <c:v>45</c:v>
                </c:pt>
                <c:pt idx="13">
                  <c:v>63</c:v>
                </c:pt>
                <c:pt idx="14">
                  <c:v>73</c:v>
                </c:pt>
                <c:pt idx="15">
                  <c:v>40</c:v>
                </c:pt>
                <c:pt idx="16">
                  <c:v>18</c:v>
                </c:pt>
                <c:pt idx="17">
                  <c:v>72</c:v>
                </c:pt>
                <c:pt idx="18">
                  <c:v>32</c:v>
                </c:pt>
                <c:pt idx="19">
                  <c:v>22</c:v>
                </c:pt>
                <c:pt idx="20">
                  <c:v>52</c:v>
                </c:pt>
                <c:pt idx="21">
                  <c:v>57</c:v>
                </c:pt>
                <c:pt idx="22">
                  <c:v>52</c:v>
                </c:pt>
                <c:pt idx="23">
                  <c:v>32</c:v>
                </c:pt>
                <c:pt idx="24">
                  <c:v>40</c:v>
                </c:pt>
                <c:pt idx="25">
                  <c:v>59</c:v>
                </c:pt>
                <c:pt idx="26">
                  <c:v>73</c:v>
                </c:pt>
                <c:pt idx="27">
                  <c:v>27</c:v>
                </c:pt>
                <c:pt idx="28">
                  <c:v>82</c:v>
                </c:pt>
                <c:pt idx="29">
                  <c:v>67</c:v>
                </c:pt>
                <c:pt idx="30">
                  <c:v>70</c:v>
                </c:pt>
                <c:pt idx="31">
                  <c:v>87</c:v>
                </c:pt>
                <c:pt idx="32">
                  <c:v>82</c:v>
                </c:pt>
                <c:pt idx="33">
                  <c:v>53</c:v>
                </c:pt>
                <c:pt idx="34">
                  <c:v>45</c:v>
                </c:pt>
                <c:pt idx="35">
                  <c:v>60</c:v>
                </c:pt>
                <c:pt idx="36">
                  <c:v>52</c:v>
                </c:pt>
                <c:pt idx="37">
                  <c:v>40</c:v>
                </c:pt>
                <c:pt idx="38">
                  <c:v>28</c:v>
                </c:pt>
                <c:pt idx="39">
                  <c:v>41</c:v>
                </c:pt>
                <c:pt idx="40">
                  <c:v>63</c:v>
                </c:pt>
                <c:pt idx="41">
                  <c:v>66</c:v>
                </c:pt>
                <c:pt idx="42">
                  <c:v>42</c:v>
                </c:pt>
                <c:pt idx="43">
                  <c:v>50</c:v>
                </c:pt>
                <c:pt idx="44">
                  <c:v>38</c:v>
                </c:pt>
                <c:pt idx="45">
                  <c:v>85</c:v>
                </c:pt>
                <c:pt idx="46">
                  <c:v>42</c:v>
                </c:pt>
                <c:pt idx="47">
                  <c:v>31</c:v>
                </c:pt>
                <c:pt idx="48">
                  <c:v>56</c:v>
                </c:pt>
                <c:pt idx="49">
                  <c:v>52</c:v>
                </c:pt>
                <c:pt idx="50">
                  <c:v>54</c:v>
                </c:pt>
                <c:pt idx="51">
                  <c:v>59</c:v>
                </c:pt>
                <c:pt idx="52">
                  <c:v>55</c:v>
                </c:pt>
                <c:pt idx="53">
                  <c:v>28</c:v>
                </c:pt>
                <c:pt idx="54">
                  <c:v>52</c:v>
                </c:pt>
                <c:pt idx="55">
                  <c:v>41</c:v>
                </c:pt>
                <c:pt idx="56">
                  <c:v>41</c:v>
                </c:pt>
                <c:pt idx="57">
                  <c:v>58</c:v>
                </c:pt>
                <c:pt idx="58">
                  <c:v>33</c:v>
                </c:pt>
                <c:pt idx="59">
                  <c:v>38</c:v>
                </c:pt>
                <c:pt idx="60">
                  <c:v>70</c:v>
                </c:pt>
                <c:pt idx="61">
                  <c:v>38</c:v>
                </c:pt>
                <c:pt idx="62">
                  <c:v>33</c:v>
                </c:pt>
                <c:pt idx="63">
                  <c:v>40</c:v>
                </c:pt>
                <c:pt idx="64">
                  <c:v>76</c:v>
                </c:pt>
                <c:pt idx="65">
                  <c:v>75</c:v>
                </c:pt>
                <c:pt idx="66">
                  <c:v>73</c:v>
                </c:pt>
                <c:pt idx="67">
                  <c:v>39</c:v>
                </c:pt>
              </c:numCache>
            </c:numRef>
          </c:yVal>
          <c:smooth val="0"/>
          <c:extLst>
            <c:ext xmlns:c16="http://schemas.microsoft.com/office/drawing/2014/chart" uri="{C3380CC4-5D6E-409C-BE32-E72D297353CC}">
              <c16:uniqueId val="{00000035-BB38-4CB7-ADEF-CB786CE7FBEF}"/>
            </c:ext>
          </c:extLst>
        </c:ser>
        <c:dLbls>
          <c:showLegendKey val="0"/>
          <c:showVal val="0"/>
          <c:showCatName val="0"/>
          <c:showSerName val="0"/>
          <c:showPercent val="0"/>
          <c:showBubbleSize val="0"/>
        </c:dLbls>
        <c:axId val="343025519"/>
        <c:axId val="343020943"/>
      </c:scatterChart>
      <c:valAx>
        <c:axId val="343025519"/>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800" b="1"/>
                  <a:t>Debiased</a:t>
                </a:r>
                <a:r>
                  <a:rPr lang="en-GB" sz="1800" b="1" baseline="0"/>
                  <a:t> National Religiosities</a:t>
                </a:r>
                <a:endParaRPr lang="en-GB" sz="1800" b="1"/>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343020943"/>
        <c:crosses val="autoZero"/>
        <c:crossBetween val="midCat"/>
      </c:valAx>
      <c:valAx>
        <c:axId val="34302094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800" b="1"/>
                  <a:t>% Response</a:t>
                </a:r>
                <a:r>
                  <a:rPr lang="en-GB" sz="1800" b="1" baseline="0"/>
                  <a:t> per country</a:t>
                </a:r>
                <a:endParaRPr lang="en-GB" sz="1800" b="1"/>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343025519"/>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a:t>Social</a:t>
            </a:r>
            <a:r>
              <a:rPr lang="en-US" sz="1800" b="1" baseline="0"/>
              <a:t> p</a:t>
            </a:r>
            <a:r>
              <a:rPr lang="en-US" sz="1800" b="1"/>
              <a:t>redictor value</a:t>
            </a:r>
            <a:r>
              <a:rPr lang="en-US" sz="1800" b="1" baseline="0"/>
              <a:t>s for international attitudes to climate change</a:t>
            </a:r>
            <a:endParaRPr lang="en-US"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055078241802053"/>
          <c:y val="8.4311140408701385E-2"/>
          <c:w val="0.77018837835144027"/>
          <c:h val="0.84059109618548833"/>
        </c:manualLayout>
      </c:layout>
      <c:barChart>
        <c:barDir val="bar"/>
        <c:grouping val="stacked"/>
        <c:varyColors val="0"/>
        <c:ser>
          <c:idx val="0"/>
          <c:order val="0"/>
          <c:tx>
            <c:v>Predictors Low</c:v>
          </c:tx>
          <c:spPr>
            <a:solidFill>
              <a:schemeClr val="bg1">
                <a:lumMod val="50000"/>
              </a:schemeClr>
            </a:solidFill>
            <a:ln>
              <a:noFill/>
            </a:ln>
            <a:effectLst/>
          </c:spPr>
          <c:invertIfNegative val="0"/>
          <c:cat>
            <c:strRef>
              <c:f>Predictors!$B$8:$B$48</c:f>
              <c:strCache>
                <c:ptCount val="41"/>
                <c:pt idx="0">
                  <c:v>3/5, SA</c:v>
                </c:pt>
                <c:pt idx="1">
                  <c:v>5, MSA</c:v>
                </c:pt>
                <c:pt idx="2">
                  <c:v>5, MWA</c:v>
                </c:pt>
                <c:pt idx="3">
                  <c:v>5/32, WA</c:v>
                </c:pt>
                <c:pt idx="4">
                  <c:v>5, WA1</c:v>
                </c:pt>
                <c:pt idx="5">
                  <c:v>5/32, SC</c:v>
                </c:pt>
                <c:pt idx="6">
                  <c:v>4/5, WC</c:v>
                </c:pt>
                <c:pt idx="7">
                  <c:v>8/35, WA1+O2</c:v>
                </c:pt>
                <c:pt idx="8">
                  <c:v>8/36, WC1+O1</c:v>
                </c:pt>
                <c:pt idx="9">
                  <c:v>33, Res1</c:v>
                </c:pt>
                <c:pt idx="10">
                  <c:v>34, Res2</c:v>
                </c:pt>
                <c:pt idx="11">
                  <c:v>ER, VWA1+O3</c:v>
                </c:pt>
                <c:pt idx="12">
                  <c:v>ER, Sce</c:v>
                </c:pt>
                <c:pt idx="13">
                  <c:v>ER, MSAe+O4</c:v>
                </c:pt>
                <c:pt idx="14">
                  <c:v>ER, RMSAe</c:v>
                </c:pt>
                <c:pt idx="15">
                  <c:v>ER, Levi2021</c:v>
                </c:pt>
                <c:pt idx="16">
                  <c:v>ER, VWA2+05</c:v>
                </c:pt>
                <c:pt idx="17">
                  <c:v>26, XR</c:v>
                </c:pt>
                <c:pt idx="18">
                  <c:v>27, CSW</c:v>
                </c:pt>
                <c:pt idx="19">
                  <c:v>23, Renwbls</c:v>
                </c:pt>
                <c:pt idx="21">
                  <c:v>KV1</c:v>
                </c:pt>
                <c:pt idx="22">
                  <c:v>KV2</c:v>
                </c:pt>
                <c:pt idx="23">
                  <c:v>KV3</c:v>
                </c:pt>
                <c:pt idx="24">
                  <c:v>T1</c:v>
                </c:pt>
                <c:pt idx="25">
                  <c:v>M1</c:v>
                </c:pt>
                <c:pt idx="26">
                  <c:v>M2</c:v>
                </c:pt>
                <c:pt idx="27">
                  <c:v>LC1</c:v>
                </c:pt>
                <c:pt idx="28">
                  <c:v>LC2</c:v>
                </c:pt>
                <c:pt idx="29">
                  <c:v>H1</c:v>
                </c:pt>
                <c:pt idx="30">
                  <c:v>H2</c:v>
                </c:pt>
                <c:pt idx="31">
                  <c:v>H3</c:v>
                </c:pt>
                <c:pt idx="32">
                  <c:v>H4</c:v>
                </c:pt>
                <c:pt idx="33">
                  <c:v>H5</c:v>
                </c:pt>
                <c:pt idx="34">
                  <c:v>H6</c:v>
                </c:pt>
                <c:pt idx="35">
                  <c:v>L1</c:v>
                </c:pt>
                <c:pt idx="36">
                  <c:v>L2</c:v>
                </c:pt>
                <c:pt idx="37">
                  <c:v>L3</c:v>
                </c:pt>
                <c:pt idx="38">
                  <c:v>K1</c:v>
                </c:pt>
                <c:pt idx="39">
                  <c:v>K2</c:v>
                </c:pt>
                <c:pt idx="40">
                  <c:v>K3</c:v>
                </c:pt>
              </c:strCache>
            </c:strRef>
          </c:cat>
          <c:val>
            <c:numRef>
              <c:f>Predictors!$C$8:$C$48</c:f>
              <c:numCache>
                <c:formatCode>0.0</c:formatCode>
                <c:ptCount val="41"/>
                <c:pt idx="0">
                  <c:v>87.436749094186979</c:v>
                </c:pt>
                <c:pt idx="1">
                  <c:v>45.261049701093079</c:v>
                </c:pt>
                <c:pt idx="2">
                  <c:v>66.009794581475759</c:v>
                </c:pt>
                <c:pt idx="3">
                  <c:v>79.66508991113804</c:v>
                </c:pt>
                <c:pt idx="4">
                  <c:v>49.088706990700913</c:v>
                </c:pt>
                <c:pt idx="5">
                  <c:v>32.576659129705376</c:v>
                </c:pt>
                <c:pt idx="6">
                  <c:v>58.409887874302825</c:v>
                </c:pt>
                <c:pt idx="7">
                  <c:v>58.522786493548764</c:v>
                </c:pt>
                <c:pt idx="8">
                  <c:v>72.097689390823078</c:v>
                </c:pt>
                <c:pt idx="9">
                  <c:v>78.512274245475851</c:v>
                </c:pt>
                <c:pt idx="10">
                  <c:v>60.738705230299331</c:v>
                </c:pt>
                <c:pt idx="11">
                  <c:v>54.947921830230364</c:v>
                </c:pt>
                <c:pt idx="12">
                  <c:v>34.461001424154944</c:v>
                </c:pt>
                <c:pt idx="13">
                  <c:v>59.325158498443585</c:v>
                </c:pt>
                <c:pt idx="14">
                  <c:v>58.998358141205841</c:v>
                </c:pt>
                <c:pt idx="15">
                  <c:v>41.327752316085608</c:v>
                </c:pt>
                <c:pt idx="16">
                  <c:v>52.735805592090067</c:v>
                </c:pt>
                <c:pt idx="17">
                  <c:v>74.991542341809435</c:v>
                </c:pt>
                <c:pt idx="18">
                  <c:v>63.77361331914063</c:v>
                </c:pt>
                <c:pt idx="19">
                  <c:v>42.115877832567037</c:v>
                </c:pt>
                <c:pt idx="21" formatCode="General">
                  <c:v>21</c:v>
                </c:pt>
                <c:pt idx="22" formatCode="General">
                  <c:v>15</c:v>
                </c:pt>
                <c:pt idx="23" formatCode="General">
                  <c:v>10</c:v>
                </c:pt>
                <c:pt idx="24" formatCode="General">
                  <c:v>6</c:v>
                </c:pt>
                <c:pt idx="25" formatCode="General">
                  <c:v>9</c:v>
                </c:pt>
                <c:pt idx="26" formatCode="General">
                  <c:v>10</c:v>
                </c:pt>
                <c:pt idx="27" formatCode="General">
                  <c:v>37</c:v>
                </c:pt>
                <c:pt idx="28" formatCode="General">
                  <c:v>38</c:v>
                </c:pt>
                <c:pt idx="29" formatCode="General">
                  <c:v>24</c:v>
                </c:pt>
                <c:pt idx="30" formatCode="General">
                  <c:v>15</c:v>
                </c:pt>
                <c:pt idx="31" formatCode="General">
                  <c:v>15</c:v>
                </c:pt>
                <c:pt idx="32" formatCode="General">
                  <c:v>12</c:v>
                </c:pt>
                <c:pt idx="33" formatCode="General">
                  <c:v>11</c:v>
                </c:pt>
                <c:pt idx="34" formatCode="General">
                  <c:v>10</c:v>
                </c:pt>
                <c:pt idx="35" formatCode="General">
                  <c:v>7</c:v>
                </c:pt>
                <c:pt idx="36" formatCode="General">
                  <c:v>7</c:v>
                </c:pt>
                <c:pt idx="37" formatCode="General">
                  <c:v>4</c:v>
                </c:pt>
                <c:pt idx="38" formatCode="General">
                  <c:v>22</c:v>
                </c:pt>
                <c:pt idx="39" formatCode="General">
                  <c:v>14</c:v>
                </c:pt>
                <c:pt idx="40" formatCode="General">
                  <c:v>11</c:v>
                </c:pt>
              </c:numCache>
            </c:numRef>
          </c:val>
          <c:extLst>
            <c:ext xmlns:c16="http://schemas.microsoft.com/office/drawing/2014/chart" uri="{C3380CC4-5D6E-409C-BE32-E72D297353CC}">
              <c16:uniqueId val="{00000000-0EB7-4A16-A2E4-672FFBDF8516}"/>
            </c:ext>
          </c:extLst>
        </c:ser>
        <c:ser>
          <c:idx val="1"/>
          <c:order val="1"/>
          <c:tx>
            <c:v>Predictors High</c:v>
          </c:tx>
          <c:spPr>
            <a:pattFill prst="ltVert">
              <a:fgClr>
                <a:schemeClr val="bg1">
                  <a:lumMod val="50000"/>
                </a:schemeClr>
              </a:fgClr>
              <a:bgClr>
                <a:schemeClr val="bg1"/>
              </a:bgClr>
            </a:pattFill>
            <a:ln>
              <a:noFill/>
            </a:ln>
            <a:effectLst/>
          </c:spPr>
          <c:invertIfNegative val="0"/>
          <c:val>
            <c:numRef>
              <c:f>Predictors!$G$8:$G$48</c:f>
              <c:numCache>
                <c:formatCode>General</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1">
                  <c:v>0</c:v>
                </c:pt>
                <c:pt idx="22">
                  <c:v>0</c:v>
                </c:pt>
                <c:pt idx="23">
                  <c:v>0</c:v>
                </c:pt>
                <c:pt idx="24">
                  <c:v>29</c:v>
                </c:pt>
                <c:pt idx="25">
                  <c:v>0</c:v>
                </c:pt>
                <c:pt idx="26">
                  <c:v>0</c:v>
                </c:pt>
                <c:pt idx="27">
                  <c:v>0</c:v>
                </c:pt>
                <c:pt idx="28">
                  <c:v>0</c:v>
                </c:pt>
                <c:pt idx="29">
                  <c:v>0</c:v>
                </c:pt>
                <c:pt idx="30">
                  <c:v>0</c:v>
                </c:pt>
                <c:pt idx="31">
                  <c:v>0</c:v>
                </c:pt>
                <c:pt idx="32">
                  <c:v>0</c:v>
                </c:pt>
                <c:pt idx="33">
                  <c:v>0</c:v>
                </c:pt>
                <c:pt idx="34">
                  <c:v>0</c:v>
                </c:pt>
                <c:pt idx="35">
                  <c:v>11</c:v>
                </c:pt>
                <c:pt idx="36">
                  <c:v>0</c:v>
                </c:pt>
                <c:pt idx="37">
                  <c:v>7</c:v>
                </c:pt>
                <c:pt idx="38">
                  <c:v>0</c:v>
                </c:pt>
                <c:pt idx="39">
                  <c:v>0</c:v>
                </c:pt>
                <c:pt idx="40">
                  <c:v>0</c:v>
                </c:pt>
              </c:numCache>
            </c:numRef>
          </c:val>
          <c:extLst>
            <c:ext xmlns:c16="http://schemas.microsoft.com/office/drawing/2014/chart" uri="{C3380CC4-5D6E-409C-BE32-E72D297353CC}">
              <c16:uniqueId val="{00000001-0EB7-4A16-A2E4-672FFBDF8516}"/>
            </c:ext>
          </c:extLst>
        </c:ser>
        <c:dLbls>
          <c:showLegendKey val="0"/>
          <c:showVal val="0"/>
          <c:showCatName val="0"/>
          <c:showSerName val="0"/>
          <c:showPercent val="0"/>
          <c:showBubbleSize val="0"/>
        </c:dLbls>
        <c:gapWidth val="150"/>
        <c:overlap val="100"/>
        <c:axId val="1800185247"/>
        <c:axId val="1800185663"/>
      </c:barChart>
      <c:catAx>
        <c:axId val="1800185247"/>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800" b="1" u="sng" baseline="0"/>
                  <a:t>Predictor  Identifications</a:t>
                </a:r>
              </a:p>
              <a:p>
                <a:pPr>
                  <a:defRPr/>
                </a:pPr>
                <a:r>
                  <a:rPr lang="en-GB" sz="1800" b="0" baseline="0"/>
                  <a:t>Figure N</a:t>
                </a:r>
                <a:r>
                  <a:rPr lang="en-GB" sz="1800" b="0" baseline="30000"/>
                  <a:t>o</a:t>
                </a:r>
                <a:r>
                  <a:rPr lang="en-GB" sz="1800" b="0" baseline="0"/>
                  <a:t> [or Excel-Ref], Series ID)                      Paper / Predictor code (see key)</a:t>
                </a:r>
                <a:endParaRPr lang="en-GB" sz="1800" b="0"/>
              </a:p>
            </c:rich>
          </c:tx>
          <c:layout>
            <c:manualLayout>
              <c:xMode val="edge"/>
              <c:yMode val="edge"/>
              <c:x val="2.2338049143708117E-2"/>
              <c:y val="0.1343639279763727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800185663"/>
        <c:crosses val="autoZero"/>
        <c:auto val="0"/>
        <c:lblAlgn val="ctr"/>
        <c:lblOffset val="100"/>
        <c:noMultiLvlLbl val="0"/>
      </c:catAx>
      <c:valAx>
        <c:axId val="1800185663"/>
        <c:scaling>
          <c:orientation val="minMax"/>
          <c:max val="9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800" b="1"/>
                  <a:t>Predictor</a:t>
                </a:r>
                <a:r>
                  <a:rPr lang="en-GB" sz="1800" b="1" baseline="0"/>
                  <a:t> values (%)</a:t>
                </a:r>
                <a:endParaRPr lang="en-GB" sz="1800" b="1"/>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80018524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900" b="1" baseline="0"/>
              <a:t>Public aspiration to activism</a:t>
            </a:r>
            <a:r>
              <a:rPr lang="en-GB" sz="1900" b="0" baseline="0"/>
              <a:t>, contrasted with</a:t>
            </a:r>
            <a:r>
              <a:rPr lang="en-GB" sz="1900" b="1" baseline="0"/>
              <a:t> actual activist group membership rankings </a:t>
            </a:r>
            <a:r>
              <a:rPr lang="en-GB" sz="1900" b="0" baseline="0"/>
              <a:t>(trends only), </a:t>
            </a:r>
            <a:r>
              <a:rPr lang="en-GB" sz="1900" b="1" baseline="0"/>
              <a:t>for XR and &amp; CSW movements.</a:t>
            </a:r>
            <a:endParaRPr lang="en-GB" sz="1900" b="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2"/>
          <c:order val="0"/>
          <c:tx>
            <c:v>Activism aspiration</c:v>
          </c:tx>
          <c:spPr>
            <a:ln w="25400" cap="rnd">
              <a:noFill/>
              <a:round/>
            </a:ln>
            <a:effectLst/>
          </c:spPr>
          <c:marker>
            <c:symbol val="circle"/>
            <c:size val="5"/>
            <c:spPr>
              <a:solidFill>
                <a:schemeClr val="accent3"/>
              </a:solidFill>
              <a:ln w="9525">
                <a:solidFill>
                  <a:schemeClr val="accent3"/>
                </a:solidFill>
              </a:ln>
              <a:effectLst/>
            </c:spPr>
          </c:marker>
          <c:dLbls>
            <c:dLbl>
              <c:idx val="0"/>
              <c:layout>
                <c:manualLayout>
                  <c:x val="-9.6147004507650499E-2"/>
                  <c:y val="0"/>
                </c:manualLayout>
              </c:layout>
              <c:tx>
                <c:rich>
                  <a:bodyPr/>
                  <a:lstStyle/>
                  <a:p>
                    <a:fld id="{7592682E-6C11-4527-A1EF-78671D1B100B}"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CEB2-424F-84AC-3E002749C8AC}"/>
                </c:ext>
              </c:extLst>
            </c:dLbl>
            <c:dLbl>
              <c:idx val="1"/>
              <c:tx>
                <c:rich>
                  <a:bodyPr/>
                  <a:lstStyle/>
                  <a:p>
                    <a:fld id="{3D03A856-EF75-4DFB-9772-109F3E775C9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CEB2-424F-84AC-3E002749C8AC}"/>
                </c:ext>
              </c:extLst>
            </c:dLbl>
            <c:dLbl>
              <c:idx val="2"/>
              <c:tx>
                <c:rich>
                  <a:bodyPr/>
                  <a:lstStyle/>
                  <a:p>
                    <a:fld id="{1845F155-703D-4A66-B4B6-03AF04192B15}"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CEB2-424F-84AC-3E002749C8AC}"/>
                </c:ext>
              </c:extLst>
            </c:dLbl>
            <c:dLbl>
              <c:idx val="3"/>
              <c:tx>
                <c:rich>
                  <a:bodyPr/>
                  <a:lstStyle/>
                  <a:p>
                    <a:fld id="{96AEBDF9-0894-40A0-8EFB-C5D9DAE6D85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CEB2-424F-84AC-3E002749C8AC}"/>
                </c:ext>
              </c:extLst>
            </c:dLbl>
            <c:dLbl>
              <c:idx val="4"/>
              <c:layout>
                <c:manualLayout>
                  <c:x val="-1.1065872972386833E-2"/>
                  <c:y val="6.461335917216221E-2"/>
                </c:manualLayout>
              </c:layout>
              <c:tx>
                <c:rich>
                  <a:bodyPr/>
                  <a:lstStyle/>
                  <a:p>
                    <a:fld id="{CAC443A0-6656-4669-A28C-085E6859D838}"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CEB2-424F-84AC-3E002749C8AC}"/>
                </c:ext>
              </c:extLst>
            </c:dLbl>
            <c:dLbl>
              <c:idx val="5"/>
              <c:tx>
                <c:rich>
                  <a:bodyPr/>
                  <a:lstStyle/>
                  <a:p>
                    <a:fld id="{4FFE3A1F-FF2D-4B20-8BD3-758F2278550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CEB2-424F-84AC-3E002749C8AC}"/>
                </c:ext>
              </c:extLst>
            </c:dLbl>
            <c:dLbl>
              <c:idx val="6"/>
              <c:tx>
                <c:rich>
                  <a:bodyPr/>
                  <a:lstStyle/>
                  <a:p>
                    <a:fld id="{24BC7456-5E18-4E12-A2DA-43D5FEA71FB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CEB2-424F-84AC-3E002749C8AC}"/>
                </c:ext>
              </c:extLst>
            </c:dLbl>
            <c:dLbl>
              <c:idx val="7"/>
              <c:layout>
                <c:manualLayout>
                  <c:x val="-4.7206757694299335E-2"/>
                  <c:y val="-3.9285314403599128E-2"/>
                </c:manualLayout>
              </c:layout>
              <c:tx>
                <c:rich>
                  <a:bodyPr/>
                  <a:lstStyle/>
                  <a:p>
                    <a:fld id="{6F4BFAE2-A388-4AB4-B285-A44E7318234B}"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CEB2-424F-84AC-3E002749C8AC}"/>
                </c:ext>
              </c:extLst>
            </c:dLbl>
            <c:dLbl>
              <c:idx val="8"/>
              <c:tx>
                <c:rich>
                  <a:bodyPr/>
                  <a:lstStyle/>
                  <a:p>
                    <a:fld id="{1A3944EC-31F7-4A2C-B760-22F186BBD3F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CEB2-424F-84AC-3E002749C8AC}"/>
                </c:ext>
              </c:extLst>
            </c:dLbl>
            <c:dLbl>
              <c:idx val="9"/>
              <c:tx>
                <c:rich>
                  <a:bodyPr/>
                  <a:lstStyle/>
                  <a:p>
                    <a:fld id="{A84C9F40-FC8F-4E99-84DB-EB3DD5F8E91D}"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CEB2-424F-84AC-3E002749C8AC}"/>
                </c:ext>
              </c:extLst>
            </c:dLbl>
            <c:dLbl>
              <c:idx val="10"/>
              <c:layout>
                <c:manualLayout>
                  <c:x val="-3.5672254218832161E-2"/>
                  <c:y val="-7.0040624359857986E-2"/>
                </c:manualLayout>
              </c:layout>
              <c:tx>
                <c:rich>
                  <a:bodyPr/>
                  <a:lstStyle/>
                  <a:p>
                    <a:fld id="{CE9CE144-487A-4135-A753-DA82FD2EC72E}"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CEB2-424F-84AC-3E002749C8AC}"/>
                </c:ext>
              </c:extLst>
            </c:dLbl>
            <c:dLbl>
              <c:idx val="11"/>
              <c:tx>
                <c:rich>
                  <a:bodyPr/>
                  <a:lstStyle/>
                  <a:p>
                    <a:fld id="{F132FA18-1727-4008-8284-2F67AECFB35C}"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CEB2-424F-84AC-3E002749C8AC}"/>
                </c:ext>
              </c:extLst>
            </c:dLbl>
            <c:dLbl>
              <c:idx val="12"/>
              <c:tx>
                <c:rich>
                  <a:bodyPr/>
                  <a:lstStyle/>
                  <a:p>
                    <a:fld id="{923EE0B9-A19D-47E3-88EE-ECE7C8CD08D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CEB2-424F-84AC-3E002749C8AC}"/>
                </c:ext>
              </c:extLst>
            </c:dLbl>
            <c:dLbl>
              <c:idx val="13"/>
              <c:tx>
                <c:rich>
                  <a:bodyPr/>
                  <a:lstStyle/>
                  <a:p>
                    <a:fld id="{28CD7BE8-0E6C-4CDA-8928-E7FC0136C9DD}"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CEB2-424F-84AC-3E002749C8AC}"/>
                </c:ext>
              </c:extLst>
            </c:dLbl>
            <c:dLbl>
              <c:idx val="14"/>
              <c:tx>
                <c:rich>
                  <a:bodyPr/>
                  <a:lstStyle/>
                  <a:p>
                    <a:fld id="{4795A67C-1C78-4CB6-A80F-BF26948E98C7}"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CEB2-424F-84AC-3E002749C8AC}"/>
                </c:ext>
              </c:extLst>
            </c:dLbl>
            <c:dLbl>
              <c:idx val="15"/>
              <c:layout>
                <c:manualLayout>
                  <c:x val="-3.4027513568869246E-2"/>
                  <c:y val="-3.6182717595598587E-3"/>
                </c:manualLayout>
              </c:layout>
              <c:tx>
                <c:rich>
                  <a:bodyPr rot="0" spcFirstLastPara="1" vertOverflow="ellipsis" vert="horz" wrap="square" lIns="38100" tIns="19050" rIns="38100" bIns="19050" anchor="ctr" anchorCtr="1">
                    <a:noAutofit/>
                  </a:bodyPr>
                  <a:lstStyle/>
                  <a:p>
                    <a:pPr>
                      <a:defRPr sz="1100" b="0" i="0" u="none" strike="noStrike" kern="1200" baseline="0">
                        <a:solidFill>
                          <a:schemeClr val="bg1">
                            <a:lumMod val="50000"/>
                          </a:schemeClr>
                        </a:solidFill>
                        <a:latin typeface="+mn-lt"/>
                        <a:ea typeface="+mn-ea"/>
                        <a:cs typeface="+mn-cs"/>
                      </a:defRPr>
                    </a:pPr>
                    <a:fld id="{A4027FA0-635A-4738-9ABA-7281423BD1DF}" type="CELLRANGE">
                      <a:rPr lang="en-US"/>
                      <a:pPr>
                        <a:defRPr sz="1100">
                          <a:solidFill>
                            <a:schemeClr val="bg1">
                              <a:lumMod val="50000"/>
                            </a:schemeClr>
                          </a:solidFill>
                        </a:defRPr>
                      </a:pPr>
                      <a:t>[CELLRANGE]</a:t>
                    </a:fld>
                    <a:endParaRPr lang="en-GB"/>
                  </a:p>
                </c:rich>
              </c:tx>
              <c:spPr>
                <a:noFill/>
                <a:ln>
                  <a:noFill/>
                </a:ln>
                <a:effectLst/>
              </c:spPr>
              <c:txPr>
                <a:bodyPr rot="0" spcFirstLastPara="1" vertOverflow="ellipsis" vert="horz" wrap="square" lIns="38100" tIns="19050" rIns="38100" bIns="19050" anchor="ctr" anchorCtr="1">
                  <a:noAutofit/>
                </a:bodyPr>
                <a:lstStyle/>
                <a:p>
                  <a:pPr>
                    <a:defRPr sz="1100" b="0" i="0" u="none" strike="noStrike" kern="1200" baseline="0">
                      <a:solidFill>
                        <a:schemeClr val="bg1">
                          <a:lumMod val="50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layout>
                    <c:manualLayout>
                      <c:w val="2.4226595678181074E-2"/>
                      <c:h val="3.5151510144124029E-2"/>
                    </c:manualLayout>
                  </c15:layout>
                  <c15:dlblFieldTable/>
                  <c15:showDataLabelsRange val="1"/>
                </c:ext>
                <c:ext xmlns:c16="http://schemas.microsoft.com/office/drawing/2014/chart" uri="{C3380CC4-5D6E-409C-BE32-E72D297353CC}">
                  <c16:uniqueId val="{0000000F-CEB2-424F-84AC-3E002749C8AC}"/>
                </c:ext>
              </c:extLst>
            </c:dLbl>
            <c:dLbl>
              <c:idx val="16"/>
              <c:tx>
                <c:rich>
                  <a:bodyPr/>
                  <a:lstStyle/>
                  <a:p>
                    <a:fld id="{36EE8DD1-F699-4B6F-9C00-5388000A7BEA}"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CEB2-424F-84AC-3E002749C8AC}"/>
                </c:ext>
              </c:extLst>
            </c:dLbl>
            <c:dLbl>
              <c:idx val="17"/>
              <c:tx>
                <c:rich>
                  <a:bodyPr/>
                  <a:lstStyle/>
                  <a:p>
                    <a:fld id="{33F74440-621A-475A-B8FB-38DD7A43155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CEB2-424F-84AC-3E002749C8AC}"/>
                </c:ext>
              </c:extLst>
            </c:dLbl>
            <c:dLbl>
              <c:idx val="18"/>
              <c:layout>
                <c:manualLayout>
                  <c:x val="-5.273511205844747E-2"/>
                  <c:y val="1.5766690418104124E-2"/>
                </c:manualLayout>
              </c:layout>
              <c:tx>
                <c:rich>
                  <a:bodyPr/>
                  <a:lstStyle/>
                  <a:p>
                    <a:fld id="{874397AF-3788-4D42-A437-4257340EE59C}"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CEB2-424F-84AC-3E002749C8AC}"/>
                </c:ext>
              </c:extLst>
            </c:dLbl>
            <c:dLbl>
              <c:idx val="19"/>
              <c:tx>
                <c:rich>
                  <a:bodyPr/>
                  <a:lstStyle/>
                  <a:p>
                    <a:fld id="{51CD07E9-FB3B-4B70-AABB-85D66A70D60A}"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CEB2-424F-84AC-3E002749C8AC}"/>
                </c:ext>
              </c:extLst>
            </c:dLbl>
            <c:dLbl>
              <c:idx val="20"/>
              <c:layout>
                <c:manualLayout>
                  <c:x val="-3.3868345118872788E-2"/>
                  <c:y val="2.3003233937223838E-2"/>
                </c:manualLayout>
              </c:layout>
              <c:tx>
                <c:rich>
                  <a:bodyPr/>
                  <a:lstStyle/>
                  <a:p>
                    <a:fld id="{12C472F5-57B7-4602-894E-093EBF773A1F}"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CEB2-424F-84AC-3E002749C8AC}"/>
                </c:ext>
              </c:extLst>
            </c:dLbl>
            <c:dLbl>
              <c:idx val="21"/>
              <c:tx>
                <c:rich>
                  <a:bodyPr/>
                  <a:lstStyle/>
                  <a:p>
                    <a:fld id="{B7BD4022-EB84-4B77-A287-84AE78188333}"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CEB2-424F-84AC-3E002749C8AC}"/>
                </c:ext>
              </c:extLst>
            </c:dLbl>
            <c:dLbl>
              <c:idx val="22"/>
              <c:tx>
                <c:rich>
                  <a:bodyPr/>
                  <a:lstStyle/>
                  <a:p>
                    <a:fld id="{D061B10C-39A9-4E2D-B1EB-800E40D7B20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CEB2-424F-84AC-3E002749C8AC}"/>
                </c:ext>
              </c:extLst>
            </c:dLbl>
            <c:dLbl>
              <c:idx val="23"/>
              <c:layout>
                <c:manualLayout>
                  <c:x val="-2.6854515020485463E-2"/>
                  <c:y val="6.0995087412602358E-2"/>
                </c:manualLayout>
              </c:layout>
              <c:tx>
                <c:rich>
                  <a:bodyPr/>
                  <a:lstStyle/>
                  <a:p>
                    <a:fld id="{8C5CC792-F10B-4483-BDD7-24AD10B3BA99}"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CEB2-424F-84AC-3E002749C8AC}"/>
                </c:ext>
              </c:extLst>
            </c:dLbl>
            <c:dLbl>
              <c:idx val="24"/>
              <c:tx>
                <c:rich>
                  <a:bodyPr/>
                  <a:lstStyle/>
                  <a:p>
                    <a:fld id="{1118E3F1-D8FC-4ED9-AC25-8A8CD1BFD38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CEB2-424F-84AC-3E002749C8AC}"/>
                </c:ext>
              </c:extLst>
            </c:dLbl>
            <c:dLbl>
              <c:idx val="25"/>
              <c:tx>
                <c:rich>
                  <a:bodyPr/>
                  <a:lstStyle/>
                  <a:p>
                    <a:fld id="{A9F1BF1B-49E9-4863-BFFE-7D13C6A332E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CEB2-424F-84AC-3E002749C8AC}"/>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lumMod val="50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25400" cap="rnd">
                <a:solidFill>
                  <a:schemeClr val="accent3"/>
                </a:solidFill>
                <a:prstDash val="solid"/>
              </a:ln>
              <a:effectLst/>
            </c:spPr>
            <c:trendlineType val="linear"/>
            <c:backward val="5"/>
            <c:dispRSqr val="0"/>
            <c:dispEq val="0"/>
          </c:trendline>
          <c:xVal>
            <c:numRef>
              <c:f>PostCovid!$C$56:$C$81</c:f>
              <c:numCache>
                <c:formatCode>0.00</c:formatCode>
                <c:ptCount val="26"/>
                <c:pt idx="0">
                  <c:v>81.218000000000004</c:v>
                </c:pt>
                <c:pt idx="1">
                  <c:v>93.367999999999995</c:v>
                </c:pt>
                <c:pt idx="2">
                  <c:v>53.273000000000003</c:v>
                </c:pt>
                <c:pt idx="3">
                  <c:v>33.832999999999998</c:v>
                </c:pt>
                <c:pt idx="4">
                  <c:v>38.692999999999998</c:v>
                </c:pt>
                <c:pt idx="5">
                  <c:v>95.798000000000002</c:v>
                </c:pt>
                <c:pt idx="6">
                  <c:v>78.787999999999997</c:v>
                </c:pt>
                <c:pt idx="7">
                  <c:v>39.908000000000001</c:v>
                </c:pt>
                <c:pt idx="8">
                  <c:v>32.618000000000002</c:v>
                </c:pt>
                <c:pt idx="9">
                  <c:v>56.918000000000006</c:v>
                </c:pt>
                <c:pt idx="10">
                  <c:v>43.552999999999997</c:v>
                </c:pt>
                <c:pt idx="11">
                  <c:v>36.262999999999998</c:v>
                </c:pt>
                <c:pt idx="12">
                  <c:v>72.713000000000008</c:v>
                </c:pt>
                <c:pt idx="13">
                  <c:v>82.433000000000007</c:v>
                </c:pt>
                <c:pt idx="14">
                  <c:v>66.638000000000005</c:v>
                </c:pt>
                <c:pt idx="15">
                  <c:v>28.972999999999999</c:v>
                </c:pt>
                <c:pt idx="16">
                  <c:v>47.198</c:v>
                </c:pt>
                <c:pt idx="17">
                  <c:v>84.863</c:v>
                </c:pt>
                <c:pt idx="18">
                  <c:v>25.327999999999999</c:v>
                </c:pt>
                <c:pt idx="19">
                  <c:v>59.347999999999999</c:v>
                </c:pt>
                <c:pt idx="20">
                  <c:v>100</c:v>
                </c:pt>
                <c:pt idx="21">
                  <c:v>67.853000000000009</c:v>
                </c:pt>
                <c:pt idx="22">
                  <c:v>83.64800000000001</c:v>
                </c:pt>
                <c:pt idx="23">
                  <c:v>76.358000000000004</c:v>
                </c:pt>
                <c:pt idx="24">
                  <c:v>100</c:v>
                </c:pt>
                <c:pt idx="25">
                  <c:v>80.003</c:v>
                </c:pt>
              </c:numCache>
            </c:numRef>
          </c:xVal>
          <c:yVal>
            <c:numRef>
              <c:f>PostCovid!$E$56:$E$81</c:f>
              <c:numCache>
                <c:formatCode>General</c:formatCode>
                <c:ptCount val="26"/>
                <c:pt idx="0">
                  <c:v>37</c:v>
                </c:pt>
                <c:pt idx="1">
                  <c:v>53</c:v>
                </c:pt>
                <c:pt idx="2">
                  <c:v>24</c:v>
                </c:pt>
                <c:pt idx="3">
                  <c:v>11</c:v>
                </c:pt>
                <c:pt idx="4">
                  <c:v>20</c:v>
                </c:pt>
                <c:pt idx="5">
                  <c:v>56</c:v>
                </c:pt>
                <c:pt idx="6">
                  <c:v>26</c:v>
                </c:pt>
                <c:pt idx="7">
                  <c:v>21</c:v>
                </c:pt>
                <c:pt idx="8">
                  <c:v>7</c:v>
                </c:pt>
                <c:pt idx="9">
                  <c:v>17</c:v>
                </c:pt>
                <c:pt idx="10">
                  <c:v>22</c:v>
                </c:pt>
                <c:pt idx="11">
                  <c:v>21</c:v>
                </c:pt>
                <c:pt idx="12">
                  <c:v>54</c:v>
                </c:pt>
                <c:pt idx="13">
                  <c:v>39</c:v>
                </c:pt>
                <c:pt idx="14">
                  <c:v>40</c:v>
                </c:pt>
                <c:pt idx="15">
                  <c:v>17</c:v>
                </c:pt>
                <c:pt idx="16">
                  <c:v>23</c:v>
                </c:pt>
                <c:pt idx="17">
                  <c:v>36</c:v>
                </c:pt>
                <c:pt idx="18">
                  <c:v>15</c:v>
                </c:pt>
                <c:pt idx="19">
                  <c:v>16</c:v>
                </c:pt>
                <c:pt idx="20">
                  <c:v>40</c:v>
                </c:pt>
                <c:pt idx="21">
                  <c:v>23</c:v>
                </c:pt>
                <c:pt idx="22">
                  <c:v>22</c:v>
                </c:pt>
                <c:pt idx="23">
                  <c:v>25</c:v>
                </c:pt>
                <c:pt idx="24">
                  <c:v>59</c:v>
                </c:pt>
                <c:pt idx="25">
                  <c:v>32</c:v>
                </c:pt>
              </c:numCache>
            </c:numRef>
          </c:yVal>
          <c:smooth val="0"/>
          <c:extLst>
            <c:ext xmlns:c15="http://schemas.microsoft.com/office/drawing/2012/chart" uri="{02D57815-91ED-43cb-92C2-25804820EDAC}">
              <c15:datalabelsRange>
                <c15:f>PostCovid!$B$56:$B$81</c15:f>
                <c15:dlblRangeCache>
                  <c:ptCount val="26"/>
                  <c:pt idx="0">
                    <c:v>Indonesia</c:v>
                  </c:pt>
                  <c:pt idx="1">
                    <c:v>India</c:v>
                  </c:pt>
                  <c:pt idx="2">
                    <c:v>Ireland</c:v>
                  </c:pt>
                  <c:pt idx="3">
                    <c:v>Netherlands</c:v>
                  </c:pt>
                  <c:pt idx="4">
                    <c:v>Germany</c:v>
                  </c:pt>
                  <c:pt idx="5">
                    <c:v>Philippines</c:v>
                  </c:pt>
                  <c:pt idx="6">
                    <c:v>Turkey</c:v>
                  </c:pt>
                  <c:pt idx="7">
                    <c:v>France</c:v>
                  </c:pt>
                  <c:pt idx="8">
                    <c:v>Japan</c:v>
                  </c:pt>
                  <c:pt idx="9">
                    <c:v>Russia</c:v>
                  </c:pt>
                  <c:pt idx="10">
                    <c:v>Canada</c:v>
                  </c:pt>
                  <c:pt idx="11">
                    <c:v>Australia</c:v>
                  </c:pt>
                  <c:pt idx="12">
                    <c:v>South Africa</c:v>
                  </c:pt>
                  <c:pt idx="13">
                    <c:v>Brazil</c:v>
                  </c:pt>
                  <c:pt idx="14">
                    <c:v>Mexico</c:v>
                  </c:pt>
                  <c:pt idx="15">
                    <c:v>UK</c:v>
                  </c:pt>
                  <c:pt idx="16">
                    <c:v>Spain</c:v>
                  </c:pt>
                  <c:pt idx="17">
                    <c:v>Malaysia</c:v>
                  </c:pt>
                  <c:pt idx="18">
                    <c:v>Czech Republic</c:v>
                  </c:pt>
                  <c:pt idx="19">
                    <c:v>Taiwan</c:v>
                  </c:pt>
                  <c:pt idx="20">
                    <c:v>Thailand</c:v>
                  </c:pt>
                  <c:pt idx="21">
                    <c:v>Italy</c:v>
                  </c:pt>
                  <c:pt idx="22">
                    <c:v>Egypt</c:v>
                  </c:pt>
                  <c:pt idx="23">
                    <c:v>Poland</c:v>
                  </c:pt>
                  <c:pt idx="24">
                    <c:v>Nigeria</c:v>
                  </c:pt>
                  <c:pt idx="25">
                    <c:v>Saudi Arabia</c:v>
                  </c:pt>
                </c15:dlblRangeCache>
              </c15:datalabelsRange>
            </c:ext>
            <c:ext xmlns:c16="http://schemas.microsoft.com/office/drawing/2014/chart" uri="{C3380CC4-5D6E-409C-BE32-E72D297353CC}">
              <c16:uniqueId val="{0000001B-CEB2-424F-84AC-3E002749C8AC}"/>
            </c:ext>
          </c:extLst>
        </c:ser>
        <c:dLbls>
          <c:showLegendKey val="0"/>
          <c:showVal val="0"/>
          <c:showCatName val="0"/>
          <c:showSerName val="0"/>
          <c:showPercent val="0"/>
          <c:showBubbleSize val="0"/>
        </c:dLbls>
        <c:axId val="450227343"/>
        <c:axId val="450227759"/>
        <c:extLst/>
      </c:scatterChart>
      <c:scatterChart>
        <c:scatterStyle val="lineMarker"/>
        <c:varyColors val="0"/>
        <c:ser>
          <c:idx val="3"/>
          <c:order val="1"/>
          <c:tx>
            <c:v>XR</c:v>
          </c:tx>
          <c:spPr>
            <a:ln w="25400" cap="rnd">
              <a:noFill/>
              <a:round/>
            </a:ln>
            <a:effectLst/>
          </c:spPr>
          <c:marker>
            <c:symbol val="none"/>
          </c:marker>
          <c:trendline>
            <c:spPr>
              <a:ln w="25400" cap="rnd">
                <a:solidFill>
                  <a:schemeClr val="tx1">
                    <a:lumMod val="95000"/>
                    <a:lumOff val="5000"/>
                  </a:schemeClr>
                </a:solidFill>
                <a:prstDash val="dash"/>
              </a:ln>
              <a:effectLst/>
            </c:spPr>
            <c:trendlineType val="linear"/>
            <c:backward val="4"/>
            <c:dispRSqr val="0"/>
            <c:dispEq val="0"/>
          </c:trendline>
          <c:xVal>
            <c:numRef>
              <c:f>'XR &amp; CSW'!$L$9:$L$37</c:f>
              <c:numCache>
                <c:formatCode>General</c:formatCode>
                <c:ptCount val="29"/>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47.198</c:v>
                </c:pt>
                <c:pt idx="13">
                  <c:v>67.853000000000009</c:v>
                </c:pt>
                <c:pt idx="14">
                  <c:v>36.262999999999998</c:v>
                </c:pt>
                <c:pt idx="15">
                  <c:v>39.908000000000001</c:v>
                </c:pt>
                <c:pt idx="16">
                  <c:v>28.972999999999999</c:v>
                </c:pt>
                <c:pt idx="17">
                  <c:v>38.692999999999998</c:v>
                </c:pt>
                <c:pt idx="18">
                  <c:v>37.478000000000002</c:v>
                </c:pt>
                <c:pt idx="19">
                  <c:v>30.188000000000002</c:v>
                </c:pt>
                <c:pt idx="20">
                  <c:v>24.113</c:v>
                </c:pt>
                <c:pt idx="21">
                  <c:v>27.757999999999999</c:v>
                </c:pt>
                <c:pt idx="22">
                  <c:v>76.358000000000004</c:v>
                </c:pt>
                <c:pt idx="23">
                  <c:v>62.993000000000009</c:v>
                </c:pt>
                <c:pt idx="24">
                  <c:v>66.638000000000005</c:v>
                </c:pt>
                <c:pt idx="25">
                  <c:v>54.488</c:v>
                </c:pt>
                <c:pt idx="26">
                  <c:v>69.067999999999998</c:v>
                </c:pt>
                <c:pt idx="27">
                  <c:v>55.703000000000003</c:v>
                </c:pt>
                <c:pt idx="28">
                  <c:v>78.787999999999997</c:v>
                </c:pt>
              </c:numCache>
            </c:numRef>
          </c:xVal>
          <c:yVal>
            <c:numRef>
              <c:f>'XR &amp; CSW'!$AD$9:$AD$37</c:f>
              <c:numCache>
                <c:formatCode>General</c:formatCode>
                <c:ptCount val="29"/>
                <c:pt idx="0">
                  <c:v>9</c:v>
                </c:pt>
                <c:pt idx="1">
                  <c:v>12</c:v>
                </c:pt>
                <c:pt idx="2">
                  <c:v>17</c:v>
                </c:pt>
                <c:pt idx="3">
                  <c:v>10</c:v>
                </c:pt>
                <c:pt idx="4">
                  <c:v>4</c:v>
                </c:pt>
                <c:pt idx="5">
                  <c:v>4</c:v>
                </c:pt>
                <c:pt idx="6">
                  <c:v>4</c:v>
                </c:pt>
                <c:pt idx="7">
                  <c:v>4</c:v>
                </c:pt>
                <c:pt idx="8">
                  <c:v>4</c:v>
                </c:pt>
                <c:pt idx="9">
                  <c:v>8</c:v>
                </c:pt>
                <c:pt idx="10">
                  <c:v>4</c:v>
                </c:pt>
                <c:pt idx="11">
                  <c:v>4</c:v>
                </c:pt>
                <c:pt idx="12">
                  <c:v>20</c:v>
                </c:pt>
                <c:pt idx="13">
                  <c:v>16</c:v>
                </c:pt>
                <c:pt idx="14">
                  <c:v>28</c:v>
                </c:pt>
                <c:pt idx="15">
                  <c:v>24</c:v>
                </c:pt>
                <c:pt idx="16">
                  <c:v>29</c:v>
                </c:pt>
                <c:pt idx="17">
                  <c:v>22</c:v>
                </c:pt>
                <c:pt idx="18">
                  <c:v>26</c:v>
                </c:pt>
                <c:pt idx="19">
                  <c:v>27</c:v>
                </c:pt>
                <c:pt idx="20">
                  <c:v>23</c:v>
                </c:pt>
                <c:pt idx="21">
                  <c:v>25</c:v>
                </c:pt>
                <c:pt idx="22">
                  <c:v>19</c:v>
                </c:pt>
                <c:pt idx="23">
                  <c:v>15</c:v>
                </c:pt>
                <c:pt idx="24">
                  <c:v>13</c:v>
                </c:pt>
                <c:pt idx="25">
                  <c:v>21</c:v>
                </c:pt>
                <c:pt idx="26">
                  <c:v>14</c:v>
                </c:pt>
                <c:pt idx="27">
                  <c:v>18</c:v>
                </c:pt>
                <c:pt idx="28">
                  <c:v>11</c:v>
                </c:pt>
              </c:numCache>
            </c:numRef>
          </c:yVal>
          <c:smooth val="0"/>
          <c:extLst>
            <c:ext xmlns:c16="http://schemas.microsoft.com/office/drawing/2014/chart" uri="{C3380CC4-5D6E-409C-BE32-E72D297353CC}">
              <c16:uniqueId val="{0000001D-CEB2-424F-84AC-3E002749C8AC}"/>
            </c:ext>
          </c:extLst>
        </c:ser>
        <c:ser>
          <c:idx val="4"/>
          <c:order val="2"/>
          <c:tx>
            <c:v>CSW</c:v>
          </c:tx>
          <c:spPr>
            <a:ln w="25400" cap="rnd">
              <a:noFill/>
              <a:round/>
            </a:ln>
            <a:effectLst/>
          </c:spPr>
          <c:marker>
            <c:symbol val="none"/>
          </c:marker>
          <c:trendline>
            <c:spPr>
              <a:ln w="25400" cap="rnd">
                <a:solidFill>
                  <a:schemeClr val="tx1">
                    <a:lumMod val="95000"/>
                    <a:lumOff val="5000"/>
                  </a:schemeClr>
                </a:solidFill>
                <a:prstDash val="solid"/>
              </a:ln>
              <a:effectLst/>
            </c:spPr>
            <c:trendlineType val="linear"/>
            <c:backward val="4"/>
            <c:dispRSqr val="0"/>
            <c:dispEq val="0"/>
          </c:trendline>
          <c:xVal>
            <c:numRef>
              <c:f>'XR &amp; CSW'!$L$9:$L$37</c:f>
              <c:numCache>
                <c:formatCode>General</c:formatCode>
                <c:ptCount val="29"/>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47.198</c:v>
                </c:pt>
                <c:pt idx="13">
                  <c:v>67.853000000000009</c:v>
                </c:pt>
                <c:pt idx="14">
                  <c:v>36.262999999999998</c:v>
                </c:pt>
                <c:pt idx="15">
                  <c:v>39.908000000000001</c:v>
                </c:pt>
                <c:pt idx="16">
                  <c:v>28.972999999999999</c:v>
                </c:pt>
                <c:pt idx="17">
                  <c:v>38.692999999999998</c:v>
                </c:pt>
                <c:pt idx="18">
                  <c:v>37.478000000000002</c:v>
                </c:pt>
                <c:pt idx="19">
                  <c:v>30.188000000000002</c:v>
                </c:pt>
                <c:pt idx="20">
                  <c:v>24.113</c:v>
                </c:pt>
                <c:pt idx="21">
                  <c:v>27.757999999999999</c:v>
                </c:pt>
                <c:pt idx="22">
                  <c:v>76.358000000000004</c:v>
                </c:pt>
                <c:pt idx="23">
                  <c:v>62.993000000000009</c:v>
                </c:pt>
                <c:pt idx="24">
                  <c:v>66.638000000000005</c:v>
                </c:pt>
                <c:pt idx="25">
                  <c:v>54.488</c:v>
                </c:pt>
                <c:pt idx="26">
                  <c:v>69.067999999999998</c:v>
                </c:pt>
                <c:pt idx="27">
                  <c:v>55.703000000000003</c:v>
                </c:pt>
                <c:pt idx="28">
                  <c:v>78.787999999999997</c:v>
                </c:pt>
              </c:numCache>
            </c:numRef>
          </c:xVal>
          <c:yVal>
            <c:numRef>
              <c:f>'XR &amp; CSW'!$AE$9:$AE$37</c:f>
              <c:numCache>
                <c:formatCode>General</c:formatCode>
                <c:ptCount val="29"/>
                <c:pt idx="0">
                  <c:v>7</c:v>
                </c:pt>
                <c:pt idx="1">
                  <c:v>8</c:v>
                </c:pt>
                <c:pt idx="2">
                  <c:v>13</c:v>
                </c:pt>
                <c:pt idx="3">
                  <c:v>1</c:v>
                </c:pt>
                <c:pt idx="4">
                  <c:v>10</c:v>
                </c:pt>
                <c:pt idx="5">
                  <c:v>2</c:v>
                </c:pt>
                <c:pt idx="6">
                  <c:v>9</c:v>
                </c:pt>
                <c:pt idx="7">
                  <c:v>15</c:v>
                </c:pt>
                <c:pt idx="8">
                  <c:v>4</c:v>
                </c:pt>
                <c:pt idx="9">
                  <c:v>5</c:v>
                </c:pt>
                <c:pt idx="10">
                  <c:v>3</c:v>
                </c:pt>
                <c:pt idx="11">
                  <c:v>12</c:v>
                </c:pt>
                <c:pt idx="12">
                  <c:v>26</c:v>
                </c:pt>
                <c:pt idx="13">
                  <c:v>25</c:v>
                </c:pt>
                <c:pt idx="14">
                  <c:v>21</c:v>
                </c:pt>
                <c:pt idx="15">
                  <c:v>20</c:v>
                </c:pt>
                <c:pt idx="16">
                  <c:v>22</c:v>
                </c:pt>
                <c:pt idx="17">
                  <c:v>16</c:v>
                </c:pt>
                <c:pt idx="18">
                  <c:v>27</c:v>
                </c:pt>
                <c:pt idx="19">
                  <c:v>28</c:v>
                </c:pt>
                <c:pt idx="20">
                  <c:v>29</c:v>
                </c:pt>
                <c:pt idx="21">
                  <c:v>23</c:v>
                </c:pt>
                <c:pt idx="22">
                  <c:v>6</c:v>
                </c:pt>
                <c:pt idx="23">
                  <c:v>24</c:v>
                </c:pt>
                <c:pt idx="24">
                  <c:v>14</c:v>
                </c:pt>
                <c:pt idx="25">
                  <c:v>19</c:v>
                </c:pt>
                <c:pt idx="26">
                  <c:v>18</c:v>
                </c:pt>
                <c:pt idx="27">
                  <c:v>17</c:v>
                </c:pt>
                <c:pt idx="28">
                  <c:v>11</c:v>
                </c:pt>
              </c:numCache>
            </c:numRef>
          </c:yVal>
          <c:smooth val="0"/>
          <c:extLst>
            <c:ext xmlns:c16="http://schemas.microsoft.com/office/drawing/2014/chart" uri="{C3380CC4-5D6E-409C-BE32-E72D297353CC}">
              <c16:uniqueId val="{0000001F-CEB2-424F-84AC-3E002749C8AC}"/>
            </c:ext>
          </c:extLst>
        </c:ser>
        <c:dLbls>
          <c:showLegendKey val="0"/>
          <c:showVal val="0"/>
          <c:showCatName val="0"/>
          <c:showSerName val="0"/>
          <c:showPercent val="0"/>
          <c:showBubbleSize val="0"/>
        </c:dLbls>
        <c:axId val="307245472"/>
        <c:axId val="307249216"/>
      </c:scatterChart>
      <c:valAx>
        <c:axId val="450227343"/>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800" b="1"/>
                  <a:t>Debiased National Religiosity</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450227759"/>
        <c:crosses val="autoZero"/>
        <c:crossBetween val="midCat"/>
      </c:valAx>
      <c:valAx>
        <c:axId val="45022775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bg1">
                        <a:lumMod val="65000"/>
                      </a:schemeClr>
                    </a:solidFill>
                    <a:latin typeface="+mn-lt"/>
                    <a:ea typeface="+mn-ea"/>
                    <a:cs typeface="+mn-cs"/>
                  </a:defRPr>
                </a:pPr>
                <a:r>
                  <a:rPr lang="en-GB" sz="1800" b="1">
                    <a:solidFill>
                      <a:schemeClr val="bg1">
                        <a:lumMod val="65000"/>
                      </a:schemeClr>
                    </a:solidFill>
                  </a:rPr>
                  <a:t>%</a:t>
                </a:r>
                <a:r>
                  <a:rPr lang="en-GB" sz="1800" b="1" baseline="0">
                    <a:solidFill>
                      <a:schemeClr val="bg1">
                        <a:lumMod val="65000"/>
                      </a:schemeClr>
                    </a:solidFill>
                  </a:rPr>
                  <a:t> response: am or would participate</a:t>
                </a:r>
                <a:endParaRPr lang="en-GB" sz="1800" b="1">
                  <a:solidFill>
                    <a:schemeClr val="bg1">
                      <a:lumMod val="65000"/>
                    </a:schemeClr>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bg1">
                      <a:lumMod val="6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bg1">
                    <a:lumMod val="65000"/>
                  </a:schemeClr>
                </a:solidFill>
                <a:latin typeface="+mn-lt"/>
                <a:ea typeface="+mn-ea"/>
                <a:cs typeface="+mn-cs"/>
              </a:defRPr>
            </a:pPr>
            <a:endParaRPr lang="en-US"/>
          </a:p>
        </c:txPr>
        <c:crossAx val="450227343"/>
        <c:crosses val="autoZero"/>
        <c:crossBetween val="midCat"/>
      </c:valAx>
      <c:valAx>
        <c:axId val="307249216"/>
        <c:scaling>
          <c:orientation val="minMax"/>
        </c:scaling>
        <c:delete val="0"/>
        <c:axPos val="r"/>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95000"/>
                    <a:lumOff val="5000"/>
                  </a:schemeClr>
                </a:solidFill>
                <a:latin typeface="+mn-lt"/>
                <a:ea typeface="+mn-ea"/>
                <a:cs typeface="+mn-cs"/>
              </a:defRPr>
            </a:pPr>
            <a:endParaRPr lang="en-US"/>
          </a:p>
        </c:txPr>
        <c:crossAx val="307245472"/>
        <c:crosses val="max"/>
        <c:crossBetween val="midCat"/>
      </c:valAx>
      <c:valAx>
        <c:axId val="307245472"/>
        <c:scaling>
          <c:orientation val="minMax"/>
        </c:scaling>
        <c:delete val="1"/>
        <c:axPos val="b"/>
        <c:numFmt formatCode="General" sourceLinked="1"/>
        <c:majorTickMark val="out"/>
        <c:minorTickMark val="none"/>
        <c:tickLblPos val="nextTo"/>
        <c:crossAx val="30724921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2000" b="1" baseline="0"/>
              <a:t>Public aspiration to activism</a:t>
            </a:r>
            <a:r>
              <a:rPr lang="en-GB" sz="2000" b="0" baseline="0"/>
              <a:t>, contrasted with</a:t>
            </a:r>
            <a:r>
              <a:rPr lang="en-GB" sz="2000" b="1" baseline="0"/>
              <a:t> public desire to reduce FF usage.</a:t>
            </a:r>
            <a:endParaRPr lang="en-GB" sz="2000" b="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2"/>
          <c:order val="1"/>
          <c:tx>
            <c:v>Activism aspiration</c:v>
          </c:tx>
          <c:spPr>
            <a:ln w="25400" cap="rnd">
              <a:noFill/>
              <a:round/>
            </a:ln>
            <a:effectLst/>
          </c:spPr>
          <c:marker>
            <c:symbol val="circle"/>
            <c:size val="5"/>
            <c:spPr>
              <a:solidFill>
                <a:schemeClr val="accent3"/>
              </a:solidFill>
              <a:ln w="9525">
                <a:solidFill>
                  <a:schemeClr val="accent3"/>
                </a:solidFill>
              </a:ln>
              <a:effectLst/>
            </c:spPr>
          </c:marker>
          <c:dLbls>
            <c:dLbl>
              <c:idx val="0"/>
              <c:layout>
                <c:manualLayout>
                  <c:x val="-9.0780798149219202E-2"/>
                  <c:y val="0"/>
                </c:manualLayout>
              </c:layout>
              <c:tx>
                <c:rich>
                  <a:bodyPr/>
                  <a:lstStyle/>
                  <a:p>
                    <a:fld id="{9CB810B3-38AE-4571-9F68-42FD47E78C05}"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5833-46D2-9B72-6E92AA82EAD8}"/>
                </c:ext>
              </c:extLst>
            </c:dLbl>
            <c:dLbl>
              <c:idx val="1"/>
              <c:tx>
                <c:rich>
                  <a:bodyPr/>
                  <a:lstStyle/>
                  <a:p>
                    <a:fld id="{B57D7E91-2FC3-4F23-8193-D0EA73E256A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5833-46D2-9B72-6E92AA82EAD8}"/>
                </c:ext>
              </c:extLst>
            </c:dLbl>
            <c:dLbl>
              <c:idx val="2"/>
              <c:tx>
                <c:rich>
                  <a:bodyPr/>
                  <a:lstStyle/>
                  <a:p>
                    <a:fld id="{D4D842FF-A2BF-42A1-B33E-1B8A595F06B8}"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5833-46D2-9B72-6E92AA82EAD8}"/>
                </c:ext>
              </c:extLst>
            </c:dLbl>
            <c:dLbl>
              <c:idx val="3"/>
              <c:tx>
                <c:rich>
                  <a:bodyPr/>
                  <a:lstStyle/>
                  <a:p>
                    <a:fld id="{DE2D41F1-6E32-4D48-8313-376B68A33DB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833-46D2-9B72-6E92AA82EAD8}"/>
                </c:ext>
              </c:extLst>
            </c:dLbl>
            <c:dLbl>
              <c:idx val="4"/>
              <c:layout>
                <c:manualLayout>
                  <c:x val="-1.3880855986119144E-2"/>
                  <c:y val="6.1510619912517599E-2"/>
                </c:manualLayout>
              </c:layout>
              <c:tx>
                <c:rich>
                  <a:bodyPr/>
                  <a:lstStyle/>
                  <a:p>
                    <a:fld id="{E8FCEF23-AE20-4C49-B24D-05446ACA185D}"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5833-46D2-9B72-6E92AA82EAD8}"/>
                </c:ext>
              </c:extLst>
            </c:dLbl>
            <c:dLbl>
              <c:idx val="5"/>
              <c:tx>
                <c:rich>
                  <a:bodyPr/>
                  <a:lstStyle/>
                  <a:p>
                    <a:fld id="{871E43A4-74F6-468D-90FE-73B47F08B69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833-46D2-9B72-6E92AA82EAD8}"/>
                </c:ext>
              </c:extLst>
            </c:dLbl>
            <c:dLbl>
              <c:idx val="6"/>
              <c:layout>
                <c:manualLayout>
                  <c:x val="-2.3134759976865238E-3"/>
                  <c:y val="1.8091358797799294E-3"/>
                </c:manualLayout>
              </c:layout>
              <c:tx>
                <c:rich>
                  <a:bodyPr/>
                  <a:lstStyle/>
                  <a:p>
                    <a:fld id="{F0967DA2-44D5-4074-9100-D297A3AE880C}"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5833-46D2-9B72-6E92AA82EAD8}"/>
                </c:ext>
              </c:extLst>
            </c:dLbl>
            <c:dLbl>
              <c:idx val="7"/>
              <c:layout>
                <c:manualLayout>
                  <c:x val="-4.1101815714331212E-2"/>
                  <c:y val="-4.2903586163159049E-2"/>
                </c:manualLayout>
              </c:layout>
              <c:tx>
                <c:rich>
                  <a:bodyPr/>
                  <a:lstStyle/>
                  <a:p>
                    <a:fld id="{F4AA877F-82C2-4DBE-BC5E-2CCA0FA5F35F}"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5833-46D2-9B72-6E92AA82EAD8}"/>
                </c:ext>
              </c:extLst>
            </c:dLbl>
            <c:dLbl>
              <c:idx val="8"/>
              <c:tx>
                <c:rich>
                  <a:bodyPr/>
                  <a:lstStyle/>
                  <a:p>
                    <a:fld id="{F9030CB1-E8FC-48FC-A780-A278044A047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833-46D2-9B72-6E92AA82EAD8}"/>
                </c:ext>
              </c:extLst>
            </c:dLbl>
            <c:dLbl>
              <c:idx val="9"/>
              <c:tx>
                <c:rich>
                  <a:bodyPr/>
                  <a:lstStyle/>
                  <a:p>
                    <a:fld id="{71D36C10-3A49-442C-9EB1-FA236498EE9A}"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5833-46D2-9B72-6E92AA82EAD8}"/>
                </c:ext>
              </c:extLst>
            </c:dLbl>
            <c:dLbl>
              <c:idx val="10"/>
              <c:layout>
                <c:manualLayout>
                  <c:x val="-2.9054434997244818E-2"/>
                  <c:y val="-7.1849760239637919E-2"/>
                </c:manualLayout>
              </c:layout>
              <c:tx>
                <c:rich>
                  <a:bodyPr/>
                  <a:lstStyle/>
                  <a:p>
                    <a:fld id="{9FA35FB3-5532-4932-8026-F9A2AD6DE2E9}"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5833-46D2-9B72-6E92AA82EAD8}"/>
                </c:ext>
              </c:extLst>
            </c:dLbl>
            <c:dLbl>
              <c:idx val="11"/>
              <c:tx>
                <c:rich>
                  <a:bodyPr/>
                  <a:lstStyle/>
                  <a:p>
                    <a:fld id="{BA5707D6-B1EA-4FFA-AF48-A4D6C1658B18}"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5833-46D2-9B72-6E92AA82EAD8}"/>
                </c:ext>
              </c:extLst>
            </c:dLbl>
            <c:dLbl>
              <c:idx val="12"/>
              <c:tx>
                <c:rich>
                  <a:bodyPr/>
                  <a:lstStyle/>
                  <a:p>
                    <a:fld id="{357D2F3D-6E17-4357-9197-8DA9E6E0BA2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833-46D2-9B72-6E92AA82EAD8}"/>
                </c:ext>
              </c:extLst>
            </c:dLbl>
            <c:dLbl>
              <c:idx val="13"/>
              <c:tx>
                <c:rich>
                  <a:bodyPr/>
                  <a:lstStyle/>
                  <a:p>
                    <a:fld id="{37BFB9DE-6C25-4654-8150-DF1060308796}"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5833-46D2-9B72-6E92AA82EAD8}"/>
                </c:ext>
              </c:extLst>
            </c:dLbl>
            <c:dLbl>
              <c:idx val="14"/>
              <c:tx>
                <c:rich>
                  <a:bodyPr/>
                  <a:lstStyle/>
                  <a:p>
                    <a:fld id="{7C054C54-2BF6-481A-9996-4BCE6293059D}"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5833-46D2-9B72-6E92AA82EAD8}"/>
                </c:ext>
              </c:extLst>
            </c:dLbl>
            <c:dLbl>
              <c:idx val="15"/>
              <c:layout>
                <c:manualLayout>
                  <c:x val="-3.9647240451218944E-2"/>
                  <c:y val="-5.4274076393397881E-3"/>
                </c:manualLayout>
              </c:layout>
              <c:tx>
                <c:rich>
                  <a:bodyPr/>
                  <a:lstStyle/>
                  <a:p>
                    <a:fld id="{0AC555A3-65D8-4D1B-8D5B-4ABCC62808C7}"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manualLayout>
                      <c:w val="3.21284434587377E-2"/>
                      <c:h val="2.9724102504784237E-2"/>
                    </c:manualLayout>
                  </c15:layout>
                  <c15:dlblFieldTable/>
                  <c15:showDataLabelsRange val="1"/>
                </c:ext>
                <c:ext xmlns:c16="http://schemas.microsoft.com/office/drawing/2014/chart" uri="{C3380CC4-5D6E-409C-BE32-E72D297353CC}">
                  <c16:uniqueId val="{0000000F-5833-46D2-9B72-6E92AA82EAD8}"/>
                </c:ext>
              </c:extLst>
            </c:dLbl>
            <c:dLbl>
              <c:idx val="16"/>
              <c:tx>
                <c:rich>
                  <a:bodyPr/>
                  <a:lstStyle/>
                  <a:p>
                    <a:fld id="{73EB9F31-28EA-4310-B542-DE657D7A688A}"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5833-46D2-9B72-6E92AA82EAD8}"/>
                </c:ext>
              </c:extLst>
            </c:dLbl>
            <c:dLbl>
              <c:idx val="17"/>
              <c:tx>
                <c:rich>
                  <a:bodyPr/>
                  <a:lstStyle/>
                  <a:p>
                    <a:fld id="{A36CBC0B-11C8-4CA9-A592-BAD7576B1C2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5833-46D2-9B72-6E92AA82EAD8}"/>
                </c:ext>
              </c:extLst>
            </c:dLbl>
            <c:dLbl>
              <c:idx val="18"/>
              <c:layout>
                <c:manualLayout>
                  <c:x val="-6.7142902683723235E-2"/>
                  <c:y val="1.5766690418104124E-2"/>
                </c:manualLayout>
              </c:layout>
              <c:tx>
                <c:rich>
                  <a:bodyPr/>
                  <a:lstStyle/>
                  <a:p>
                    <a:fld id="{F809EF19-D2BA-47CE-ABDD-34D214BDEB97}"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5833-46D2-9B72-6E92AA82EAD8}"/>
                </c:ext>
              </c:extLst>
            </c:dLbl>
            <c:dLbl>
              <c:idx val="19"/>
              <c:tx>
                <c:rich>
                  <a:bodyPr/>
                  <a:lstStyle/>
                  <a:p>
                    <a:fld id="{EEA74E37-ACD4-45A1-A44A-5219D2F468D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5833-46D2-9B72-6E92AA82EAD8}"/>
                </c:ext>
              </c:extLst>
            </c:dLbl>
            <c:dLbl>
              <c:idx val="20"/>
              <c:tx>
                <c:rich>
                  <a:bodyPr/>
                  <a:lstStyle/>
                  <a:p>
                    <a:fld id="{04245D01-F78F-4C0F-BBFA-E6293CFDB39D}"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5833-46D2-9B72-6E92AA82EAD8}"/>
                </c:ext>
              </c:extLst>
            </c:dLbl>
            <c:dLbl>
              <c:idx val="21"/>
              <c:tx>
                <c:rich>
                  <a:bodyPr/>
                  <a:lstStyle/>
                  <a:p>
                    <a:fld id="{D7C52863-867F-4470-BAC1-1F35AC430ACF}"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5833-46D2-9B72-6E92AA82EAD8}"/>
                </c:ext>
              </c:extLst>
            </c:dLbl>
            <c:dLbl>
              <c:idx val="22"/>
              <c:layout>
                <c:manualLayout>
                  <c:x val="-2.6602150439697062E-2"/>
                  <c:y val="1.3957554538324193E-2"/>
                </c:manualLayout>
              </c:layout>
              <c:tx>
                <c:rich>
                  <a:bodyPr/>
                  <a:lstStyle/>
                  <a:p>
                    <a:fld id="{EC01E7D0-8F9B-4867-B595-78F6EBDA001B}"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5833-46D2-9B72-6E92AA82EAD8}"/>
                </c:ext>
              </c:extLst>
            </c:dLbl>
            <c:dLbl>
              <c:idx val="23"/>
              <c:layout>
                <c:manualLayout>
                  <c:x val="-2.651243493348748E-2"/>
                  <c:y val="1.9384962177663979E-2"/>
                </c:manualLayout>
              </c:layout>
              <c:tx>
                <c:rich>
                  <a:bodyPr/>
                  <a:lstStyle/>
                  <a:p>
                    <a:fld id="{6666F7C5-6559-448E-A8BD-8E3BEAE0FD1F}"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5833-46D2-9B72-6E92AA82EAD8}"/>
                </c:ext>
              </c:extLst>
            </c:dLbl>
            <c:dLbl>
              <c:idx val="24"/>
              <c:tx>
                <c:rich>
                  <a:bodyPr/>
                  <a:lstStyle/>
                  <a:p>
                    <a:fld id="{63834F66-CFE3-428B-82E1-4FD40EEB9BC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5833-46D2-9B72-6E92AA82EAD8}"/>
                </c:ext>
              </c:extLst>
            </c:dLbl>
            <c:dLbl>
              <c:idx val="25"/>
              <c:tx>
                <c:rich>
                  <a:bodyPr/>
                  <a:lstStyle/>
                  <a:p>
                    <a:fld id="{A10DA2B0-DAFE-4535-B64D-9AEF6332C6D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5833-46D2-9B72-6E92AA82EAD8}"/>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lumMod val="50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25400" cap="rnd">
                <a:solidFill>
                  <a:schemeClr val="accent3"/>
                </a:solidFill>
                <a:prstDash val="solid"/>
              </a:ln>
              <a:effectLst/>
            </c:spPr>
            <c:trendlineType val="linear"/>
            <c:backward val="5"/>
            <c:dispRSqr val="1"/>
            <c:dispEq val="0"/>
            <c:trendlineLbl>
              <c:layout>
                <c:manualLayout>
                  <c:x val="-0.58382233597318556"/>
                  <c:y val="0.45788331671872323"/>
                </c:manualLayout>
              </c:layout>
              <c:numFmt formatCode="General" sourceLinked="0"/>
              <c:spPr>
                <a:noFill/>
                <a:ln>
                  <a:noFill/>
                </a:ln>
                <a:effectLst/>
              </c:spPr>
              <c:txPr>
                <a:bodyPr rot="0" spcFirstLastPara="1" vertOverflow="ellipsis" vert="horz" wrap="square" anchor="ctr" anchorCtr="1"/>
                <a:lstStyle/>
                <a:p>
                  <a:pPr>
                    <a:defRPr sz="1400" b="1" i="0" u="none" strike="noStrike" kern="1200" baseline="0">
                      <a:solidFill>
                        <a:schemeClr val="bg1">
                          <a:lumMod val="50000"/>
                        </a:schemeClr>
                      </a:solidFill>
                      <a:latin typeface="+mn-lt"/>
                      <a:ea typeface="+mn-ea"/>
                      <a:cs typeface="+mn-cs"/>
                    </a:defRPr>
                  </a:pPr>
                  <a:endParaRPr lang="en-US"/>
                </a:p>
              </c:txPr>
            </c:trendlineLbl>
          </c:trendline>
          <c:xVal>
            <c:numRef>
              <c:f>PostCovid!$C$56:$C$81</c:f>
              <c:numCache>
                <c:formatCode>0.00</c:formatCode>
                <c:ptCount val="26"/>
                <c:pt idx="0">
                  <c:v>81.218000000000004</c:v>
                </c:pt>
                <c:pt idx="1">
                  <c:v>93.367999999999995</c:v>
                </c:pt>
                <c:pt idx="2">
                  <c:v>53.273000000000003</c:v>
                </c:pt>
                <c:pt idx="3">
                  <c:v>33.832999999999998</c:v>
                </c:pt>
                <c:pt idx="4">
                  <c:v>38.692999999999998</c:v>
                </c:pt>
                <c:pt idx="5">
                  <c:v>95.798000000000002</c:v>
                </c:pt>
                <c:pt idx="6">
                  <c:v>78.787999999999997</c:v>
                </c:pt>
                <c:pt idx="7">
                  <c:v>39.908000000000001</c:v>
                </c:pt>
                <c:pt idx="8">
                  <c:v>32.618000000000002</c:v>
                </c:pt>
                <c:pt idx="9">
                  <c:v>56.918000000000006</c:v>
                </c:pt>
                <c:pt idx="10">
                  <c:v>43.552999999999997</c:v>
                </c:pt>
                <c:pt idx="11">
                  <c:v>36.262999999999998</c:v>
                </c:pt>
                <c:pt idx="12">
                  <c:v>72.713000000000008</c:v>
                </c:pt>
                <c:pt idx="13">
                  <c:v>82.433000000000007</c:v>
                </c:pt>
                <c:pt idx="14">
                  <c:v>66.638000000000005</c:v>
                </c:pt>
                <c:pt idx="15">
                  <c:v>28.972999999999999</c:v>
                </c:pt>
                <c:pt idx="16">
                  <c:v>47.198</c:v>
                </c:pt>
                <c:pt idx="17">
                  <c:v>84.863</c:v>
                </c:pt>
                <c:pt idx="18">
                  <c:v>25.327999999999999</c:v>
                </c:pt>
                <c:pt idx="19">
                  <c:v>59.347999999999999</c:v>
                </c:pt>
                <c:pt idx="20">
                  <c:v>100</c:v>
                </c:pt>
                <c:pt idx="21">
                  <c:v>67.853000000000009</c:v>
                </c:pt>
                <c:pt idx="22">
                  <c:v>83.64800000000001</c:v>
                </c:pt>
                <c:pt idx="23">
                  <c:v>76.358000000000004</c:v>
                </c:pt>
                <c:pt idx="24">
                  <c:v>100</c:v>
                </c:pt>
                <c:pt idx="25">
                  <c:v>80.003</c:v>
                </c:pt>
              </c:numCache>
            </c:numRef>
          </c:xVal>
          <c:yVal>
            <c:numRef>
              <c:f>PostCovid!$E$56:$E$81</c:f>
              <c:numCache>
                <c:formatCode>General</c:formatCode>
                <c:ptCount val="26"/>
                <c:pt idx="0">
                  <c:v>37</c:v>
                </c:pt>
                <c:pt idx="1">
                  <c:v>53</c:v>
                </c:pt>
                <c:pt idx="2">
                  <c:v>24</c:v>
                </c:pt>
                <c:pt idx="3">
                  <c:v>11</c:v>
                </c:pt>
                <c:pt idx="4">
                  <c:v>20</c:v>
                </c:pt>
                <c:pt idx="5">
                  <c:v>56</c:v>
                </c:pt>
                <c:pt idx="6">
                  <c:v>26</c:v>
                </c:pt>
                <c:pt idx="7">
                  <c:v>21</c:v>
                </c:pt>
                <c:pt idx="8">
                  <c:v>7</c:v>
                </c:pt>
                <c:pt idx="9">
                  <c:v>17</c:v>
                </c:pt>
                <c:pt idx="10">
                  <c:v>22</c:v>
                </c:pt>
                <c:pt idx="11">
                  <c:v>21</c:v>
                </c:pt>
                <c:pt idx="12">
                  <c:v>54</c:v>
                </c:pt>
                <c:pt idx="13">
                  <c:v>39</c:v>
                </c:pt>
                <c:pt idx="14">
                  <c:v>40</c:v>
                </c:pt>
                <c:pt idx="15">
                  <c:v>17</c:v>
                </c:pt>
                <c:pt idx="16">
                  <c:v>23</c:v>
                </c:pt>
                <c:pt idx="17">
                  <c:v>36</c:v>
                </c:pt>
                <c:pt idx="18">
                  <c:v>15</c:v>
                </c:pt>
                <c:pt idx="19">
                  <c:v>16</c:v>
                </c:pt>
                <c:pt idx="20">
                  <c:v>40</c:v>
                </c:pt>
                <c:pt idx="21">
                  <c:v>23</c:v>
                </c:pt>
                <c:pt idx="22">
                  <c:v>22</c:v>
                </c:pt>
                <c:pt idx="23">
                  <c:v>25</c:v>
                </c:pt>
                <c:pt idx="24">
                  <c:v>59</c:v>
                </c:pt>
                <c:pt idx="25">
                  <c:v>32</c:v>
                </c:pt>
              </c:numCache>
            </c:numRef>
          </c:yVal>
          <c:smooth val="0"/>
          <c:extLst>
            <c:ext xmlns:c15="http://schemas.microsoft.com/office/drawing/2012/chart" uri="{02D57815-91ED-43cb-92C2-25804820EDAC}">
              <c15:datalabelsRange>
                <c15:f>PostCovid!$B$56:$B$81</c15:f>
                <c15:dlblRangeCache>
                  <c:ptCount val="26"/>
                  <c:pt idx="0">
                    <c:v>Indonesia</c:v>
                  </c:pt>
                  <c:pt idx="1">
                    <c:v>India</c:v>
                  </c:pt>
                  <c:pt idx="2">
                    <c:v>Ireland</c:v>
                  </c:pt>
                  <c:pt idx="3">
                    <c:v>Netherlands</c:v>
                  </c:pt>
                  <c:pt idx="4">
                    <c:v>Germany</c:v>
                  </c:pt>
                  <c:pt idx="5">
                    <c:v>Philippines</c:v>
                  </c:pt>
                  <c:pt idx="6">
                    <c:v>Turkey</c:v>
                  </c:pt>
                  <c:pt idx="7">
                    <c:v>France</c:v>
                  </c:pt>
                  <c:pt idx="8">
                    <c:v>Japan</c:v>
                  </c:pt>
                  <c:pt idx="9">
                    <c:v>Russia</c:v>
                  </c:pt>
                  <c:pt idx="10">
                    <c:v>Canada</c:v>
                  </c:pt>
                  <c:pt idx="11">
                    <c:v>Australia</c:v>
                  </c:pt>
                  <c:pt idx="12">
                    <c:v>South Africa</c:v>
                  </c:pt>
                  <c:pt idx="13">
                    <c:v>Brazil</c:v>
                  </c:pt>
                  <c:pt idx="14">
                    <c:v>Mexico</c:v>
                  </c:pt>
                  <c:pt idx="15">
                    <c:v>UK</c:v>
                  </c:pt>
                  <c:pt idx="16">
                    <c:v>Spain</c:v>
                  </c:pt>
                  <c:pt idx="17">
                    <c:v>Malaysia</c:v>
                  </c:pt>
                  <c:pt idx="18">
                    <c:v>Czech Republic</c:v>
                  </c:pt>
                  <c:pt idx="19">
                    <c:v>Taiwan</c:v>
                  </c:pt>
                  <c:pt idx="20">
                    <c:v>Thailand</c:v>
                  </c:pt>
                  <c:pt idx="21">
                    <c:v>Italy</c:v>
                  </c:pt>
                  <c:pt idx="22">
                    <c:v>Egypt</c:v>
                  </c:pt>
                  <c:pt idx="23">
                    <c:v>Poland</c:v>
                  </c:pt>
                  <c:pt idx="24">
                    <c:v>Nigeria</c:v>
                  </c:pt>
                  <c:pt idx="25">
                    <c:v>Saudi Arabia</c:v>
                  </c:pt>
                </c15:dlblRangeCache>
              </c15:datalabelsRange>
            </c:ext>
            <c:ext xmlns:c16="http://schemas.microsoft.com/office/drawing/2014/chart" uri="{C3380CC4-5D6E-409C-BE32-E72D297353CC}">
              <c16:uniqueId val="{0000001B-5833-46D2-9B72-6E92AA82EAD8}"/>
            </c:ext>
          </c:extLst>
        </c:ser>
        <c:dLbls>
          <c:showLegendKey val="0"/>
          <c:showVal val="0"/>
          <c:showCatName val="0"/>
          <c:showSerName val="0"/>
          <c:showPercent val="0"/>
          <c:showBubbleSize val="0"/>
        </c:dLbls>
        <c:axId val="450227343"/>
        <c:axId val="450227759"/>
        <c:extLst/>
      </c:scatterChart>
      <c:scatterChart>
        <c:scatterStyle val="lineMarker"/>
        <c:varyColors val="0"/>
        <c:ser>
          <c:idx val="1"/>
          <c:order val="0"/>
          <c:tx>
            <c:v>FF reduction</c:v>
          </c:tx>
          <c:spPr>
            <a:ln w="25400" cap="rnd">
              <a:noFill/>
              <a:round/>
            </a:ln>
            <a:effectLst/>
          </c:spPr>
          <c:marker>
            <c:symbol val="circle"/>
            <c:size val="5"/>
            <c:spPr>
              <a:solidFill>
                <a:schemeClr val="tx1">
                  <a:lumMod val="95000"/>
                  <a:lumOff val="5000"/>
                </a:schemeClr>
              </a:solidFill>
              <a:ln w="9525">
                <a:solidFill>
                  <a:schemeClr val="tx1">
                    <a:lumMod val="95000"/>
                    <a:lumOff val="5000"/>
                  </a:schemeClr>
                </a:solidFill>
              </a:ln>
              <a:effectLst/>
            </c:spPr>
          </c:marker>
          <c:dLbls>
            <c:dLbl>
              <c:idx val="0"/>
              <c:tx>
                <c:rich>
                  <a:bodyPr/>
                  <a:lstStyle/>
                  <a:p>
                    <a:fld id="{D11BF80E-02FB-4E02-9EC7-0B3D6AD56742}"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5833-46D2-9B72-6E92AA82EAD8}"/>
                </c:ext>
              </c:extLst>
            </c:dLbl>
            <c:dLbl>
              <c:idx val="1"/>
              <c:layout>
                <c:manualLayout>
                  <c:x val="-4.6269519953730477E-3"/>
                  <c:y val="-4.3419261114718305E-2"/>
                </c:manualLayout>
              </c:layout>
              <c:tx>
                <c:rich>
                  <a:bodyPr/>
                  <a:lstStyle/>
                  <a:p>
                    <a:fld id="{C1982487-C21A-47D0-B6A2-2697BA09E9FE}"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5833-46D2-9B72-6E92AA82EAD8}"/>
                </c:ext>
              </c:extLst>
            </c:dLbl>
            <c:dLbl>
              <c:idx val="2"/>
              <c:tx>
                <c:rich>
                  <a:bodyPr/>
                  <a:lstStyle/>
                  <a:p>
                    <a:fld id="{E8201D32-4CA1-4D0D-9595-2F92166E00B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5833-46D2-9B72-6E92AA82EAD8}"/>
                </c:ext>
              </c:extLst>
            </c:dLbl>
            <c:dLbl>
              <c:idx val="3"/>
              <c:tx>
                <c:rich>
                  <a:bodyPr/>
                  <a:lstStyle/>
                  <a:p>
                    <a:fld id="{D5E68CCF-9E0D-409D-BE70-F082019B932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5833-46D2-9B72-6E92AA82EAD8}"/>
                </c:ext>
              </c:extLst>
            </c:dLbl>
            <c:dLbl>
              <c:idx val="4"/>
              <c:tx>
                <c:rich>
                  <a:bodyPr/>
                  <a:lstStyle/>
                  <a:p>
                    <a:fld id="{7FA4430B-A9A1-4DF8-AD09-C2BE60384A93}"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5833-46D2-9B72-6E92AA82EAD8}"/>
                </c:ext>
              </c:extLst>
            </c:dLbl>
            <c:dLbl>
              <c:idx val="5"/>
              <c:layout>
                <c:manualLayout>
                  <c:x val="-4.1457489878542593E-2"/>
                  <c:y val="1.7575826297884053E-2"/>
                </c:manualLayout>
              </c:layout>
              <c:tx>
                <c:rich>
                  <a:bodyPr/>
                  <a:lstStyle/>
                  <a:p>
                    <a:fld id="{96E5D526-12AC-4669-B596-20C0EC32FB9C}"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5833-46D2-9B72-6E92AA82EAD8}"/>
                </c:ext>
              </c:extLst>
            </c:dLbl>
            <c:dLbl>
              <c:idx val="6"/>
              <c:layout>
                <c:manualLayout>
                  <c:x val="-2.3134759976865238E-3"/>
                  <c:y val="-9.0456793988995809E-3"/>
                </c:manualLayout>
              </c:layout>
              <c:tx>
                <c:rich>
                  <a:bodyPr/>
                  <a:lstStyle/>
                  <a:p>
                    <a:fld id="{2ED63102-C50C-4DE6-BA75-EBFF0927CF10}"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5833-46D2-9B72-6E92AA82EAD8}"/>
                </c:ext>
              </c:extLst>
            </c:dLbl>
            <c:dLbl>
              <c:idx val="7"/>
              <c:tx>
                <c:rich>
                  <a:bodyPr/>
                  <a:lstStyle/>
                  <a:p>
                    <a:fld id="{CC95B115-F2EB-44BF-ACF1-42D9DBD1703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5833-46D2-9B72-6E92AA82EAD8}"/>
                </c:ext>
              </c:extLst>
            </c:dLbl>
            <c:dLbl>
              <c:idx val="8"/>
              <c:tx>
                <c:rich>
                  <a:bodyPr/>
                  <a:lstStyle/>
                  <a:p>
                    <a:fld id="{2F15E14D-BF71-4CDA-970D-751B83BD5E1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5833-46D2-9B72-6E92AA82EAD8}"/>
                </c:ext>
              </c:extLst>
            </c:dLbl>
            <c:dLbl>
              <c:idx val="9"/>
              <c:tx>
                <c:rich>
                  <a:bodyPr/>
                  <a:lstStyle/>
                  <a:p>
                    <a:fld id="{4F0075D7-B91A-479C-9182-30E8D3C4972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5833-46D2-9B72-6E92AA82EAD8}"/>
                </c:ext>
              </c:extLst>
            </c:dLbl>
            <c:dLbl>
              <c:idx val="10"/>
              <c:tx>
                <c:rich>
                  <a:bodyPr/>
                  <a:lstStyle/>
                  <a:p>
                    <a:fld id="{15E72D36-59C9-418C-8A3D-81A560CFB32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5833-46D2-9B72-6E92AA82EAD8}"/>
                </c:ext>
              </c:extLst>
            </c:dLbl>
            <c:dLbl>
              <c:idx val="11"/>
              <c:tx>
                <c:rich>
                  <a:bodyPr/>
                  <a:lstStyle/>
                  <a:p>
                    <a:fld id="{608545CF-12BD-44FA-AF48-CE539EA6C11D}"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5833-46D2-9B72-6E92AA82EAD8}"/>
                </c:ext>
              </c:extLst>
            </c:dLbl>
            <c:dLbl>
              <c:idx val="12"/>
              <c:tx>
                <c:rich>
                  <a:bodyPr/>
                  <a:lstStyle/>
                  <a:p>
                    <a:fld id="{D9E89C26-C19E-4DEB-B333-7E93146F5BBB}"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8-5833-46D2-9B72-6E92AA82EAD8}"/>
                </c:ext>
              </c:extLst>
            </c:dLbl>
            <c:dLbl>
              <c:idx val="13"/>
              <c:layout>
                <c:manualLayout>
                  <c:x val="-2.630713670912602E-2"/>
                  <c:y val="1.7575826297884053E-2"/>
                </c:manualLayout>
              </c:layout>
              <c:tx>
                <c:rich>
                  <a:bodyPr/>
                  <a:lstStyle/>
                  <a:p>
                    <a:fld id="{7F02BAFF-072F-44B8-8EAB-19E65392E7D3}"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9-5833-46D2-9B72-6E92AA82EAD8}"/>
                </c:ext>
              </c:extLst>
            </c:dLbl>
            <c:dLbl>
              <c:idx val="14"/>
              <c:tx>
                <c:rich>
                  <a:bodyPr/>
                  <a:lstStyle/>
                  <a:p>
                    <a:fld id="{BD2F7D7F-A45A-4060-AFC6-5882471DFF5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A-5833-46D2-9B72-6E92AA82EAD8}"/>
                </c:ext>
              </c:extLst>
            </c:dLbl>
            <c:dLbl>
              <c:idx val="15"/>
              <c:tx>
                <c:rich>
                  <a:bodyPr/>
                  <a:lstStyle/>
                  <a:p>
                    <a:fld id="{5ABF12DB-ED41-42F6-9098-9C785C114EDF}"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B-5833-46D2-9B72-6E92AA82EAD8}"/>
                </c:ext>
              </c:extLst>
            </c:dLbl>
            <c:dLbl>
              <c:idx val="16"/>
              <c:tx>
                <c:rich>
                  <a:bodyPr/>
                  <a:lstStyle/>
                  <a:p>
                    <a:fld id="{89FD3AF1-D3CF-4CE1-8B71-EB2EDFA80F9F}"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C-5833-46D2-9B72-6E92AA82EAD8}"/>
                </c:ext>
              </c:extLst>
            </c:dLbl>
            <c:dLbl>
              <c:idx val="17"/>
              <c:tx>
                <c:rich>
                  <a:bodyPr/>
                  <a:lstStyle/>
                  <a:p>
                    <a:fld id="{101EC666-9D29-4DBC-929E-E1A21662A468}"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D-5833-46D2-9B72-6E92AA82EAD8}"/>
                </c:ext>
              </c:extLst>
            </c:dLbl>
            <c:dLbl>
              <c:idx val="18"/>
              <c:tx>
                <c:rich>
                  <a:bodyPr/>
                  <a:lstStyle/>
                  <a:p>
                    <a:fld id="{CD9C9203-9CA3-443E-95B5-6CA698F3C59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5833-46D2-9B72-6E92AA82EAD8}"/>
                </c:ext>
              </c:extLst>
            </c:dLbl>
            <c:dLbl>
              <c:idx val="19"/>
              <c:tx>
                <c:rich>
                  <a:bodyPr/>
                  <a:lstStyle/>
                  <a:p>
                    <a:fld id="{85D88E72-2F84-427B-8E89-37BAB59DEA2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F-5833-46D2-9B72-6E92AA82EAD8}"/>
                </c:ext>
              </c:extLst>
            </c:dLbl>
            <c:dLbl>
              <c:idx val="20"/>
              <c:tx>
                <c:rich>
                  <a:bodyPr/>
                  <a:lstStyle/>
                  <a:p>
                    <a:fld id="{5677A2F5-CCA9-403B-993A-AC0AB07E328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5833-46D2-9B72-6E92AA82EAD8}"/>
                </c:ext>
              </c:extLst>
            </c:dLbl>
            <c:dLbl>
              <c:idx val="21"/>
              <c:tx>
                <c:rich>
                  <a:bodyPr/>
                  <a:lstStyle/>
                  <a:p>
                    <a:fld id="{68B2D768-5D6B-4E96-8D03-6415AA5BF5F0}"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1-5833-46D2-9B72-6E92AA82EAD8}"/>
                </c:ext>
              </c:extLst>
            </c:dLbl>
            <c:dLbl>
              <c:idx val="22"/>
              <c:tx>
                <c:rich>
                  <a:bodyPr/>
                  <a:lstStyle/>
                  <a:p>
                    <a:fld id="{21C853AD-ADD7-4D30-8370-7E09C2ED4102}"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2-5833-46D2-9B72-6E92AA82EAD8}"/>
                </c:ext>
              </c:extLst>
            </c:dLbl>
            <c:dLbl>
              <c:idx val="23"/>
              <c:tx>
                <c:rich>
                  <a:bodyPr/>
                  <a:lstStyle/>
                  <a:p>
                    <a:fld id="{D63935C1-8414-4591-92FD-FF04574C7E7E}"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3-5833-46D2-9B72-6E92AA82EAD8}"/>
                </c:ext>
              </c:extLst>
            </c:dLbl>
            <c:dLbl>
              <c:idx val="24"/>
              <c:tx>
                <c:rich>
                  <a:bodyPr/>
                  <a:lstStyle/>
                  <a:p>
                    <a:fld id="{02F5EE48-8FB6-4FB8-BF47-5AC74F8E7C8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4-5833-46D2-9B72-6E92AA82EAD8}"/>
                </c:ext>
              </c:extLst>
            </c:dLbl>
            <c:dLbl>
              <c:idx val="25"/>
              <c:tx>
                <c:rich>
                  <a:bodyPr/>
                  <a:lstStyle/>
                  <a:p>
                    <a:fld id="{BCB520C3-62FC-45C5-A156-2BC0816CD5E8}"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5-5833-46D2-9B72-6E92AA82EAD8}"/>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95000"/>
                        <a:lumOff val="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25400" cap="rnd">
                <a:solidFill>
                  <a:schemeClr val="tx1">
                    <a:lumMod val="95000"/>
                    <a:lumOff val="5000"/>
                  </a:schemeClr>
                </a:solidFill>
                <a:prstDash val="solid"/>
              </a:ln>
              <a:effectLst/>
            </c:spPr>
            <c:trendlineType val="linear"/>
            <c:backward val="5"/>
            <c:dispRSqr val="1"/>
            <c:dispEq val="0"/>
            <c:trendlineLbl>
              <c:layout>
                <c:manualLayout>
                  <c:x val="0.12063110532236102"/>
                  <c:y val="9.1263212746117262E-2"/>
                </c:manualLayout>
              </c:layout>
              <c:numFmt formatCode="General" sourceLinked="0"/>
              <c:spPr>
                <a:noFill/>
                <a:ln>
                  <a:noFill/>
                </a:ln>
                <a:effectLst/>
              </c:spPr>
              <c:txPr>
                <a:bodyPr rot="0" spcFirstLastPara="1" vertOverflow="ellipsis" vert="horz" wrap="square" anchor="ctr" anchorCtr="1"/>
                <a:lstStyle/>
                <a:p>
                  <a:pPr>
                    <a:defRPr sz="1400" b="1" i="0" u="none" strike="noStrike" kern="1200" baseline="0">
                      <a:solidFill>
                        <a:schemeClr val="tx1">
                          <a:lumMod val="95000"/>
                          <a:lumOff val="5000"/>
                        </a:schemeClr>
                      </a:solidFill>
                      <a:latin typeface="+mn-lt"/>
                      <a:ea typeface="+mn-ea"/>
                      <a:cs typeface="+mn-cs"/>
                    </a:defRPr>
                  </a:pPr>
                  <a:endParaRPr lang="en-US"/>
                </a:p>
              </c:txPr>
            </c:trendlineLbl>
          </c:trendline>
          <c:xVal>
            <c:numRef>
              <c:f>PostCovid!$C$56:$C$81</c:f>
              <c:numCache>
                <c:formatCode>0.00</c:formatCode>
                <c:ptCount val="26"/>
                <c:pt idx="0">
                  <c:v>81.218000000000004</c:v>
                </c:pt>
                <c:pt idx="1">
                  <c:v>93.367999999999995</c:v>
                </c:pt>
                <c:pt idx="2">
                  <c:v>53.273000000000003</c:v>
                </c:pt>
                <c:pt idx="3">
                  <c:v>33.832999999999998</c:v>
                </c:pt>
                <c:pt idx="4">
                  <c:v>38.692999999999998</c:v>
                </c:pt>
                <c:pt idx="5">
                  <c:v>95.798000000000002</c:v>
                </c:pt>
                <c:pt idx="6">
                  <c:v>78.787999999999997</c:v>
                </c:pt>
                <c:pt idx="7">
                  <c:v>39.908000000000001</c:v>
                </c:pt>
                <c:pt idx="8">
                  <c:v>32.618000000000002</c:v>
                </c:pt>
                <c:pt idx="9">
                  <c:v>56.918000000000006</c:v>
                </c:pt>
                <c:pt idx="10">
                  <c:v>43.552999999999997</c:v>
                </c:pt>
                <c:pt idx="11">
                  <c:v>36.262999999999998</c:v>
                </c:pt>
                <c:pt idx="12">
                  <c:v>72.713000000000008</c:v>
                </c:pt>
                <c:pt idx="13">
                  <c:v>82.433000000000007</c:v>
                </c:pt>
                <c:pt idx="14">
                  <c:v>66.638000000000005</c:v>
                </c:pt>
                <c:pt idx="15">
                  <c:v>28.972999999999999</c:v>
                </c:pt>
                <c:pt idx="16">
                  <c:v>47.198</c:v>
                </c:pt>
                <c:pt idx="17">
                  <c:v>84.863</c:v>
                </c:pt>
                <c:pt idx="18">
                  <c:v>25.327999999999999</c:v>
                </c:pt>
                <c:pt idx="19">
                  <c:v>59.347999999999999</c:v>
                </c:pt>
                <c:pt idx="20">
                  <c:v>100</c:v>
                </c:pt>
                <c:pt idx="21">
                  <c:v>67.853000000000009</c:v>
                </c:pt>
                <c:pt idx="22">
                  <c:v>83.64800000000001</c:v>
                </c:pt>
                <c:pt idx="23">
                  <c:v>76.358000000000004</c:v>
                </c:pt>
                <c:pt idx="24">
                  <c:v>100</c:v>
                </c:pt>
                <c:pt idx="25">
                  <c:v>80.003</c:v>
                </c:pt>
              </c:numCache>
            </c:numRef>
          </c:xVal>
          <c:yVal>
            <c:numRef>
              <c:f>PostCovid!$D$56:$D$81</c:f>
              <c:numCache>
                <c:formatCode>General</c:formatCode>
                <c:ptCount val="26"/>
                <c:pt idx="0">
                  <c:v>12</c:v>
                </c:pt>
                <c:pt idx="1">
                  <c:v>18</c:v>
                </c:pt>
                <c:pt idx="2">
                  <c:v>52</c:v>
                </c:pt>
                <c:pt idx="3">
                  <c:v>46</c:v>
                </c:pt>
                <c:pt idx="4">
                  <c:v>39</c:v>
                </c:pt>
                <c:pt idx="5">
                  <c:v>14</c:v>
                </c:pt>
                <c:pt idx="6">
                  <c:v>27</c:v>
                </c:pt>
                <c:pt idx="7">
                  <c:v>49</c:v>
                </c:pt>
                <c:pt idx="8">
                  <c:v>33</c:v>
                </c:pt>
                <c:pt idx="9">
                  <c:v>28</c:v>
                </c:pt>
                <c:pt idx="10">
                  <c:v>44</c:v>
                </c:pt>
                <c:pt idx="11">
                  <c:v>49</c:v>
                </c:pt>
                <c:pt idx="12">
                  <c:v>28</c:v>
                </c:pt>
                <c:pt idx="13">
                  <c:v>36</c:v>
                </c:pt>
                <c:pt idx="14">
                  <c:v>35</c:v>
                </c:pt>
                <c:pt idx="15">
                  <c:v>50</c:v>
                </c:pt>
                <c:pt idx="16">
                  <c:v>52</c:v>
                </c:pt>
                <c:pt idx="17">
                  <c:v>14</c:v>
                </c:pt>
                <c:pt idx="18">
                  <c:v>28</c:v>
                </c:pt>
                <c:pt idx="19">
                  <c:v>13</c:v>
                </c:pt>
                <c:pt idx="20">
                  <c:v>16</c:v>
                </c:pt>
                <c:pt idx="21">
                  <c:v>52</c:v>
                </c:pt>
                <c:pt idx="22">
                  <c:v>16</c:v>
                </c:pt>
                <c:pt idx="23">
                  <c:v>40</c:v>
                </c:pt>
                <c:pt idx="24">
                  <c:v>14</c:v>
                </c:pt>
                <c:pt idx="25">
                  <c:v>10</c:v>
                </c:pt>
              </c:numCache>
            </c:numRef>
          </c:yVal>
          <c:smooth val="0"/>
          <c:extLst xmlns:c15="http://schemas.microsoft.com/office/drawing/2012/chart">
            <c:ext xmlns:c15="http://schemas.microsoft.com/office/drawing/2012/chart" uri="{02D57815-91ED-43cb-92C2-25804820EDAC}">
              <c15:datalabelsRange>
                <c15:f>PostCovid!$B$56:$B$81</c15:f>
                <c15:dlblRangeCache>
                  <c:ptCount val="26"/>
                  <c:pt idx="0">
                    <c:v>Indonesia</c:v>
                  </c:pt>
                  <c:pt idx="1">
                    <c:v>India</c:v>
                  </c:pt>
                  <c:pt idx="2">
                    <c:v>Ireland</c:v>
                  </c:pt>
                  <c:pt idx="3">
                    <c:v>Netherlands</c:v>
                  </c:pt>
                  <c:pt idx="4">
                    <c:v>Germany</c:v>
                  </c:pt>
                  <c:pt idx="5">
                    <c:v>Philippines</c:v>
                  </c:pt>
                  <c:pt idx="6">
                    <c:v>Turkey</c:v>
                  </c:pt>
                  <c:pt idx="7">
                    <c:v>France</c:v>
                  </c:pt>
                  <c:pt idx="8">
                    <c:v>Japan</c:v>
                  </c:pt>
                  <c:pt idx="9">
                    <c:v>Russia</c:v>
                  </c:pt>
                  <c:pt idx="10">
                    <c:v>Canada</c:v>
                  </c:pt>
                  <c:pt idx="11">
                    <c:v>Australia</c:v>
                  </c:pt>
                  <c:pt idx="12">
                    <c:v>South Africa</c:v>
                  </c:pt>
                  <c:pt idx="13">
                    <c:v>Brazil</c:v>
                  </c:pt>
                  <c:pt idx="14">
                    <c:v>Mexico</c:v>
                  </c:pt>
                  <c:pt idx="15">
                    <c:v>UK</c:v>
                  </c:pt>
                  <c:pt idx="16">
                    <c:v>Spain</c:v>
                  </c:pt>
                  <c:pt idx="17">
                    <c:v>Malaysia</c:v>
                  </c:pt>
                  <c:pt idx="18">
                    <c:v>Czech Republic</c:v>
                  </c:pt>
                  <c:pt idx="19">
                    <c:v>Taiwan</c:v>
                  </c:pt>
                  <c:pt idx="20">
                    <c:v>Thailand</c:v>
                  </c:pt>
                  <c:pt idx="21">
                    <c:v>Italy</c:v>
                  </c:pt>
                  <c:pt idx="22">
                    <c:v>Egypt</c:v>
                  </c:pt>
                  <c:pt idx="23">
                    <c:v>Poland</c:v>
                  </c:pt>
                  <c:pt idx="24">
                    <c:v>Nigeria</c:v>
                  </c:pt>
                  <c:pt idx="25">
                    <c:v>Saudi Arabia</c:v>
                  </c:pt>
                </c15:dlblRangeCache>
              </c15:datalabelsRange>
            </c:ext>
            <c:ext xmlns:c16="http://schemas.microsoft.com/office/drawing/2014/chart" uri="{C3380CC4-5D6E-409C-BE32-E72D297353CC}">
              <c16:uniqueId val="{00000037-5833-46D2-9B72-6E92AA82EAD8}"/>
            </c:ext>
          </c:extLst>
        </c:ser>
        <c:dLbls>
          <c:showLegendKey val="0"/>
          <c:showVal val="0"/>
          <c:showCatName val="0"/>
          <c:showSerName val="0"/>
          <c:showPercent val="0"/>
          <c:showBubbleSize val="0"/>
        </c:dLbls>
        <c:axId val="839607407"/>
        <c:axId val="839604495"/>
        <c:extLst/>
      </c:scatterChart>
      <c:valAx>
        <c:axId val="450227343"/>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800" b="1"/>
                  <a:t>Debiased National Religiosity</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450227759"/>
        <c:crosses val="autoZero"/>
        <c:crossBetween val="midCat"/>
      </c:valAx>
      <c:valAx>
        <c:axId val="45022775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bg1">
                        <a:lumMod val="65000"/>
                      </a:schemeClr>
                    </a:solidFill>
                    <a:latin typeface="+mn-lt"/>
                    <a:ea typeface="+mn-ea"/>
                    <a:cs typeface="+mn-cs"/>
                  </a:defRPr>
                </a:pPr>
                <a:r>
                  <a:rPr lang="en-GB" sz="1800" b="1">
                    <a:solidFill>
                      <a:schemeClr val="bg1">
                        <a:lumMod val="65000"/>
                      </a:schemeClr>
                    </a:solidFill>
                  </a:rPr>
                  <a:t>%</a:t>
                </a:r>
                <a:r>
                  <a:rPr lang="en-GB" sz="1800" b="1" baseline="0">
                    <a:solidFill>
                      <a:schemeClr val="bg1">
                        <a:lumMod val="65000"/>
                      </a:schemeClr>
                    </a:solidFill>
                  </a:rPr>
                  <a:t> response: am or would participate</a:t>
                </a:r>
                <a:endParaRPr lang="en-GB" sz="1800" b="1">
                  <a:solidFill>
                    <a:schemeClr val="bg1">
                      <a:lumMod val="65000"/>
                    </a:schemeClr>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bg1">
                      <a:lumMod val="6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bg1">
                    <a:lumMod val="65000"/>
                  </a:schemeClr>
                </a:solidFill>
                <a:latin typeface="+mn-lt"/>
                <a:ea typeface="+mn-ea"/>
                <a:cs typeface="+mn-cs"/>
              </a:defRPr>
            </a:pPr>
            <a:endParaRPr lang="en-US"/>
          </a:p>
        </c:txPr>
        <c:crossAx val="450227343"/>
        <c:crosses val="autoZero"/>
        <c:crossBetween val="midCat"/>
      </c:valAx>
      <c:valAx>
        <c:axId val="839604495"/>
        <c:scaling>
          <c:orientation val="minMax"/>
          <c:max val="7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800" b="1">
                    <a:solidFill>
                      <a:schemeClr val="tx1">
                        <a:lumMod val="95000"/>
                        <a:lumOff val="5000"/>
                      </a:schemeClr>
                    </a:solidFill>
                  </a:rPr>
                  <a:t>% response: use "much less" fossil fuels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95000"/>
                    <a:lumOff val="5000"/>
                  </a:schemeClr>
                </a:solidFill>
                <a:latin typeface="+mn-lt"/>
                <a:ea typeface="+mn-ea"/>
                <a:cs typeface="+mn-cs"/>
              </a:defRPr>
            </a:pPr>
            <a:endParaRPr lang="en-US"/>
          </a:p>
        </c:txPr>
        <c:crossAx val="839607407"/>
        <c:crosses val="max"/>
        <c:crossBetween val="midCat"/>
      </c:valAx>
      <c:valAx>
        <c:axId val="839607407"/>
        <c:scaling>
          <c:orientation val="minMax"/>
        </c:scaling>
        <c:delete val="1"/>
        <c:axPos val="b"/>
        <c:numFmt formatCode="0.00" sourceLinked="1"/>
        <c:majorTickMark val="out"/>
        <c:minorTickMark val="none"/>
        <c:tickLblPos val="nextTo"/>
        <c:crossAx val="839604495"/>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445792978542483E-2"/>
          <c:y val="9.9542098212827126E-2"/>
          <c:w val="0.90667100739947815"/>
          <c:h val="0.84176307685948704"/>
        </c:manualLayout>
      </c:layout>
      <c:scatterChart>
        <c:scatterStyle val="lineMarker"/>
        <c:varyColors val="0"/>
        <c:ser>
          <c:idx val="0"/>
          <c:order val="0"/>
          <c:tx>
            <c:v>WA Average</c:v>
          </c:tx>
          <c:spPr>
            <a:ln w="25400" cap="rnd">
              <a:noFill/>
              <a:round/>
            </a:ln>
            <a:effectLst/>
          </c:spPr>
          <c:marker>
            <c:symbol val="diamond"/>
            <c:size val="9"/>
            <c:spPr>
              <a:solidFill>
                <a:schemeClr val="tx1"/>
              </a:solidFill>
              <a:ln w="9525">
                <a:noFill/>
              </a:ln>
              <a:effectLst/>
            </c:spPr>
          </c:marker>
          <c:trendline>
            <c:spPr>
              <a:ln w="50800" cap="rnd">
                <a:solidFill>
                  <a:schemeClr val="tx1">
                    <a:lumMod val="50000"/>
                    <a:lumOff val="50000"/>
                  </a:schemeClr>
                </a:solidFill>
                <a:prstDash val="solid"/>
              </a:ln>
              <a:effectLst/>
            </c:spPr>
            <c:trendlineType val="linear"/>
            <c:dispRSqr val="0"/>
            <c:dispEq val="0"/>
          </c:trendline>
          <c:xVal>
            <c:numRef>
              <c:f>'The US'!$B$14</c:f>
              <c:numCache>
                <c:formatCode>General</c:formatCode>
                <c:ptCount val="1"/>
                <c:pt idx="0">
                  <c:v>60</c:v>
                </c:pt>
              </c:numCache>
            </c:numRef>
          </c:xVal>
          <c:yVal>
            <c:numRef>
              <c:f>'The US'!$K$14</c:f>
              <c:numCache>
                <c:formatCode>General</c:formatCode>
                <c:ptCount val="1"/>
                <c:pt idx="0">
                  <c:v>68.5</c:v>
                </c:pt>
              </c:numCache>
            </c:numRef>
          </c:yVal>
          <c:smooth val="0"/>
          <c:extLst>
            <c:ext xmlns:c16="http://schemas.microsoft.com/office/drawing/2014/chart" uri="{C3380CC4-5D6E-409C-BE32-E72D297353CC}">
              <c16:uniqueId val="{00000001-5BBA-4BCE-A384-A1BE63137351}"/>
            </c:ext>
          </c:extLst>
        </c:ser>
        <c:ser>
          <c:idx val="1"/>
          <c:order val="1"/>
          <c:tx>
            <c:v>Very-Weak Aligned</c:v>
          </c:tx>
          <c:spPr>
            <a:ln w="25400" cap="rnd">
              <a:noFill/>
              <a:round/>
            </a:ln>
            <a:effectLst/>
          </c:spPr>
          <c:marker>
            <c:symbol val="diamond"/>
            <c:size val="9"/>
            <c:spPr>
              <a:solidFill>
                <a:schemeClr val="tx1"/>
              </a:solidFill>
              <a:ln w="9525">
                <a:noFill/>
              </a:ln>
              <a:effectLst/>
            </c:spPr>
          </c:marker>
          <c:trendline>
            <c:spPr>
              <a:ln w="50800" cap="rnd">
                <a:solidFill>
                  <a:schemeClr val="tx1">
                    <a:lumMod val="50000"/>
                    <a:lumOff val="50000"/>
                  </a:schemeClr>
                </a:solidFill>
                <a:prstDash val="solid"/>
              </a:ln>
              <a:effectLst/>
            </c:spPr>
            <c:trendlineType val="linear"/>
            <c:dispRSqr val="0"/>
            <c:dispEq val="0"/>
          </c:trendline>
          <c:xVal>
            <c:numRef>
              <c:f>'The US'!$B$12:$B$14</c:f>
              <c:numCache>
                <c:formatCode>General</c:formatCode>
                <c:ptCount val="3"/>
                <c:pt idx="0">
                  <c:v>72</c:v>
                </c:pt>
                <c:pt idx="1">
                  <c:v>66</c:v>
                </c:pt>
                <c:pt idx="2">
                  <c:v>60</c:v>
                </c:pt>
              </c:numCache>
            </c:numRef>
          </c:xVal>
          <c:yVal>
            <c:numRef>
              <c:f>'The US'!$I$12:$I$14</c:f>
              <c:numCache>
                <c:formatCode>General</c:formatCode>
                <c:ptCount val="3"/>
                <c:pt idx="0">
                  <c:v>9</c:v>
                </c:pt>
                <c:pt idx="1">
                  <c:v>40</c:v>
                </c:pt>
                <c:pt idx="2">
                  <c:v>72</c:v>
                </c:pt>
              </c:numCache>
            </c:numRef>
          </c:yVal>
          <c:smooth val="0"/>
          <c:extLst>
            <c:ext xmlns:c16="http://schemas.microsoft.com/office/drawing/2014/chart" uri="{C3380CC4-5D6E-409C-BE32-E72D297353CC}">
              <c16:uniqueId val="{00000003-5BBA-4BCE-A384-A1BE63137351}"/>
            </c:ext>
          </c:extLst>
        </c:ser>
        <c:ser>
          <c:idx val="2"/>
          <c:order val="2"/>
          <c:tx>
            <c:v>Strong-Aligned</c:v>
          </c:tx>
          <c:spPr>
            <a:ln w="25400" cap="rnd">
              <a:noFill/>
              <a:round/>
            </a:ln>
            <a:effectLst/>
          </c:spPr>
          <c:marker>
            <c:symbol val="diamond"/>
            <c:size val="9"/>
            <c:spPr>
              <a:solidFill>
                <a:schemeClr val="tx1"/>
              </a:solidFill>
              <a:ln w="9525">
                <a:noFill/>
              </a:ln>
              <a:effectLst/>
            </c:spPr>
          </c:marker>
          <c:trendline>
            <c:spPr>
              <a:ln w="50800" cap="rnd">
                <a:solidFill>
                  <a:schemeClr val="tx1">
                    <a:lumMod val="50000"/>
                    <a:lumOff val="50000"/>
                  </a:schemeClr>
                </a:solidFill>
                <a:prstDash val="solid"/>
              </a:ln>
              <a:effectLst/>
            </c:spPr>
            <c:trendlineType val="linear"/>
            <c:dispRSqr val="0"/>
            <c:dispEq val="0"/>
          </c:trendline>
          <c:xVal>
            <c:numRef>
              <c:f>'The US'!$B$12:$B$14</c:f>
              <c:numCache>
                <c:formatCode>General</c:formatCode>
                <c:ptCount val="3"/>
                <c:pt idx="0">
                  <c:v>72</c:v>
                </c:pt>
                <c:pt idx="1">
                  <c:v>66</c:v>
                </c:pt>
                <c:pt idx="2">
                  <c:v>60</c:v>
                </c:pt>
              </c:numCache>
            </c:numRef>
          </c:xVal>
          <c:yVal>
            <c:numRef>
              <c:f>'The US'!$M$12:$M$14</c:f>
              <c:numCache>
                <c:formatCode>General</c:formatCode>
                <c:ptCount val="3"/>
                <c:pt idx="0">
                  <c:v>13</c:v>
                </c:pt>
                <c:pt idx="1">
                  <c:v>25</c:v>
                </c:pt>
                <c:pt idx="2">
                  <c:v>47</c:v>
                </c:pt>
              </c:numCache>
            </c:numRef>
          </c:yVal>
          <c:smooth val="0"/>
          <c:extLst>
            <c:ext xmlns:c16="http://schemas.microsoft.com/office/drawing/2014/chart" uri="{C3380CC4-5D6E-409C-BE32-E72D297353CC}">
              <c16:uniqueId val="{00000005-5BBA-4BCE-A384-A1BE63137351}"/>
            </c:ext>
          </c:extLst>
        </c:ser>
        <c:ser>
          <c:idx val="3"/>
          <c:order val="3"/>
          <c:tx>
            <c:v>(V)Weakly-Aligned + Y1</c:v>
          </c:tx>
          <c:spPr>
            <a:ln w="25400" cap="rnd">
              <a:noFill/>
              <a:round/>
            </a:ln>
            <a:effectLst/>
          </c:spPr>
          <c:marker>
            <c:symbol val="circle"/>
            <c:size val="8"/>
            <c:spPr>
              <a:solidFill>
                <a:schemeClr val="tx1">
                  <a:lumMod val="50000"/>
                  <a:lumOff val="50000"/>
                </a:schemeClr>
              </a:solidFill>
              <a:ln w="9525">
                <a:noFill/>
              </a:ln>
              <a:effectLst/>
            </c:spPr>
          </c:marker>
          <c:trendline>
            <c:spPr>
              <a:ln w="57150" cap="rnd">
                <a:solidFill>
                  <a:schemeClr val="bg1">
                    <a:lumMod val="75000"/>
                  </a:schemeClr>
                </a:solidFill>
                <a:prstDash val="sysDot"/>
              </a:ln>
              <a:effectLst/>
            </c:spPr>
            <c:trendlineType val="linear"/>
            <c:dispRSqr val="0"/>
            <c:dispEq val="0"/>
          </c:trendline>
          <c:xVal>
            <c:numRef>
              <c:f>'The US'!$B$12:$B$14</c:f>
              <c:numCache>
                <c:formatCode>General</c:formatCode>
                <c:ptCount val="3"/>
                <c:pt idx="0">
                  <c:v>72</c:v>
                </c:pt>
                <c:pt idx="1">
                  <c:v>66</c:v>
                </c:pt>
                <c:pt idx="2">
                  <c:v>60</c:v>
                </c:pt>
              </c:numCache>
            </c:numRef>
          </c:xVal>
          <c:yVal>
            <c:numRef>
              <c:f>'The US'!$G$12:$G$14</c:f>
              <c:numCache>
                <c:formatCode>General</c:formatCode>
                <c:ptCount val="3"/>
                <c:pt idx="0">
                  <c:v>27</c:v>
                </c:pt>
                <c:pt idx="1">
                  <c:v>49</c:v>
                </c:pt>
                <c:pt idx="2">
                  <c:v>82</c:v>
                </c:pt>
              </c:numCache>
            </c:numRef>
          </c:yVal>
          <c:smooth val="0"/>
          <c:extLst>
            <c:ext xmlns:c16="http://schemas.microsoft.com/office/drawing/2014/chart" uri="{C3380CC4-5D6E-409C-BE32-E72D297353CC}">
              <c16:uniqueId val="{00000007-5BBA-4BCE-A384-A1BE63137351}"/>
            </c:ext>
          </c:extLst>
        </c:ser>
        <c:ser>
          <c:idx val="4"/>
          <c:order val="4"/>
          <c:tx>
            <c:v>Medium-Constrained</c:v>
          </c:tx>
          <c:spPr>
            <a:ln w="25400" cap="rnd">
              <a:noFill/>
              <a:round/>
            </a:ln>
            <a:effectLst/>
          </c:spPr>
          <c:marker>
            <c:symbol val="square"/>
            <c:size val="9"/>
            <c:spPr>
              <a:solidFill>
                <a:schemeClr val="tx1">
                  <a:lumMod val="50000"/>
                  <a:lumOff val="50000"/>
                </a:schemeClr>
              </a:solidFill>
              <a:ln w="9525">
                <a:noFill/>
              </a:ln>
              <a:effectLst/>
            </c:spPr>
          </c:marker>
          <c:trendline>
            <c:spPr>
              <a:ln w="57150" cap="rnd">
                <a:solidFill>
                  <a:schemeClr val="bg1">
                    <a:lumMod val="75000"/>
                  </a:schemeClr>
                </a:solidFill>
                <a:prstDash val="sysDash"/>
              </a:ln>
              <a:effectLst/>
            </c:spPr>
            <c:trendlineType val="linear"/>
            <c:dispRSqr val="0"/>
            <c:dispEq val="0"/>
          </c:trendline>
          <c:xVal>
            <c:numRef>
              <c:f>'The US'!$B$12:$B$14</c:f>
              <c:numCache>
                <c:formatCode>General</c:formatCode>
                <c:ptCount val="3"/>
                <c:pt idx="0">
                  <c:v>72</c:v>
                </c:pt>
                <c:pt idx="1">
                  <c:v>66</c:v>
                </c:pt>
                <c:pt idx="2">
                  <c:v>60</c:v>
                </c:pt>
              </c:numCache>
            </c:numRef>
          </c:xVal>
          <c:yVal>
            <c:numRef>
              <c:f>'The US'!$O$12:$O$14</c:f>
              <c:numCache>
                <c:formatCode>General</c:formatCode>
                <c:ptCount val="3"/>
                <c:pt idx="0">
                  <c:v>9</c:v>
                </c:pt>
                <c:pt idx="1">
                  <c:v>28</c:v>
                </c:pt>
                <c:pt idx="2">
                  <c:v>48</c:v>
                </c:pt>
              </c:numCache>
            </c:numRef>
          </c:yVal>
          <c:smooth val="0"/>
          <c:extLst>
            <c:ext xmlns:c16="http://schemas.microsoft.com/office/drawing/2014/chart" uri="{C3380CC4-5D6E-409C-BE32-E72D297353CC}">
              <c16:uniqueId val="{00000009-5BBA-4BCE-A384-A1BE63137351}"/>
            </c:ext>
          </c:extLst>
        </c:ser>
        <c:ser>
          <c:idx val="5"/>
          <c:order val="5"/>
          <c:tx>
            <c:v>Fully-Constrained</c:v>
          </c:tx>
          <c:spPr>
            <a:ln w="25400" cap="rnd">
              <a:noFill/>
              <a:round/>
            </a:ln>
            <a:effectLst/>
          </c:spPr>
          <c:marker>
            <c:symbol val="square"/>
            <c:size val="8"/>
            <c:spPr>
              <a:solidFill>
                <a:schemeClr val="tx1">
                  <a:lumMod val="50000"/>
                  <a:lumOff val="50000"/>
                </a:schemeClr>
              </a:solidFill>
              <a:ln w="9525">
                <a:noFill/>
              </a:ln>
              <a:effectLst/>
            </c:spPr>
          </c:marker>
          <c:trendline>
            <c:spPr>
              <a:ln w="19050" cap="rnd">
                <a:solidFill>
                  <a:schemeClr val="bg1">
                    <a:lumMod val="65000"/>
                  </a:schemeClr>
                </a:solidFill>
                <a:prstDash val="solid"/>
              </a:ln>
              <a:effectLst/>
            </c:spPr>
            <c:trendlineType val="linear"/>
            <c:dispRSqr val="0"/>
            <c:dispEq val="0"/>
          </c:trendline>
          <c:xVal>
            <c:numRef>
              <c:f>'The US'!$B$12:$B$14</c:f>
              <c:numCache>
                <c:formatCode>General</c:formatCode>
                <c:ptCount val="3"/>
                <c:pt idx="0">
                  <c:v>72</c:v>
                </c:pt>
                <c:pt idx="1">
                  <c:v>66</c:v>
                </c:pt>
                <c:pt idx="2">
                  <c:v>60</c:v>
                </c:pt>
              </c:numCache>
            </c:numRef>
          </c:xVal>
          <c:yVal>
            <c:numRef>
              <c:f>'The US'!$Q$12:$Q$14</c:f>
              <c:numCache>
                <c:formatCode>General</c:formatCode>
                <c:ptCount val="3"/>
                <c:pt idx="0">
                  <c:v>4</c:v>
                </c:pt>
                <c:pt idx="1">
                  <c:v>10</c:v>
                </c:pt>
                <c:pt idx="2">
                  <c:v>11</c:v>
                </c:pt>
              </c:numCache>
            </c:numRef>
          </c:yVal>
          <c:smooth val="0"/>
          <c:extLst>
            <c:ext xmlns:c16="http://schemas.microsoft.com/office/drawing/2014/chart" uri="{C3380CC4-5D6E-409C-BE32-E72D297353CC}">
              <c16:uniqueId val="{0000000B-5BBA-4BCE-A384-A1BE63137351}"/>
            </c:ext>
          </c:extLst>
        </c:ser>
        <c:ser>
          <c:idx val="6"/>
          <c:order val="6"/>
          <c:tx>
            <c:v>Medium-Aligned</c:v>
          </c:tx>
          <c:spPr>
            <a:ln w="25400" cap="rnd">
              <a:noFill/>
              <a:round/>
            </a:ln>
            <a:effectLst/>
          </c:spPr>
          <c:marker>
            <c:symbol val="diamond"/>
            <c:size val="9"/>
            <c:spPr>
              <a:solidFill>
                <a:schemeClr val="tx1"/>
              </a:solidFill>
              <a:ln w="9525">
                <a:noFill/>
              </a:ln>
              <a:effectLst/>
            </c:spPr>
          </c:marker>
          <c:trendline>
            <c:spPr>
              <a:ln w="50800" cap="rnd">
                <a:solidFill>
                  <a:schemeClr val="tx1">
                    <a:lumMod val="50000"/>
                    <a:lumOff val="50000"/>
                  </a:schemeClr>
                </a:solidFill>
                <a:prstDash val="solid"/>
              </a:ln>
              <a:effectLst/>
            </c:spPr>
            <c:trendlineType val="linear"/>
            <c:dispRSqr val="0"/>
            <c:dispEq val="0"/>
          </c:trendline>
          <c:xVal>
            <c:numRef>
              <c:f>'The US'!$B$12:$B$14</c:f>
              <c:numCache>
                <c:formatCode>General</c:formatCode>
                <c:ptCount val="3"/>
                <c:pt idx="0">
                  <c:v>72</c:v>
                </c:pt>
                <c:pt idx="1">
                  <c:v>66</c:v>
                </c:pt>
                <c:pt idx="2">
                  <c:v>60</c:v>
                </c:pt>
              </c:numCache>
            </c:numRef>
          </c:xVal>
          <c:yVal>
            <c:numRef>
              <c:f>'The US'!$L$12:$L$14</c:f>
              <c:numCache>
                <c:formatCode>General</c:formatCode>
                <c:ptCount val="3"/>
                <c:pt idx="0">
                  <c:v>12</c:v>
                </c:pt>
                <c:pt idx="1">
                  <c:v>38</c:v>
                </c:pt>
                <c:pt idx="2">
                  <c:v>56</c:v>
                </c:pt>
              </c:numCache>
            </c:numRef>
          </c:yVal>
          <c:smooth val="0"/>
          <c:extLst>
            <c:ext xmlns:c16="http://schemas.microsoft.com/office/drawing/2014/chart" uri="{C3380CC4-5D6E-409C-BE32-E72D297353CC}">
              <c16:uniqueId val="{0000000D-5BBA-4BCE-A384-A1BE63137351}"/>
            </c:ext>
          </c:extLst>
        </c:ser>
        <c:ser>
          <c:idx val="7"/>
          <c:order val="7"/>
          <c:tx>
            <c:v>Weak Constraint</c:v>
          </c:tx>
          <c:spPr>
            <a:ln w="25400" cap="rnd">
              <a:noFill/>
              <a:round/>
            </a:ln>
            <a:effectLst/>
          </c:spPr>
          <c:marker>
            <c:symbol val="square"/>
            <c:size val="9"/>
            <c:spPr>
              <a:solidFill>
                <a:schemeClr val="tx1">
                  <a:lumMod val="50000"/>
                  <a:lumOff val="50000"/>
                </a:schemeClr>
              </a:solidFill>
              <a:ln w="9525">
                <a:noFill/>
              </a:ln>
              <a:effectLst/>
            </c:spPr>
          </c:marker>
          <c:trendline>
            <c:spPr>
              <a:ln w="57150" cap="rnd">
                <a:solidFill>
                  <a:schemeClr val="bg1">
                    <a:lumMod val="75000"/>
                  </a:schemeClr>
                </a:solidFill>
                <a:prstDash val="sysDash"/>
              </a:ln>
              <a:effectLst/>
            </c:spPr>
            <c:trendlineType val="linear"/>
            <c:dispRSqr val="0"/>
            <c:dispEq val="0"/>
          </c:trendline>
          <c:xVal>
            <c:numRef>
              <c:f>'The US'!$B$12:$B$14</c:f>
              <c:numCache>
                <c:formatCode>General</c:formatCode>
                <c:ptCount val="3"/>
                <c:pt idx="0">
                  <c:v>72</c:v>
                </c:pt>
                <c:pt idx="1">
                  <c:v>66</c:v>
                </c:pt>
                <c:pt idx="2">
                  <c:v>60</c:v>
                </c:pt>
              </c:numCache>
            </c:numRef>
          </c:xVal>
          <c:yVal>
            <c:numRef>
              <c:f>'The US'!$N$12:$N$14</c:f>
              <c:numCache>
                <c:formatCode>General</c:formatCode>
                <c:ptCount val="3"/>
                <c:pt idx="0">
                  <c:v>20</c:v>
                </c:pt>
                <c:pt idx="1">
                  <c:v>39</c:v>
                </c:pt>
                <c:pt idx="2">
                  <c:v>72</c:v>
                </c:pt>
              </c:numCache>
            </c:numRef>
          </c:yVal>
          <c:smooth val="0"/>
          <c:extLst>
            <c:ext xmlns:c16="http://schemas.microsoft.com/office/drawing/2014/chart" uri="{C3380CC4-5D6E-409C-BE32-E72D297353CC}">
              <c16:uniqueId val="{0000000F-5BBA-4BCE-A384-A1BE63137351}"/>
            </c:ext>
          </c:extLst>
        </c:ser>
        <c:ser>
          <c:idx val="8"/>
          <c:order val="8"/>
          <c:tx>
            <c:v>Weak Align</c:v>
          </c:tx>
          <c:spPr>
            <a:ln w="25400" cap="rnd">
              <a:noFill/>
              <a:round/>
            </a:ln>
            <a:effectLst/>
          </c:spPr>
          <c:marker>
            <c:symbol val="diamond"/>
            <c:size val="9"/>
            <c:spPr>
              <a:solidFill>
                <a:schemeClr val="tx1"/>
              </a:solidFill>
              <a:ln w="9525">
                <a:noFill/>
              </a:ln>
              <a:effectLst/>
            </c:spPr>
          </c:marker>
          <c:trendline>
            <c:spPr>
              <a:ln w="50800" cap="rnd">
                <a:solidFill>
                  <a:schemeClr val="tx1">
                    <a:lumMod val="50000"/>
                    <a:lumOff val="50000"/>
                  </a:schemeClr>
                </a:solidFill>
                <a:prstDash val="solid"/>
              </a:ln>
              <a:effectLst/>
            </c:spPr>
            <c:trendlineType val="linear"/>
            <c:dispRSqr val="0"/>
            <c:dispEq val="0"/>
          </c:trendline>
          <c:xVal>
            <c:numRef>
              <c:f>'The US'!$B$12:$B$14</c:f>
              <c:numCache>
                <c:formatCode>General</c:formatCode>
                <c:ptCount val="3"/>
                <c:pt idx="0">
                  <c:v>72</c:v>
                </c:pt>
                <c:pt idx="1">
                  <c:v>66</c:v>
                </c:pt>
                <c:pt idx="2">
                  <c:v>60</c:v>
                </c:pt>
              </c:numCache>
            </c:numRef>
          </c:xVal>
          <c:yVal>
            <c:numRef>
              <c:f>'The US'!$J$12:$J$14</c:f>
              <c:numCache>
                <c:formatCode>General</c:formatCode>
                <c:ptCount val="3"/>
                <c:pt idx="0">
                  <c:v>14</c:v>
                </c:pt>
                <c:pt idx="1">
                  <c:v>32</c:v>
                </c:pt>
                <c:pt idx="2">
                  <c:v>65</c:v>
                </c:pt>
              </c:numCache>
            </c:numRef>
          </c:yVal>
          <c:smooth val="0"/>
          <c:extLst>
            <c:ext xmlns:c16="http://schemas.microsoft.com/office/drawing/2014/chart" uri="{C3380CC4-5D6E-409C-BE32-E72D297353CC}">
              <c16:uniqueId val="{00000011-5BBA-4BCE-A384-A1BE63137351}"/>
            </c:ext>
          </c:extLst>
        </c:ser>
        <c:ser>
          <c:idx val="9"/>
          <c:order val="9"/>
          <c:tx>
            <c:v>(V)Weakly-Aligned + Y2</c:v>
          </c:tx>
          <c:spPr>
            <a:ln w="25400" cap="rnd">
              <a:noFill/>
              <a:round/>
            </a:ln>
            <a:effectLst/>
          </c:spPr>
          <c:marker>
            <c:symbol val="circle"/>
            <c:size val="8"/>
            <c:spPr>
              <a:solidFill>
                <a:schemeClr val="tx1">
                  <a:lumMod val="50000"/>
                  <a:lumOff val="50000"/>
                </a:schemeClr>
              </a:solidFill>
              <a:ln w="9525">
                <a:noFill/>
              </a:ln>
              <a:effectLst/>
            </c:spPr>
          </c:marker>
          <c:trendline>
            <c:spPr>
              <a:ln w="57150" cap="rnd">
                <a:solidFill>
                  <a:schemeClr val="bg1">
                    <a:lumMod val="75000"/>
                  </a:schemeClr>
                </a:solidFill>
                <a:prstDash val="sysDot"/>
              </a:ln>
              <a:effectLst/>
            </c:spPr>
            <c:trendlineType val="linear"/>
            <c:dispRSqr val="0"/>
            <c:dispEq val="0"/>
          </c:trendline>
          <c:xVal>
            <c:numRef>
              <c:f>'The US'!$B$12:$B$14</c:f>
              <c:numCache>
                <c:formatCode>General</c:formatCode>
                <c:ptCount val="3"/>
                <c:pt idx="0">
                  <c:v>72</c:v>
                </c:pt>
                <c:pt idx="1">
                  <c:v>66</c:v>
                </c:pt>
                <c:pt idx="2">
                  <c:v>60</c:v>
                </c:pt>
              </c:numCache>
            </c:numRef>
          </c:xVal>
          <c:yVal>
            <c:numRef>
              <c:f>'The US'!$H$12:$H$14</c:f>
              <c:numCache>
                <c:formatCode>General</c:formatCode>
                <c:ptCount val="3"/>
                <c:pt idx="0">
                  <c:v>39</c:v>
                </c:pt>
                <c:pt idx="2">
                  <c:v>90</c:v>
                </c:pt>
              </c:numCache>
            </c:numRef>
          </c:yVal>
          <c:smooth val="0"/>
          <c:extLst>
            <c:ext xmlns:c16="http://schemas.microsoft.com/office/drawing/2014/chart" uri="{C3380CC4-5D6E-409C-BE32-E72D297353CC}">
              <c16:uniqueId val="{00000013-5BBA-4BCE-A384-A1BE63137351}"/>
            </c:ext>
          </c:extLst>
        </c:ser>
        <c:ser>
          <c:idx val="10"/>
          <c:order val="10"/>
          <c:tx>
            <c:v>Strong-Constrained</c:v>
          </c:tx>
          <c:spPr>
            <a:ln w="25400" cap="rnd">
              <a:noFill/>
              <a:round/>
            </a:ln>
            <a:effectLst/>
          </c:spPr>
          <c:marker>
            <c:symbol val="square"/>
            <c:size val="9"/>
            <c:spPr>
              <a:solidFill>
                <a:schemeClr val="tx1">
                  <a:lumMod val="50000"/>
                  <a:lumOff val="50000"/>
                </a:schemeClr>
              </a:solidFill>
              <a:ln w="9525">
                <a:noFill/>
              </a:ln>
              <a:effectLst/>
            </c:spPr>
          </c:marker>
          <c:trendline>
            <c:spPr>
              <a:ln w="57150" cap="rnd">
                <a:solidFill>
                  <a:schemeClr val="bg1">
                    <a:lumMod val="75000"/>
                  </a:schemeClr>
                </a:solidFill>
                <a:prstDash val="sysDash"/>
              </a:ln>
              <a:effectLst/>
            </c:spPr>
            <c:trendlineType val="linear"/>
            <c:dispRSqr val="0"/>
            <c:dispEq val="0"/>
          </c:trendline>
          <c:xVal>
            <c:numRef>
              <c:f>'The US'!$B$12:$B$14</c:f>
              <c:numCache>
                <c:formatCode>General</c:formatCode>
                <c:ptCount val="3"/>
                <c:pt idx="0">
                  <c:v>72</c:v>
                </c:pt>
                <c:pt idx="1">
                  <c:v>66</c:v>
                </c:pt>
                <c:pt idx="2">
                  <c:v>60</c:v>
                </c:pt>
              </c:numCache>
            </c:numRef>
          </c:xVal>
          <c:yVal>
            <c:numRef>
              <c:f>'The US'!$P$12:$P$14</c:f>
              <c:numCache>
                <c:formatCode>General</c:formatCode>
                <c:ptCount val="3"/>
                <c:pt idx="0">
                  <c:v>5</c:v>
                </c:pt>
                <c:pt idx="1">
                  <c:v>16</c:v>
                </c:pt>
                <c:pt idx="2">
                  <c:v>28</c:v>
                </c:pt>
              </c:numCache>
            </c:numRef>
          </c:yVal>
          <c:smooth val="0"/>
          <c:extLst>
            <c:ext xmlns:c16="http://schemas.microsoft.com/office/drawing/2014/chart" uri="{C3380CC4-5D6E-409C-BE32-E72D297353CC}">
              <c16:uniqueId val="{00000015-5BBA-4BCE-A384-A1BE63137351}"/>
            </c:ext>
          </c:extLst>
        </c:ser>
        <c:dLbls>
          <c:showLegendKey val="0"/>
          <c:showVal val="0"/>
          <c:showCatName val="0"/>
          <c:showSerName val="0"/>
          <c:showPercent val="0"/>
          <c:showBubbleSize val="0"/>
        </c:dLbls>
        <c:axId val="531379768"/>
        <c:axId val="531390592"/>
      </c:scatterChart>
      <c:valAx>
        <c:axId val="531379768"/>
        <c:scaling>
          <c:orientation val="minMax"/>
          <c:max val="78"/>
          <c:min val="54"/>
        </c:scaling>
        <c:delete val="1"/>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GB" sz="1100" b="1"/>
                  <a:t>title</a:t>
                </a:r>
              </a:p>
            </c:rich>
          </c:tx>
          <c:layout>
            <c:manualLayout>
              <c:xMode val="edge"/>
              <c:yMode val="edge"/>
              <c:x val="4.902872414440481E-3"/>
              <c:y val="0.949603848792759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crossAx val="531390592"/>
        <c:crosses val="autoZero"/>
        <c:crossBetween val="midCat"/>
        <c:majorUnit val="6"/>
      </c:valAx>
      <c:valAx>
        <c:axId val="531390592"/>
        <c:scaling>
          <c:orientation val="minMax"/>
          <c:max val="90"/>
        </c:scaling>
        <c:delete val="0"/>
        <c:axPos val="r"/>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GB" sz="1800" b="1"/>
                  <a:t>% Climate-Change most endorsing responses</a:t>
                </a:r>
              </a:p>
            </c:rich>
          </c:tx>
          <c:layout>
            <c:manualLayout>
              <c:xMode val="edge"/>
              <c:yMode val="edge"/>
              <c:x val="0.96363585161952936"/>
              <c:y val="0.1595625183781488"/>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531379768"/>
        <c:crosses val="max"/>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445792978542483E-2"/>
          <c:y val="9.9542098212827126E-2"/>
          <c:w val="0.90667100739947815"/>
          <c:h val="0.84176307685948704"/>
        </c:manualLayout>
      </c:layout>
      <c:scatterChart>
        <c:scatterStyle val="lineMarker"/>
        <c:varyColors val="0"/>
        <c:ser>
          <c:idx val="0"/>
          <c:order val="0"/>
          <c:tx>
            <c:v>WA Average</c:v>
          </c:tx>
          <c:spPr>
            <a:ln w="25400" cap="rnd">
              <a:noFill/>
              <a:round/>
            </a:ln>
            <a:effectLst/>
          </c:spPr>
          <c:marker>
            <c:symbol val="diamond"/>
            <c:size val="9"/>
            <c:spPr>
              <a:solidFill>
                <a:schemeClr val="tx1"/>
              </a:solidFill>
              <a:ln w="9525">
                <a:noFill/>
              </a:ln>
              <a:effectLst/>
            </c:spPr>
          </c:marker>
          <c:trendline>
            <c:spPr>
              <a:ln w="50800" cap="rnd">
                <a:solidFill>
                  <a:schemeClr val="tx1">
                    <a:lumMod val="50000"/>
                    <a:lumOff val="50000"/>
                  </a:schemeClr>
                </a:solidFill>
                <a:prstDash val="solid"/>
              </a:ln>
              <a:effectLst/>
            </c:spPr>
            <c:trendlineType val="linear"/>
            <c:dispRSqr val="0"/>
            <c:dispEq val="0"/>
          </c:trendline>
          <c:xVal>
            <c:numRef>
              <c:f>'The US'!$B$14</c:f>
              <c:numCache>
                <c:formatCode>General</c:formatCode>
                <c:ptCount val="1"/>
                <c:pt idx="0">
                  <c:v>60</c:v>
                </c:pt>
              </c:numCache>
            </c:numRef>
          </c:xVal>
          <c:yVal>
            <c:numRef>
              <c:f>'The US'!$K$14</c:f>
              <c:numCache>
                <c:formatCode>General</c:formatCode>
                <c:ptCount val="1"/>
                <c:pt idx="0">
                  <c:v>68.5</c:v>
                </c:pt>
              </c:numCache>
            </c:numRef>
          </c:yVal>
          <c:smooth val="0"/>
          <c:extLst>
            <c:ext xmlns:c16="http://schemas.microsoft.com/office/drawing/2014/chart" uri="{C3380CC4-5D6E-409C-BE32-E72D297353CC}">
              <c16:uniqueId val="{00000001-1DD6-4C3F-BEBA-95580641E60D}"/>
            </c:ext>
          </c:extLst>
        </c:ser>
        <c:ser>
          <c:idx val="1"/>
          <c:order val="1"/>
          <c:tx>
            <c:v>Very-Weak Aligned</c:v>
          </c:tx>
          <c:spPr>
            <a:ln w="25400" cap="rnd">
              <a:noFill/>
              <a:round/>
            </a:ln>
            <a:effectLst/>
          </c:spPr>
          <c:marker>
            <c:symbol val="diamond"/>
            <c:size val="9"/>
            <c:spPr>
              <a:solidFill>
                <a:schemeClr val="tx1"/>
              </a:solidFill>
              <a:ln w="9525">
                <a:noFill/>
              </a:ln>
              <a:effectLst/>
            </c:spPr>
          </c:marker>
          <c:trendline>
            <c:spPr>
              <a:ln w="50800" cap="rnd">
                <a:solidFill>
                  <a:schemeClr val="tx1">
                    <a:lumMod val="50000"/>
                    <a:lumOff val="50000"/>
                  </a:schemeClr>
                </a:solidFill>
                <a:prstDash val="solid"/>
              </a:ln>
              <a:effectLst/>
            </c:spPr>
            <c:trendlineType val="linear"/>
            <c:dispRSqr val="0"/>
            <c:dispEq val="0"/>
          </c:trendline>
          <c:xVal>
            <c:numRef>
              <c:f>'The US'!$B$12:$B$14</c:f>
              <c:numCache>
                <c:formatCode>General</c:formatCode>
                <c:ptCount val="3"/>
                <c:pt idx="0">
                  <c:v>72</c:v>
                </c:pt>
                <c:pt idx="1">
                  <c:v>66</c:v>
                </c:pt>
                <c:pt idx="2">
                  <c:v>60</c:v>
                </c:pt>
              </c:numCache>
            </c:numRef>
          </c:xVal>
          <c:yVal>
            <c:numRef>
              <c:f>'The US'!$I$12:$I$14</c:f>
              <c:numCache>
                <c:formatCode>General</c:formatCode>
                <c:ptCount val="3"/>
                <c:pt idx="0">
                  <c:v>9</c:v>
                </c:pt>
                <c:pt idx="1">
                  <c:v>40</c:v>
                </c:pt>
                <c:pt idx="2">
                  <c:v>72</c:v>
                </c:pt>
              </c:numCache>
            </c:numRef>
          </c:yVal>
          <c:smooth val="0"/>
          <c:extLst>
            <c:ext xmlns:c16="http://schemas.microsoft.com/office/drawing/2014/chart" uri="{C3380CC4-5D6E-409C-BE32-E72D297353CC}">
              <c16:uniqueId val="{00000003-1DD6-4C3F-BEBA-95580641E60D}"/>
            </c:ext>
          </c:extLst>
        </c:ser>
        <c:ser>
          <c:idx val="2"/>
          <c:order val="2"/>
          <c:tx>
            <c:v>Strong-Aligned</c:v>
          </c:tx>
          <c:spPr>
            <a:ln w="25400" cap="rnd">
              <a:noFill/>
              <a:round/>
            </a:ln>
            <a:effectLst/>
          </c:spPr>
          <c:marker>
            <c:symbol val="diamond"/>
            <c:size val="9"/>
            <c:spPr>
              <a:solidFill>
                <a:schemeClr val="tx1"/>
              </a:solidFill>
              <a:ln w="9525">
                <a:noFill/>
              </a:ln>
              <a:effectLst/>
            </c:spPr>
          </c:marker>
          <c:trendline>
            <c:spPr>
              <a:ln w="50800" cap="rnd">
                <a:solidFill>
                  <a:schemeClr val="tx1">
                    <a:lumMod val="50000"/>
                    <a:lumOff val="50000"/>
                  </a:schemeClr>
                </a:solidFill>
                <a:prstDash val="solid"/>
              </a:ln>
              <a:effectLst/>
            </c:spPr>
            <c:trendlineType val="linear"/>
            <c:dispRSqr val="0"/>
            <c:dispEq val="0"/>
          </c:trendline>
          <c:xVal>
            <c:numRef>
              <c:f>'The US'!$B$12:$B$14</c:f>
              <c:numCache>
                <c:formatCode>General</c:formatCode>
                <c:ptCount val="3"/>
                <c:pt idx="0">
                  <c:v>72</c:v>
                </c:pt>
                <c:pt idx="1">
                  <c:v>66</c:v>
                </c:pt>
                <c:pt idx="2">
                  <c:v>60</c:v>
                </c:pt>
              </c:numCache>
            </c:numRef>
          </c:xVal>
          <c:yVal>
            <c:numRef>
              <c:f>'The US'!$M$12:$M$14</c:f>
              <c:numCache>
                <c:formatCode>General</c:formatCode>
                <c:ptCount val="3"/>
                <c:pt idx="0">
                  <c:v>13</c:v>
                </c:pt>
                <c:pt idx="1">
                  <c:v>25</c:v>
                </c:pt>
                <c:pt idx="2">
                  <c:v>47</c:v>
                </c:pt>
              </c:numCache>
            </c:numRef>
          </c:yVal>
          <c:smooth val="0"/>
          <c:extLst>
            <c:ext xmlns:c16="http://schemas.microsoft.com/office/drawing/2014/chart" uri="{C3380CC4-5D6E-409C-BE32-E72D297353CC}">
              <c16:uniqueId val="{00000005-1DD6-4C3F-BEBA-95580641E60D}"/>
            </c:ext>
          </c:extLst>
        </c:ser>
        <c:ser>
          <c:idx val="6"/>
          <c:order val="6"/>
          <c:tx>
            <c:v>Medium-Aligned</c:v>
          </c:tx>
          <c:spPr>
            <a:ln w="25400" cap="rnd">
              <a:noFill/>
              <a:round/>
            </a:ln>
            <a:effectLst/>
          </c:spPr>
          <c:marker>
            <c:symbol val="diamond"/>
            <c:size val="9"/>
            <c:spPr>
              <a:solidFill>
                <a:schemeClr val="tx1"/>
              </a:solidFill>
              <a:ln w="9525">
                <a:noFill/>
              </a:ln>
              <a:effectLst/>
            </c:spPr>
          </c:marker>
          <c:trendline>
            <c:spPr>
              <a:ln w="50800" cap="rnd">
                <a:solidFill>
                  <a:schemeClr val="tx1">
                    <a:lumMod val="50000"/>
                    <a:lumOff val="50000"/>
                  </a:schemeClr>
                </a:solidFill>
                <a:prstDash val="solid"/>
              </a:ln>
              <a:effectLst/>
            </c:spPr>
            <c:trendlineType val="linear"/>
            <c:dispRSqr val="0"/>
            <c:dispEq val="0"/>
          </c:trendline>
          <c:xVal>
            <c:numRef>
              <c:f>'The US'!$B$12:$B$14</c:f>
              <c:numCache>
                <c:formatCode>General</c:formatCode>
                <c:ptCount val="3"/>
                <c:pt idx="0">
                  <c:v>72</c:v>
                </c:pt>
                <c:pt idx="1">
                  <c:v>66</c:v>
                </c:pt>
                <c:pt idx="2">
                  <c:v>60</c:v>
                </c:pt>
              </c:numCache>
            </c:numRef>
          </c:xVal>
          <c:yVal>
            <c:numRef>
              <c:f>'The US'!$L$12:$L$14</c:f>
              <c:numCache>
                <c:formatCode>General</c:formatCode>
                <c:ptCount val="3"/>
                <c:pt idx="0">
                  <c:v>12</c:v>
                </c:pt>
                <c:pt idx="1">
                  <c:v>38</c:v>
                </c:pt>
                <c:pt idx="2">
                  <c:v>56</c:v>
                </c:pt>
              </c:numCache>
            </c:numRef>
          </c:yVal>
          <c:smooth val="0"/>
          <c:extLst>
            <c:ext xmlns:c16="http://schemas.microsoft.com/office/drawing/2014/chart" uri="{C3380CC4-5D6E-409C-BE32-E72D297353CC}">
              <c16:uniqueId val="{0000000D-1DD6-4C3F-BEBA-95580641E60D}"/>
            </c:ext>
          </c:extLst>
        </c:ser>
        <c:ser>
          <c:idx val="8"/>
          <c:order val="8"/>
          <c:tx>
            <c:v>Weak Align</c:v>
          </c:tx>
          <c:spPr>
            <a:ln w="25400" cap="rnd">
              <a:noFill/>
              <a:round/>
            </a:ln>
            <a:effectLst/>
          </c:spPr>
          <c:marker>
            <c:symbol val="diamond"/>
            <c:size val="9"/>
            <c:spPr>
              <a:solidFill>
                <a:schemeClr val="tx1"/>
              </a:solidFill>
              <a:ln w="9525">
                <a:noFill/>
              </a:ln>
              <a:effectLst/>
            </c:spPr>
          </c:marker>
          <c:trendline>
            <c:spPr>
              <a:ln w="50800" cap="rnd">
                <a:solidFill>
                  <a:schemeClr val="tx1">
                    <a:lumMod val="50000"/>
                    <a:lumOff val="50000"/>
                  </a:schemeClr>
                </a:solidFill>
                <a:prstDash val="solid"/>
              </a:ln>
              <a:effectLst/>
            </c:spPr>
            <c:trendlineType val="linear"/>
            <c:dispRSqr val="0"/>
            <c:dispEq val="0"/>
          </c:trendline>
          <c:xVal>
            <c:numRef>
              <c:f>'The US'!$B$12:$B$14</c:f>
              <c:numCache>
                <c:formatCode>General</c:formatCode>
                <c:ptCount val="3"/>
                <c:pt idx="0">
                  <c:v>72</c:v>
                </c:pt>
                <c:pt idx="1">
                  <c:v>66</c:v>
                </c:pt>
                <c:pt idx="2">
                  <c:v>60</c:v>
                </c:pt>
              </c:numCache>
            </c:numRef>
          </c:xVal>
          <c:yVal>
            <c:numRef>
              <c:f>'The US'!$J$12:$J$14</c:f>
              <c:numCache>
                <c:formatCode>General</c:formatCode>
                <c:ptCount val="3"/>
                <c:pt idx="0">
                  <c:v>14</c:v>
                </c:pt>
                <c:pt idx="1">
                  <c:v>32</c:v>
                </c:pt>
                <c:pt idx="2">
                  <c:v>65</c:v>
                </c:pt>
              </c:numCache>
            </c:numRef>
          </c:yVal>
          <c:smooth val="0"/>
          <c:extLst>
            <c:ext xmlns:c16="http://schemas.microsoft.com/office/drawing/2014/chart" uri="{C3380CC4-5D6E-409C-BE32-E72D297353CC}">
              <c16:uniqueId val="{00000011-1DD6-4C3F-BEBA-95580641E60D}"/>
            </c:ext>
          </c:extLst>
        </c:ser>
        <c:dLbls>
          <c:showLegendKey val="0"/>
          <c:showVal val="0"/>
          <c:showCatName val="0"/>
          <c:showSerName val="0"/>
          <c:showPercent val="0"/>
          <c:showBubbleSize val="0"/>
        </c:dLbls>
        <c:axId val="531379768"/>
        <c:axId val="531390592"/>
        <c:extLst>
          <c:ext xmlns:c15="http://schemas.microsoft.com/office/drawing/2012/chart" uri="{02D57815-91ED-43cb-92C2-25804820EDAC}">
            <c15:filteredScatterSeries>
              <c15:ser>
                <c:idx val="3"/>
                <c:order val="3"/>
                <c:tx>
                  <c:v>(V)Weakly-Aligned + Y1</c:v>
                </c:tx>
                <c:spPr>
                  <a:ln w="25400" cap="rnd">
                    <a:noFill/>
                    <a:round/>
                  </a:ln>
                  <a:effectLst/>
                </c:spPr>
                <c:marker>
                  <c:symbol val="circle"/>
                  <c:size val="8"/>
                  <c:spPr>
                    <a:solidFill>
                      <a:schemeClr val="tx1">
                        <a:lumMod val="50000"/>
                        <a:lumOff val="50000"/>
                      </a:schemeClr>
                    </a:solidFill>
                    <a:ln w="9525">
                      <a:noFill/>
                    </a:ln>
                    <a:effectLst/>
                  </c:spPr>
                </c:marker>
                <c:trendline>
                  <c:spPr>
                    <a:ln w="57150" cap="rnd">
                      <a:solidFill>
                        <a:schemeClr val="bg1">
                          <a:lumMod val="75000"/>
                        </a:schemeClr>
                      </a:solidFill>
                      <a:prstDash val="sysDot"/>
                    </a:ln>
                    <a:effectLst/>
                  </c:spPr>
                  <c:trendlineType val="linear"/>
                  <c:dispRSqr val="0"/>
                  <c:dispEq val="0"/>
                </c:trendline>
                <c:xVal>
                  <c:numRef>
                    <c:extLst>
                      <c:ext uri="{02D57815-91ED-43cb-92C2-25804820EDAC}">
                        <c15:formulaRef>
                          <c15:sqref>'The US'!$B$12:$B$14</c15:sqref>
                        </c15:formulaRef>
                      </c:ext>
                    </c:extLst>
                    <c:numCache>
                      <c:formatCode>General</c:formatCode>
                      <c:ptCount val="3"/>
                      <c:pt idx="0">
                        <c:v>72</c:v>
                      </c:pt>
                      <c:pt idx="1">
                        <c:v>66</c:v>
                      </c:pt>
                      <c:pt idx="2">
                        <c:v>60</c:v>
                      </c:pt>
                    </c:numCache>
                  </c:numRef>
                </c:xVal>
                <c:yVal>
                  <c:numRef>
                    <c:extLst>
                      <c:ext uri="{02D57815-91ED-43cb-92C2-25804820EDAC}">
                        <c15:formulaRef>
                          <c15:sqref>'The US'!$G$12:$G$14</c15:sqref>
                        </c15:formulaRef>
                      </c:ext>
                    </c:extLst>
                    <c:numCache>
                      <c:formatCode>General</c:formatCode>
                      <c:ptCount val="3"/>
                      <c:pt idx="0">
                        <c:v>27</c:v>
                      </c:pt>
                      <c:pt idx="1">
                        <c:v>49</c:v>
                      </c:pt>
                      <c:pt idx="2">
                        <c:v>82</c:v>
                      </c:pt>
                    </c:numCache>
                  </c:numRef>
                </c:yVal>
                <c:smooth val="0"/>
                <c:extLst>
                  <c:ext xmlns:c16="http://schemas.microsoft.com/office/drawing/2014/chart" uri="{C3380CC4-5D6E-409C-BE32-E72D297353CC}">
                    <c16:uniqueId val="{00000007-1DD6-4C3F-BEBA-95580641E60D}"/>
                  </c:ext>
                </c:extLst>
              </c15:ser>
            </c15:filteredScatterSeries>
            <c15:filteredScatterSeries>
              <c15:ser>
                <c:idx val="4"/>
                <c:order val="4"/>
                <c:tx>
                  <c:v>Medium-Constrained</c:v>
                </c:tx>
                <c:spPr>
                  <a:ln w="25400" cap="rnd">
                    <a:noFill/>
                    <a:round/>
                  </a:ln>
                  <a:effectLst/>
                </c:spPr>
                <c:marker>
                  <c:symbol val="square"/>
                  <c:size val="9"/>
                  <c:spPr>
                    <a:solidFill>
                      <a:schemeClr val="tx1">
                        <a:lumMod val="50000"/>
                        <a:lumOff val="50000"/>
                      </a:schemeClr>
                    </a:solidFill>
                    <a:ln w="9525">
                      <a:noFill/>
                    </a:ln>
                    <a:effectLst/>
                  </c:spPr>
                </c:marker>
                <c:trendline>
                  <c:spPr>
                    <a:ln w="57150" cap="rnd">
                      <a:solidFill>
                        <a:schemeClr val="bg1">
                          <a:lumMod val="75000"/>
                        </a:schemeClr>
                      </a:solidFill>
                      <a:prstDash val="sysDash"/>
                    </a:ln>
                    <a:effectLst/>
                  </c:spPr>
                  <c:trendlineType val="linear"/>
                  <c:dispRSqr val="0"/>
                  <c:dispEq val="0"/>
                </c:trendline>
                <c:xVal>
                  <c:numRef>
                    <c:extLst xmlns:c15="http://schemas.microsoft.com/office/drawing/2012/chart">
                      <c:ext xmlns:c15="http://schemas.microsoft.com/office/drawing/2012/chart" uri="{02D57815-91ED-43cb-92C2-25804820EDAC}">
                        <c15:formulaRef>
                          <c15:sqref>'The US'!$B$12:$B$14</c15:sqref>
                        </c15:formulaRef>
                      </c:ext>
                    </c:extLst>
                    <c:numCache>
                      <c:formatCode>General</c:formatCode>
                      <c:ptCount val="3"/>
                      <c:pt idx="0">
                        <c:v>72</c:v>
                      </c:pt>
                      <c:pt idx="1">
                        <c:v>66</c:v>
                      </c:pt>
                      <c:pt idx="2">
                        <c:v>60</c:v>
                      </c:pt>
                    </c:numCache>
                  </c:numRef>
                </c:xVal>
                <c:yVal>
                  <c:numRef>
                    <c:extLst xmlns:c15="http://schemas.microsoft.com/office/drawing/2012/chart">
                      <c:ext xmlns:c15="http://schemas.microsoft.com/office/drawing/2012/chart" uri="{02D57815-91ED-43cb-92C2-25804820EDAC}">
                        <c15:formulaRef>
                          <c15:sqref>'The US'!$O$12:$O$14</c15:sqref>
                        </c15:formulaRef>
                      </c:ext>
                    </c:extLst>
                    <c:numCache>
                      <c:formatCode>General</c:formatCode>
                      <c:ptCount val="3"/>
                      <c:pt idx="0">
                        <c:v>9</c:v>
                      </c:pt>
                      <c:pt idx="1">
                        <c:v>28</c:v>
                      </c:pt>
                      <c:pt idx="2">
                        <c:v>48</c:v>
                      </c:pt>
                    </c:numCache>
                  </c:numRef>
                </c:yVal>
                <c:smooth val="0"/>
                <c:extLst xmlns:c15="http://schemas.microsoft.com/office/drawing/2012/chart">
                  <c:ext xmlns:c16="http://schemas.microsoft.com/office/drawing/2014/chart" uri="{C3380CC4-5D6E-409C-BE32-E72D297353CC}">
                    <c16:uniqueId val="{00000009-1DD6-4C3F-BEBA-95580641E60D}"/>
                  </c:ext>
                </c:extLst>
              </c15:ser>
            </c15:filteredScatterSeries>
            <c15:filteredScatterSeries>
              <c15:ser>
                <c:idx val="5"/>
                <c:order val="5"/>
                <c:tx>
                  <c:v>Fully-Constrained</c:v>
                </c:tx>
                <c:spPr>
                  <a:ln w="25400" cap="rnd">
                    <a:noFill/>
                    <a:round/>
                  </a:ln>
                  <a:effectLst/>
                </c:spPr>
                <c:marker>
                  <c:symbol val="square"/>
                  <c:size val="8"/>
                  <c:spPr>
                    <a:solidFill>
                      <a:schemeClr val="tx1">
                        <a:lumMod val="50000"/>
                        <a:lumOff val="50000"/>
                      </a:schemeClr>
                    </a:solidFill>
                    <a:ln w="9525">
                      <a:noFill/>
                    </a:ln>
                    <a:effectLst/>
                  </c:spPr>
                </c:marker>
                <c:trendline>
                  <c:spPr>
                    <a:ln w="19050" cap="rnd">
                      <a:solidFill>
                        <a:schemeClr val="bg1">
                          <a:lumMod val="65000"/>
                        </a:schemeClr>
                      </a:solidFill>
                      <a:prstDash val="solid"/>
                    </a:ln>
                    <a:effectLst/>
                  </c:spPr>
                  <c:trendlineType val="linear"/>
                  <c:dispRSqr val="0"/>
                  <c:dispEq val="0"/>
                </c:trendline>
                <c:xVal>
                  <c:numRef>
                    <c:extLst xmlns:c15="http://schemas.microsoft.com/office/drawing/2012/chart">
                      <c:ext xmlns:c15="http://schemas.microsoft.com/office/drawing/2012/chart" uri="{02D57815-91ED-43cb-92C2-25804820EDAC}">
                        <c15:formulaRef>
                          <c15:sqref>'The US'!$B$12:$B$14</c15:sqref>
                        </c15:formulaRef>
                      </c:ext>
                    </c:extLst>
                    <c:numCache>
                      <c:formatCode>General</c:formatCode>
                      <c:ptCount val="3"/>
                      <c:pt idx="0">
                        <c:v>72</c:v>
                      </c:pt>
                      <c:pt idx="1">
                        <c:v>66</c:v>
                      </c:pt>
                      <c:pt idx="2">
                        <c:v>60</c:v>
                      </c:pt>
                    </c:numCache>
                  </c:numRef>
                </c:xVal>
                <c:yVal>
                  <c:numRef>
                    <c:extLst xmlns:c15="http://schemas.microsoft.com/office/drawing/2012/chart">
                      <c:ext xmlns:c15="http://schemas.microsoft.com/office/drawing/2012/chart" uri="{02D57815-91ED-43cb-92C2-25804820EDAC}">
                        <c15:formulaRef>
                          <c15:sqref>'The US'!$Q$12:$Q$14</c15:sqref>
                        </c15:formulaRef>
                      </c:ext>
                    </c:extLst>
                    <c:numCache>
                      <c:formatCode>General</c:formatCode>
                      <c:ptCount val="3"/>
                      <c:pt idx="0">
                        <c:v>4</c:v>
                      </c:pt>
                      <c:pt idx="1">
                        <c:v>10</c:v>
                      </c:pt>
                      <c:pt idx="2">
                        <c:v>11</c:v>
                      </c:pt>
                    </c:numCache>
                  </c:numRef>
                </c:yVal>
                <c:smooth val="0"/>
                <c:extLst xmlns:c15="http://schemas.microsoft.com/office/drawing/2012/chart">
                  <c:ext xmlns:c16="http://schemas.microsoft.com/office/drawing/2014/chart" uri="{C3380CC4-5D6E-409C-BE32-E72D297353CC}">
                    <c16:uniqueId val="{0000000B-1DD6-4C3F-BEBA-95580641E60D}"/>
                  </c:ext>
                </c:extLst>
              </c15:ser>
            </c15:filteredScatterSeries>
            <c15:filteredScatterSeries>
              <c15:ser>
                <c:idx val="7"/>
                <c:order val="7"/>
                <c:tx>
                  <c:v>Weak Constraint</c:v>
                </c:tx>
                <c:spPr>
                  <a:ln w="25400" cap="rnd">
                    <a:noFill/>
                    <a:round/>
                  </a:ln>
                  <a:effectLst/>
                </c:spPr>
                <c:marker>
                  <c:symbol val="square"/>
                  <c:size val="9"/>
                  <c:spPr>
                    <a:solidFill>
                      <a:schemeClr val="tx1">
                        <a:lumMod val="50000"/>
                        <a:lumOff val="50000"/>
                      </a:schemeClr>
                    </a:solidFill>
                    <a:ln w="9525">
                      <a:noFill/>
                    </a:ln>
                    <a:effectLst/>
                  </c:spPr>
                </c:marker>
                <c:trendline>
                  <c:spPr>
                    <a:ln w="57150" cap="rnd">
                      <a:solidFill>
                        <a:schemeClr val="bg1">
                          <a:lumMod val="75000"/>
                        </a:schemeClr>
                      </a:solidFill>
                      <a:prstDash val="sysDash"/>
                    </a:ln>
                    <a:effectLst/>
                  </c:spPr>
                  <c:trendlineType val="linear"/>
                  <c:dispRSqr val="0"/>
                  <c:dispEq val="0"/>
                </c:trendline>
                <c:xVal>
                  <c:numRef>
                    <c:extLst xmlns:c15="http://schemas.microsoft.com/office/drawing/2012/chart">
                      <c:ext xmlns:c15="http://schemas.microsoft.com/office/drawing/2012/chart" uri="{02D57815-91ED-43cb-92C2-25804820EDAC}">
                        <c15:formulaRef>
                          <c15:sqref>'The US'!$B$12:$B$14</c15:sqref>
                        </c15:formulaRef>
                      </c:ext>
                    </c:extLst>
                    <c:numCache>
                      <c:formatCode>General</c:formatCode>
                      <c:ptCount val="3"/>
                      <c:pt idx="0">
                        <c:v>72</c:v>
                      </c:pt>
                      <c:pt idx="1">
                        <c:v>66</c:v>
                      </c:pt>
                      <c:pt idx="2">
                        <c:v>60</c:v>
                      </c:pt>
                    </c:numCache>
                  </c:numRef>
                </c:xVal>
                <c:yVal>
                  <c:numRef>
                    <c:extLst xmlns:c15="http://schemas.microsoft.com/office/drawing/2012/chart">
                      <c:ext xmlns:c15="http://schemas.microsoft.com/office/drawing/2012/chart" uri="{02D57815-91ED-43cb-92C2-25804820EDAC}">
                        <c15:formulaRef>
                          <c15:sqref>'The US'!$N$12:$N$14</c15:sqref>
                        </c15:formulaRef>
                      </c:ext>
                    </c:extLst>
                    <c:numCache>
                      <c:formatCode>General</c:formatCode>
                      <c:ptCount val="3"/>
                      <c:pt idx="0">
                        <c:v>20</c:v>
                      </c:pt>
                      <c:pt idx="1">
                        <c:v>39</c:v>
                      </c:pt>
                      <c:pt idx="2">
                        <c:v>72</c:v>
                      </c:pt>
                    </c:numCache>
                  </c:numRef>
                </c:yVal>
                <c:smooth val="0"/>
                <c:extLst xmlns:c15="http://schemas.microsoft.com/office/drawing/2012/chart">
                  <c:ext xmlns:c16="http://schemas.microsoft.com/office/drawing/2014/chart" uri="{C3380CC4-5D6E-409C-BE32-E72D297353CC}">
                    <c16:uniqueId val="{0000000F-1DD6-4C3F-BEBA-95580641E60D}"/>
                  </c:ext>
                </c:extLst>
              </c15:ser>
            </c15:filteredScatterSeries>
            <c15:filteredScatterSeries>
              <c15:ser>
                <c:idx val="9"/>
                <c:order val="9"/>
                <c:tx>
                  <c:v>(V)Weakly-Aligned + Y2</c:v>
                </c:tx>
                <c:spPr>
                  <a:ln w="25400" cap="rnd">
                    <a:noFill/>
                    <a:round/>
                  </a:ln>
                  <a:effectLst/>
                </c:spPr>
                <c:marker>
                  <c:symbol val="circle"/>
                  <c:size val="8"/>
                  <c:spPr>
                    <a:solidFill>
                      <a:schemeClr val="tx1">
                        <a:lumMod val="50000"/>
                        <a:lumOff val="50000"/>
                      </a:schemeClr>
                    </a:solidFill>
                    <a:ln w="9525">
                      <a:noFill/>
                    </a:ln>
                    <a:effectLst/>
                  </c:spPr>
                </c:marker>
                <c:trendline>
                  <c:spPr>
                    <a:ln w="57150" cap="rnd">
                      <a:solidFill>
                        <a:schemeClr val="bg1">
                          <a:lumMod val="75000"/>
                        </a:schemeClr>
                      </a:solidFill>
                      <a:prstDash val="sysDot"/>
                    </a:ln>
                    <a:effectLst/>
                  </c:spPr>
                  <c:trendlineType val="linear"/>
                  <c:dispRSqr val="0"/>
                  <c:dispEq val="0"/>
                </c:trendline>
                <c:xVal>
                  <c:numRef>
                    <c:extLst xmlns:c15="http://schemas.microsoft.com/office/drawing/2012/chart">
                      <c:ext xmlns:c15="http://schemas.microsoft.com/office/drawing/2012/chart" uri="{02D57815-91ED-43cb-92C2-25804820EDAC}">
                        <c15:formulaRef>
                          <c15:sqref>'The US'!$B$12:$B$14</c15:sqref>
                        </c15:formulaRef>
                      </c:ext>
                    </c:extLst>
                    <c:numCache>
                      <c:formatCode>General</c:formatCode>
                      <c:ptCount val="3"/>
                      <c:pt idx="0">
                        <c:v>72</c:v>
                      </c:pt>
                      <c:pt idx="1">
                        <c:v>66</c:v>
                      </c:pt>
                      <c:pt idx="2">
                        <c:v>60</c:v>
                      </c:pt>
                    </c:numCache>
                  </c:numRef>
                </c:xVal>
                <c:yVal>
                  <c:numRef>
                    <c:extLst xmlns:c15="http://schemas.microsoft.com/office/drawing/2012/chart">
                      <c:ext xmlns:c15="http://schemas.microsoft.com/office/drawing/2012/chart" uri="{02D57815-91ED-43cb-92C2-25804820EDAC}">
                        <c15:formulaRef>
                          <c15:sqref>'The US'!$H$12:$H$14</c15:sqref>
                        </c15:formulaRef>
                      </c:ext>
                    </c:extLst>
                    <c:numCache>
                      <c:formatCode>General</c:formatCode>
                      <c:ptCount val="3"/>
                      <c:pt idx="0">
                        <c:v>39</c:v>
                      </c:pt>
                      <c:pt idx="2">
                        <c:v>90</c:v>
                      </c:pt>
                    </c:numCache>
                  </c:numRef>
                </c:yVal>
                <c:smooth val="0"/>
                <c:extLst xmlns:c15="http://schemas.microsoft.com/office/drawing/2012/chart">
                  <c:ext xmlns:c16="http://schemas.microsoft.com/office/drawing/2014/chart" uri="{C3380CC4-5D6E-409C-BE32-E72D297353CC}">
                    <c16:uniqueId val="{00000013-1DD6-4C3F-BEBA-95580641E60D}"/>
                  </c:ext>
                </c:extLst>
              </c15:ser>
            </c15:filteredScatterSeries>
            <c15:filteredScatterSeries>
              <c15:ser>
                <c:idx val="10"/>
                <c:order val="10"/>
                <c:tx>
                  <c:v>Strong-Constrained</c:v>
                </c:tx>
                <c:spPr>
                  <a:ln w="25400" cap="rnd">
                    <a:noFill/>
                    <a:round/>
                  </a:ln>
                  <a:effectLst/>
                </c:spPr>
                <c:marker>
                  <c:symbol val="square"/>
                  <c:size val="9"/>
                  <c:spPr>
                    <a:solidFill>
                      <a:schemeClr val="tx1">
                        <a:lumMod val="50000"/>
                        <a:lumOff val="50000"/>
                      </a:schemeClr>
                    </a:solidFill>
                    <a:ln w="9525">
                      <a:noFill/>
                    </a:ln>
                    <a:effectLst/>
                  </c:spPr>
                </c:marker>
                <c:trendline>
                  <c:spPr>
                    <a:ln w="57150" cap="rnd">
                      <a:solidFill>
                        <a:schemeClr val="bg1">
                          <a:lumMod val="75000"/>
                        </a:schemeClr>
                      </a:solidFill>
                      <a:prstDash val="sysDash"/>
                    </a:ln>
                    <a:effectLst/>
                  </c:spPr>
                  <c:trendlineType val="linear"/>
                  <c:dispRSqr val="0"/>
                  <c:dispEq val="0"/>
                </c:trendline>
                <c:xVal>
                  <c:numRef>
                    <c:extLst xmlns:c15="http://schemas.microsoft.com/office/drawing/2012/chart">
                      <c:ext xmlns:c15="http://schemas.microsoft.com/office/drawing/2012/chart" uri="{02D57815-91ED-43cb-92C2-25804820EDAC}">
                        <c15:formulaRef>
                          <c15:sqref>'The US'!$B$12:$B$14</c15:sqref>
                        </c15:formulaRef>
                      </c:ext>
                    </c:extLst>
                    <c:numCache>
                      <c:formatCode>General</c:formatCode>
                      <c:ptCount val="3"/>
                      <c:pt idx="0">
                        <c:v>72</c:v>
                      </c:pt>
                      <c:pt idx="1">
                        <c:v>66</c:v>
                      </c:pt>
                      <c:pt idx="2">
                        <c:v>60</c:v>
                      </c:pt>
                    </c:numCache>
                  </c:numRef>
                </c:xVal>
                <c:yVal>
                  <c:numRef>
                    <c:extLst xmlns:c15="http://schemas.microsoft.com/office/drawing/2012/chart">
                      <c:ext xmlns:c15="http://schemas.microsoft.com/office/drawing/2012/chart" uri="{02D57815-91ED-43cb-92C2-25804820EDAC}">
                        <c15:formulaRef>
                          <c15:sqref>'The US'!$P$12:$P$14</c15:sqref>
                        </c15:formulaRef>
                      </c:ext>
                    </c:extLst>
                    <c:numCache>
                      <c:formatCode>General</c:formatCode>
                      <c:ptCount val="3"/>
                      <c:pt idx="0">
                        <c:v>5</c:v>
                      </c:pt>
                      <c:pt idx="1">
                        <c:v>16</c:v>
                      </c:pt>
                      <c:pt idx="2">
                        <c:v>28</c:v>
                      </c:pt>
                    </c:numCache>
                  </c:numRef>
                </c:yVal>
                <c:smooth val="0"/>
                <c:extLst xmlns:c15="http://schemas.microsoft.com/office/drawing/2012/chart">
                  <c:ext xmlns:c16="http://schemas.microsoft.com/office/drawing/2014/chart" uri="{C3380CC4-5D6E-409C-BE32-E72D297353CC}">
                    <c16:uniqueId val="{00000015-1DD6-4C3F-BEBA-95580641E60D}"/>
                  </c:ext>
                </c:extLst>
              </c15:ser>
            </c15:filteredScatterSeries>
          </c:ext>
        </c:extLst>
      </c:scatterChart>
      <c:valAx>
        <c:axId val="531379768"/>
        <c:scaling>
          <c:orientation val="minMax"/>
          <c:max val="78"/>
          <c:min val="54"/>
        </c:scaling>
        <c:delete val="1"/>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GB" sz="1100" b="1"/>
                  <a:t>title</a:t>
                </a:r>
              </a:p>
            </c:rich>
          </c:tx>
          <c:layout>
            <c:manualLayout>
              <c:xMode val="edge"/>
              <c:yMode val="edge"/>
              <c:x val="4.902872414440481E-3"/>
              <c:y val="0.949603848792759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crossAx val="531390592"/>
        <c:crosses val="autoZero"/>
        <c:crossBetween val="midCat"/>
        <c:majorUnit val="6"/>
      </c:valAx>
      <c:valAx>
        <c:axId val="531390592"/>
        <c:scaling>
          <c:orientation val="minMax"/>
          <c:max val="90"/>
        </c:scaling>
        <c:delete val="0"/>
        <c:axPos val="r"/>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GB" sz="1800" b="1"/>
                  <a:t>% Climate-Change most endorsing responses</a:t>
                </a:r>
              </a:p>
            </c:rich>
          </c:tx>
          <c:layout>
            <c:manualLayout>
              <c:xMode val="edge"/>
              <c:yMode val="edge"/>
              <c:x val="0.86966670715950123"/>
              <c:y val="0.1782347175482733"/>
            </c:manualLayout>
          </c:layout>
          <c:overlay val="0"/>
          <c:spPr>
            <a:solidFill>
              <a:schemeClr val="bg1"/>
            </a:solid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531379768"/>
        <c:crosses val="max"/>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445792978542483E-2"/>
          <c:y val="9.9542098212827126E-2"/>
          <c:w val="0.90667100739947815"/>
          <c:h val="0.84176307685948704"/>
        </c:manualLayout>
      </c:layout>
      <c:scatterChart>
        <c:scatterStyle val="lineMarker"/>
        <c:varyColors val="0"/>
        <c:ser>
          <c:idx val="4"/>
          <c:order val="4"/>
          <c:tx>
            <c:v>Medium-Constrained</c:v>
          </c:tx>
          <c:spPr>
            <a:ln w="25400" cap="rnd">
              <a:noFill/>
              <a:round/>
            </a:ln>
            <a:effectLst/>
          </c:spPr>
          <c:marker>
            <c:symbol val="square"/>
            <c:size val="9"/>
            <c:spPr>
              <a:solidFill>
                <a:schemeClr val="tx1">
                  <a:lumMod val="50000"/>
                  <a:lumOff val="50000"/>
                </a:schemeClr>
              </a:solidFill>
              <a:ln w="9525">
                <a:noFill/>
              </a:ln>
              <a:effectLst/>
            </c:spPr>
          </c:marker>
          <c:trendline>
            <c:spPr>
              <a:ln w="57150" cap="rnd">
                <a:solidFill>
                  <a:schemeClr val="bg1">
                    <a:lumMod val="75000"/>
                  </a:schemeClr>
                </a:solidFill>
                <a:prstDash val="sysDash"/>
              </a:ln>
              <a:effectLst/>
            </c:spPr>
            <c:trendlineType val="linear"/>
            <c:dispRSqr val="0"/>
            <c:dispEq val="0"/>
          </c:trendline>
          <c:xVal>
            <c:numRef>
              <c:f>'The US'!$B$12:$B$14</c:f>
              <c:numCache>
                <c:formatCode>General</c:formatCode>
                <c:ptCount val="3"/>
                <c:pt idx="0">
                  <c:v>72</c:v>
                </c:pt>
                <c:pt idx="1">
                  <c:v>66</c:v>
                </c:pt>
                <c:pt idx="2">
                  <c:v>60</c:v>
                </c:pt>
              </c:numCache>
            </c:numRef>
          </c:xVal>
          <c:yVal>
            <c:numRef>
              <c:f>'The US'!$O$12:$O$14</c:f>
              <c:numCache>
                <c:formatCode>General</c:formatCode>
                <c:ptCount val="3"/>
                <c:pt idx="0">
                  <c:v>9</c:v>
                </c:pt>
                <c:pt idx="1">
                  <c:v>28</c:v>
                </c:pt>
                <c:pt idx="2">
                  <c:v>48</c:v>
                </c:pt>
              </c:numCache>
            </c:numRef>
          </c:yVal>
          <c:smooth val="0"/>
          <c:extLst>
            <c:ext xmlns:c16="http://schemas.microsoft.com/office/drawing/2014/chart" uri="{C3380CC4-5D6E-409C-BE32-E72D297353CC}">
              <c16:uniqueId val="{00000009-77C4-4C40-818F-53098BB3673A}"/>
            </c:ext>
          </c:extLst>
        </c:ser>
        <c:ser>
          <c:idx val="5"/>
          <c:order val="5"/>
          <c:tx>
            <c:v>Fully-Constrained</c:v>
          </c:tx>
          <c:spPr>
            <a:ln w="25400" cap="rnd">
              <a:noFill/>
              <a:round/>
            </a:ln>
            <a:effectLst/>
          </c:spPr>
          <c:marker>
            <c:symbol val="square"/>
            <c:size val="8"/>
            <c:spPr>
              <a:solidFill>
                <a:schemeClr val="tx1">
                  <a:lumMod val="50000"/>
                  <a:lumOff val="50000"/>
                </a:schemeClr>
              </a:solidFill>
              <a:ln w="9525">
                <a:noFill/>
              </a:ln>
              <a:effectLst/>
            </c:spPr>
          </c:marker>
          <c:trendline>
            <c:spPr>
              <a:ln w="19050" cap="rnd">
                <a:solidFill>
                  <a:schemeClr val="bg1">
                    <a:lumMod val="65000"/>
                  </a:schemeClr>
                </a:solidFill>
                <a:prstDash val="solid"/>
              </a:ln>
              <a:effectLst/>
            </c:spPr>
            <c:trendlineType val="linear"/>
            <c:dispRSqr val="0"/>
            <c:dispEq val="0"/>
          </c:trendline>
          <c:xVal>
            <c:numRef>
              <c:f>'The US'!$B$12:$B$14</c:f>
              <c:numCache>
                <c:formatCode>General</c:formatCode>
                <c:ptCount val="3"/>
                <c:pt idx="0">
                  <c:v>72</c:v>
                </c:pt>
                <c:pt idx="1">
                  <c:v>66</c:v>
                </c:pt>
                <c:pt idx="2">
                  <c:v>60</c:v>
                </c:pt>
              </c:numCache>
            </c:numRef>
          </c:xVal>
          <c:yVal>
            <c:numRef>
              <c:f>'The US'!$Q$12:$Q$14</c:f>
              <c:numCache>
                <c:formatCode>General</c:formatCode>
                <c:ptCount val="3"/>
                <c:pt idx="0">
                  <c:v>4</c:v>
                </c:pt>
                <c:pt idx="1">
                  <c:v>10</c:v>
                </c:pt>
                <c:pt idx="2">
                  <c:v>11</c:v>
                </c:pt>
              </c:numCache>
            </c:numRef>
          </c:yVal>
          <c:smooth val="0"/>
          <c:extLst>
            <c:ext xmlns:c16="http://schemas.microsoft.com/office/drawing/2014/chart" uri="{C3380CC4-5D6E-409C-BE32-E72D297353CC}">
              <c16:uniqueId val="{0000000B-77C4-4C40-818F-53098BB3673A}"/>
            </c:ext>
          </c:extLst>
        </c:ser>
        <c:ser>
          <c:idx val="7"/>
          <c:order val="7"/>
          <c:tx>
            <c:v>Weak Constraint</c:v>
          </c:tx>
          <c:spPr>
            <a:ln w="25400" cap="rnd">
              <a:noFill/>
              <a:round/>
            </a:ln>
            <a:effectLst/>
          </c:spPr>
          <c:marker>
            <c:symbol val="square"/>
            <c:size val="9"/>
            <c:spPr>
              <a:solidFill>
                <a:schemeClr val="tx1">
                  <a:lumMod val="50000"/>
                  <a:lumOff val="50000"/>
                </a:schemeClr>
              </a:solidFill>
              <a:ln w="9525">
                <a:noFill/>
              </a:ln>
              <a:effectLst/>
            </c:spPr>
          </c:marker>
          <c:trendline>
            <c:spPr>
              <a:ln w="57150" cap="rnd">
                <a:solidFill>
                  <a:schemeClr val="bg1">
                    <a:lumMod val="75000"/>
                  </a:schemeClr>
                </a:solidFill>
                <a:prstDash val="sysDash"/>
              </a:ln>
              <a:effectLst/>
            </c:spPr>
            <c:trendlineType val="linear"/>
            <c:dispRSqr val="0"/>
            <c:dispEq val="0"/>
          </c:trendline>
          <c:xVal>
            <c:numRef>
              <c:f>'The US'!$B$12:$B$14</c:f>
              <c:numCache>
                <c:formatCode>General</c:formatCode>
                <c:ptCount val="3"/>
                <c:pt idx="0">
                  <c:v>72</c:v>
                </c:pt>
                <c:pt idx="1">
                  <c:v>66</c:v>
                </c:pt>
                <c:pt idx="2">
                  <c:v>60</c:v>
                </c:pt>
              </c:numCache>
            </c:numRef>
          </c:xVal>
          <c:yVal>
            <c:numRef>
              <c:f>'The US'!$N$12:$N$14</c:f>
              <c:numCache>
                <c:formatCode>General</c:formatCode>
                <c:ptCount val="3"/>
                <c:pt idx="0">
                  <c:v>20</c:v>
                </c:pt>
                <c:pt idx="1">
                  <c:v>39</c:v>
                </c:pt>
                <c:pt idx="2">
                  <c:v>72</c:v>
                </c:pt>
              </c:numCache>
            </c:numRef>
          </c:yVal>
          <c:smooth val="0"/>
          <c:extLst>
            <c:ext xmlns:c16="http://schemas.microsoft.com/office/drawing/2014/chart" uri="{C3380CC4-5D6E-409C-BE32-E72D297353CC}">
              <c16:uniqueId val="{0000000F-77C4-4C40-818F-53098BB3673A}"/>
            </c:ext>
          </c:extLst>
        </c:ser>
        <c:ser>
          <c:idx val="10"/>
          <c:order val="10"/>
          <c:tx>
            <c:v>Strong-Constrained</c:v>
          </c:tx>
          <c:spPr>
            <a:ln w="25400" cap="rnd">
              <a:noFill/>
              <a:round/>
            </a:ln>
            <a:effectLst/>
          </c:spPr>
          <c:marker>
            <c:symbol val="square"/>
            <c:size val="9"/>
            <c:spPr>
              <a:solidFill>
                <a:schemeClr val="tx1">
                  <a:lumMod val="50000"/>
                  <a:lumOff val="50000"/>
                </a:schemeClr>
              </a:solidFill>
              <a:ln w="9525">
                <a:noFill/>
              </a:ln>
              <a:effectLst/>
            </c:spPr>
          </c:marker>
          <c:trendline>
            <c:spPr>
              <a:ln w="57150" cap="rnd">
                <a:solidFill>
                  <a:schemeClr val="bg1">
                    <a:lumMod val="75000"/>
                  </a:schemeClr>
                </a:solidFill>
                <a:prstDash val="sysDash"/>
              </a:ln>
              <a:effectLst/>
            </c:spPr>
            <c:trendlineType val="linear"/>
            <c:dispRSqr val="0"/>
            <c:dispEq val="0"/>
          </c:trendline>
          <c:xVal>
            <c:numRef>
              <c:f>'The US'!$B$12:$B$14</c:f>
              <c:numCache>
                <c:formatCode>General</c:formatCode>
                <c:ptCount val="3"/>
                <c:pt idx="0">
                  <c:v>72</c:v>
                </c:pt>
                <c:pt idx="1">
                  <c:v>66</c:v>
                </c:pt>
                <c:pt idx="2">
                  <c:v>60</c:v>
                </c:pt>
              </c:numCache>
            </c:numRef>
          </c:xVal>
          <c:yVal>
            <c:numRef>
              <c:f>'The US'!$P$12:$P$14</c:f>
              <c:numCache>
                <c:formatCode>General</c:formatCode>
                <c:ptCount val="3"/>
                <c:pt idx="0">
                  <c:v>5</c:v>
                </c:pt>
                <c:pt idx="1">
                  <c:v>16</c:v>
                </c:pt>
                <c:pt idx="2">
                  <c:v>28</c:v>
                </c:pt>
              </c:numCache>
            </c:numRef>
          </c:yVal>
          <c:smooth val="0"/>
          <c:extLst>
            <c:ext xmlns:c16="http://schemas.microsoft.com/office/drawing/2014/chart" uri="{C3380CC4-5D6E-409C-BE32-E72D297353CC}">
              <c16:uniqueId val="{00000015-77C4-4C40-818F-53098BB3673A}"/>
            </c:ext>
          </c:extLst>
        </c:ser>
        <c:dLbls>
          <c:showLegendKey val="0"/>
          <c:showVal val="0"/>
          <c:showCatName val="0"/>
          <c:showSerName val="0"/>
          <c:showPercent val="0"/>
          <c:showBubbleSize val="0"/>
        </c:dLbls>
        <c:axId val="531379768"/>
        <c:axId val="531390592"/>
        <c:extLst>
          <c:ext xmlns:c15="http://schemas.microsoft.com/office/drawing/2012/chart" uri="{02D57815-91ED-43cb-92C2-25804820EDAC}">
            <c15:filteredScatterSeries>
              <c15:ser>
                <c:idx val="0"/>
                <c:order val="0"/>
                <c:tx>
                  <c:v>WA Average</c:v>
                </c:tx>
                <c:spPr>
                  <a:ln w="25400" cap="rnd">
                    <a:noFill/>
                    <a:round/>
                  </a:ln>
                  <a:effectLst/>
                </c:spPr>
                <c:marker>
                  <c:symbol val="diamond"/>
                  <c:size val="9"/>
                  <c:spPr>
                    <a:solidFill>
                      <a:schemeClr val="tx1"/>
                    </a:solidFill>
                    <a:ln w="9525">
                      <a:noFill/>
                    </a:ln>
                    <a:effectLst/>
                  </c:spPr>
                </c:marker>
                <c:trendline>
                  <c:spPr>
                    <a:ln w="50800" cap="rnd">
                      <a:solidFill>
                        <a:schemeClr val="tx1">
                          <a:lumMod val="50000"/>
                          <a:lumOff val="50000"/>
                        </a:schemeClr>
                      </a:solidFill>
                      <a:prstDash val="solid"/>
                    </a:ln>
                    <a:effectLst/>
                  </c:spPr>
                  <c:trendlineType val="linear"/>
                  <c:dispRSqr val="0"/>
                  <c:dispEq val="0"/>
                </c:trendline>
                <c:xVal>
                  <c:numRef>
                    <c:extLst>
                      <c:ext uri="{02D57815-91ED-43cb-92C2-25804820EDAC}">
                        <c15:formulaRef>
                          <c15:sqref>'The US'!$B$14</c15:sqref>
                        </c15:formulaRef>
                      </c:ext>
                    </c:extLst>
                    <c:numCache>
                      <c:formatCode>General</c:formatCode>
                      <c:ptCount val="1"/>
                      <c:pt idx="0">
                        <c:v>60</c:v>
                      </c:pt>
                    </c:numCache>
                  </c:numRef>
                </c:xVal>
                <c:yVal>
                  <c:numRef>
                    <c:extLst>
                      <c:ext uri="{02D57815-91ED-43cb-92C2-25804820EDAC}">
                        <c15:formulaRef>
                          <c15:sqref>'The US'!$K$14</c15:sqref>
                        </c15:formulaRef>
                      </c:ext>
                    </c:extLst>
                    <c:numCache>
                      <c:formatCode>General</c:formatCode>
                      <c:ptCount val="1"/>
                      <c:pt idx="0">
                        <c:v>68.5</c:v>
                      </c:pt>
                    </c:numCache>
                  </c:numRef>
                </c:yVal>
                <c:smooth val="0"/>
                <c:extLst>
                  <c:ext xmlns:c16="http://schemas.microsoft.com/office/drawing/2014/chart" uri="{C3380CC4-5D6E-409C-BE32-E72D297353CC}">
                    <c16:uniqueId val="{00000001-77C4-4C40-818F-53098BB3673A}"/>
                  </c:ext>
                </c:extLst>
              </c15:ser>
            </c15:filteredScatterSeries>
            <c15:filteredScatterSeries>
              <c15:ser>
                <c:idx val="1"/>
                <c:order val="1"/>
                <c:tx>
                  <c:v>Very-Weak Aligned</c:v>
                </c:tx>
                <c:spPr>
                  <a:ln w="25400" cap="rnd">
                    <a:noFill/>
                    <a:round/>
                  </a:ln>
                  <a:effectLst/>
                </c:spPr>
                <c:marker>
                  <c:symbol val="diamond"/>
                  <c:size val="9"/>
                  <c:spPr>
                    <a:solidFill>
                      <a:schemeClr val="tx1"/>
                    </a:solidFill>
                    <a:ln w="9525">
                      <a:noFill/>
                    </a:ln>
                    <a:effectLst/>
                  </c:spPr>
                </c:marker>
                <c:trendline>
                  <c:spPr>
                    <a:ln w="50800" cap="rnd">
                      <a:solidFill>
                        <a:schemeClr val="tx1">
                          <a:lumMod val="50000"/>
                          <a:lumOff val="50000"/>
                        </a:schemeClr>
                      </a:solidFill>
                      <a:prstDash val="solid"/>
                    </a:ln>
                    <a:effectLst/>
                  </c:spPr>
                  <c:trendlineType val="linear"/>
                  <c:dispRSqr val="0"/>
                  <c:dispEq val="0"/>
                </c:trendline>
                <c:xVal>
                  <c:numRef>
                    <c:extLst xmlns:c15="http://schemas.microsoft.com/office/drawing/2012/chart">
                      <c:ext xmlns:c15="http://schemas.microsoft.com/office/drawing/2012/chart" uri="{02D57815-91ED-43cb-92C2-25804820EDAC}">
                        <c15:formulaRef>
                          <c15:sqref>'The US'!$B$12:$B$14</c15:sqref>
                        </c15:formulaRef>
                      </c:ext>
                    </c:extLst>
                    <c:numCache>
                      <c:formatCode>General</c:formatCode>
                      <c:ptCount val="3"/>
                      <c:pt idx="0">
                        <c:v>72</c:v>
                      </c:pt>
                      <c:pt idx="1">
                        <c:v>66</c:v>
                      </c:pt>
                      <c:pt idx="2">
                        <c:v>60</c:v>
                      </c:pt>
                    </c:numCache>
                  </c:numRef>
                </c:xVal>
                <c:yVal>
                  <c:numRef>
                    <c:extLst xmlns:c15="http://schemas.microsoft.com/office/drawing/2012/chart">
                      <c:ext xmlns:c15="http://schemas.microsoft.com/office/drawing/2012/chart" uri="{02D57815-91ED-43cb-92C2-25804820EDAC}">
                        <c15:formulaRef>
                          <c15:sqref>'The US'!$I$12:$I$14</c15:sqref>
                        </c15:formulaRef>
                      </c:ext>
                    </c:extLst>
                    <c:numCache>
                      <c:formatCode>General</c:formatCode>
                      <c:ptCount val="3"/>
                      <c:pt idx="0">
                        <c:v>9</c:v>
                      </c:pt>
                      <c:pt idx="1">
                        <c:v>40</c:v>
                      </c:pt>
                      <c:pt idx="2">
                        <c:v>72</c:v>
                      </c:pt>
                    </c:numCache>
                  </c:numRef>
                </c:yVal>
                <c:smooth val="0"/>
                <c:extLst xmlns:c15="http://schemas.microsoft.com/office/drawing/2012/chart">
                  <c:ext xmlns:c16="http://schemas.microsoft.com/office/drawing/2014/chart" uri="{C3380CC4-5D6E-409C-BE32-E72D297353CC}">
                    <c16:uniqueId val="{00000003-77C4-4C40-818F-53098BB3673A}"/>
                  </c:ext>
                </c:extLst>
              </c15:ser>
            </c15:filteredScatterSeries>
            <c15:filteredScatterSeries>
              <c15:ser>
                <c:idx val="2"/>
                <c:order val="2"/>
                <c:tx>
                  <c:v>Strong-Aligned</c:v>
                </c:tx>
                <c:spPr>
                  <a:ln w="25400" cap="rnd">
                    <a:noFill/>
                    <a:round/>
                  </a:ln>
                  <a:effectLst/>
                </c:spPr>
                <c:marker>
                  <c:symbol val="diamond"/>
                  <c:size val="9"/>
                  <c:spPr>
                    <a:solidFill>
                      <a:schemeClr val="tx1"/>
                    </a:solidFill>
                    <a:ln w="9525">
                      <a:noFill/>
                    </a:ln>
                    <a:effectLst/>
                  </c:spPr>
                </c:marker>
                <c:trendline>
                  <c:spPr>
                    <a:ln w="50800" cap="rnd">
                      <a:solidFill>
                        <a:schemeClr val="tx1">
                          <a:lumMod val="50000"/>
                          <a:lumOff val="50000"/>
                        </a:schemeClr>
                      </a:solidFill>
                      <a:prstDash val="solid"/>
                    </a:ln>
                    <a:effectLst/>
                  </c:spPr>
                  <c:trendlineType val="linear"/>
                  <c:dispRSqr val="0"/>
                  <c:dispEq val="0"/>
                </c:trendline>
                <c:xVal>
                  <c:numRef>
                    <c:extLst xmlns:c15="http://schemas.microsoft.com/office/drawing/2012/chart">
                      <c:ext xmlns:c15="http://schemas.microsoft.com/office/drawing/2012/chart" uri="{02D57815-91ED-43cb-92C2-25804820EDAC}">
                        <c15:formulaRef>
                          <c15:sqref>'The US'!$B$12:$B$14</c15:sqref>
                        </c15:formulaRef>
                      </c:ext>
                    </c:extLst>
                    <c:numCache>
                      <c:formatCode>General</c:formatCode>
                      <c:ptCount val="3"/>
                      <c:pt idx="0">
                        <c:v>72</c:v>
                      </c:pt>
                      <c:pt idx="1">
                        <c:v>66</c:v>
                      </c:pt>
                      <c:pt idx="2">
                        <c:v>60</c:v>
                      </c:pt>
                    </c:numCache>
                  </c:numRef>
                </c:xVal>
                <c:yVal>
                  <c:numRef>
                    <c:extLst xmlns:c15="http://schemas.microsoft.com/office/drawing/2012/chart">
                      <c:ext xmlns:c15="http://schemas.microsoft.com/office/drawing/2012/chart" uri="{02D57815-91ED-43cb-92C2-25804820EDAC}">
                        <c15:formulaRef>
                          <c15:sqref>'The US'!$M$12:$M$14</c15:sqref>
                        </c15:formulaRef>
                      </c:ext>
                    </c:extLst>
                    <c:numCache>
                      <c:formatCode>General</c:formatCode>
                      <c:ptCount val="3"/>
                      <c:pt idx="0">
                        <c:v>13</c:v>
                      </c:pt>
                      <c:pt idx="1">
                        <c:v>25</c:v>
                      </c:pt>
                      <c:pt idx="2">
                        <c:v>47</c:v>
                      </c:pt>
                    </c:numCache>
                  </c:numRef>
                </c:yVal>
                <c:smooth val="0"/>
                <c:extLst xmlns:c15="http://schemas.microsoft.com/office/drawing/2012/chart">
                  <c:ext xmlns:c16="http://schemas.microsoft.com/office/drawing/2014/chart" uri="{C3380CC4-5D6E-409C-BE32-E72D297353CC}">
                    <c16:uniqueId val="{00000005-77C4-4C40-818F-53098BB3673A}"/>
                  </c:ext>
                </c:extLst>
              </c15:ser>
            </c15:filteredScatterSeries>
            <c15:filteredScatterSeries>
              <c15:ser>
                <c:idx val="3"/>
                <c:order val="3"/>
                <c:tx>
                  <c:v>(V)Weakly-Aligned + Y1</c:v>
                </c:tx>
                <c:spPr>
                  <a:ln w="25400" cap="rnd">
                    <a:noFill/>
                    <a:round/>
                  </a:ln>
                  <a:effectLst/>
                </c:spPr>
                <c:marker>
                  <c:symbol val="circle"/>
                  <c:size val="8"/>
                  <c:spPr>
                    <a:solidFill>
                      <a:schemeClr val="tx1">
                        <a:lumMod val="50000"/>
                        <a:lumOff val="50000"/>
                      </a:schemeClr>
                    </a:solidFill>
                    <a:ln w="9525">
                      <a:noFill/>
                    </a:ln>
                    <a:effectLst/>
                  </c:spPr>
                </c:marker>
                <c:trendline>
                  <c:spPr>
                    <a:ln w="57150" cap="rnd">
                      <a:solidFill>
                        <a:schemeClr val="bg1">
                          <a:lumMod val="75000"/>
                        </a:schemeClr>
                      </a:solidFill>
                      <a:prstDash val="sysDot"/>
                    </a:ln>
                    <a:effectLst/>
                  </c:spPr>
                  <c:trendlineType val="linear"/>
                  <c:dispRSqr val="0"/>
                  <c:dispEq val="0"/>
                </c:trendline>
                <c:xVal>
                  <c:numRef>
                    <c:extLst xmlns:c15="http://schemas.microsoft.com/office/drawing/2012/chart">
                      <c:ext xmlns:c15="http://schemas.microsoft.com/office/drawing/2012/chart" uri="{02D57815-91ED-43cb-92C2-25804820EDAC}">
                        <c15:formulaRef>
                          <c15:sqref>'The US'!$B$12:$B$14</c15:sqref>
                        </c15:formulaRef>
                      </c:ext>
                    </c:extLst>
                    <c:numCache>
                      <c:formatCode>General</c:formatCode>
                      <c:ptCount val="3"/>
                      <c:pt idx="0">
                        <c:v>72</c:v>
                      </c:pt>
                      <c:pt idx="1">
                        <c:v>66</c:v>
                      </c:pt>
                      <c:pt idx="2">
                        <c:v>60</c:v>
                      </c:pt>
                    </c:numCache>
                  </c:numRef>
                </c:xVal>
                <c:yVal>
                  <c:numRef>
                    <c:extLst xmlns:c15="http://schemas.microsoft.com/office/drawing/2012/chart">
                      <c:ext xmlns:c15="http://schemas.microsoft.com/office/drawing/2012/chart" uri="{02D57815-91ED-43cb-92C2-25804820EDAC}">
                        <c15:formulaRef>
                          <c15:sqref>'The US'!$G$12:$G$14</c15:sqref>
                        </c15:formulaRef>
                      </c:ext>
                    </c:extLst>
                    <c:numCache>
                      <c:formatCode>General</c:formatCode>
                      <c:ptCount val="3"/>
                      <c:pt idx="0">
                        <c:v>27</c:v>
                      </c:pt>
                      <c:pt idx="1">
                        <c:v>49</c:v>
                      </c:pt>
                      <c:pt idx="2">
                        <c:v>82</c:v>
                      </c:pt>
                    </c:numCache>
                  </c:numRef>
                </c:yVal>
                <c:smooth val="0"/>
                <c:extLst xmlns:c15="http://schemas.microsoft.com/office/drawing/2012/chart">
                  <c:ext xmlns:c16="http://schemas.microsoft.com/office/drawing/2014/chart" uri="{C3380CC4-5D6E-409C-BE32-E72D297353CC}">
                    <c16:uniqueId val="{00000007-77C4-4C40-818F-53098BB3673A}"/>
                  </c:ext>
                </c:extLst>
              </c15:ser>
            </c15:filteredScatterSeries>
            <c15:filteredScatterSeries>
              <c15:ser>
                <c:idx val="6"/>
                <c:order val="6"/>
                <c:tx>
                  <c:v>Medium-Aligned</c:v>
                </c:tx>
                <c:spPr>
                  <a:ln w="25400" cap="rnd">
                    <a:noFill/>
                    <a:round/>
                  </a:ln>
                  <a:effectLst/>
                </c:spPr>
                <c:marker>
                  <c:symbol val="diamond"/>
                  <c:size val="9"/>
                  <c:spPr>
                    <a:solidFill>
                      <a:schemeClr val="tx1"/>
                    </a:solidFill>
                    <a:ln w="9525">
                      <a:noFill/>
                    </a:ln>
                    <a:effectLst/>
                  </c:spPr>
                </c:marker>
                <c:trendline>
                  <c:spPr>
                    <a:ln w="50800" cap="rnd">
                      <a:solidFill>
                        <a:schemeClr val="tx1">
                          <a:lumMod val="50000"/>
                          <a:lumOff val="50000"/>
                        </a:schemeClr>
                      </a:solidFill>
                      <a:prstDash val="solid"/>
                    </a:ln>
                    <a:effectLst/>
                  </c:spPr>
                  <c:trendlineType val="linear"/>
                  <c:dispRSqr val="0"/>
                  <c:dispEq val="0"/>
                </c:trendline>
                <c:xVal>
                  <c:numRef>
                    <c:extLst xmlns:c15="http://schemas.microsoft.com/office/drawing/2012/chart">
                      <c:ext xmlns:c15="http://schemas.microsoft.com/office/drawing/2012/chart" uri="{02D57815-91ED-43cb-92C2-25804820EDAC}">
                        <c15:formulaRef>
                          <c15:sqref>'The US'!$B$12:$B$14</c15:sqref>
                        </c15:formulaRef>
                      </c:ext>
                    </c:extLst>
                    <c:numCache>
                      <c:formatCode>General</c:formatCode>
                      <c:ptCount val="3"/>
                      <c:pt idx="0">
                        <c:v>72</c:v>
                      </c:pt>
                      <c:pt idx="1">
                        <c:v>66</c:v>
                      </c:pt>
                      <c:pt idx="2">
                        <c:v>60</c:v>
                      </c:pt>
                    </c:numCache>
                  </c:numRef>
                </c:xVal>
                <c:yVal>
                  <c:numRef>
                    <c:extLst xmlns:c15="http://schemas.microsoft.com/office/drawing/2012/chart">
                      <c:ext xmlns:c15="http://schemas.microsoft.com/office/drawing/2012/chart" uri="{02D57815-91ED-43cb-92C2-25804820EDAC}">
                        <c15:formulaRef>
                          <c15:sqref>'The US'!$L$12:$L$14</c15:sqref>
                        </c15:formulaRef>
                      </c:ext>
                    </c:extLst>
                    <c:numCache>
                      <c:formatCode>General</c:formatCode>
                      <c:ptCount val="3"/>
                      <c:pt idx="0">
                        <c:v>12</c:v>
                      </c:pt>
                      <c:pt idx="1">
                        <c:v>38</c:v>
                      </c:pt>
                      <c:pt idx="2">
                        <c:v>56</c:v>
                      </c:pt>
                    </c:numCache>
                  </c:numRef>
                </c:yVal>
                <c:smooth val="0"/>
                <c:extLst xmlns:c15="http://schemas.microsoft.com/office/drawing/2012/chart">
                  <c:ext xmlns:c16="http://schemas.microsoft.com/office/drawing/2014/chart" uri="{C3380CC4-5D6E-409C-BE32-E72D297353CC}">
                    <c16:uniqueId val="{0000000D-77C4-4C40-818F-53098BB3673A}"/>
                  </c:ext>
                </c:extLst>
              </c15:ser>
            </c15:filteredScatterSeries>
            <c15:filteredScatterSeries>
              <c15:ser>
                <c:idx val="8"/>
                <c:order val="8"/>
                <c:tx>
                  <c:v>Weak Align</c:v>
                </c:tx>
                <c:spPr>
                  <a:ln w="25400" cap="rnd">
                    <a:noFill/>
                    <a:round/>
                  </a:ln>
                  <a:effectLst/>
                </c:spPr>
                <c:marker>
                  <c:symbol val="diamond"/>
                  <c:size val="9"/>
                  <c:spPr>
                    <a:solidFill>
                      <a:schemeClr val="tx1"/>
                    </a:solidFill>
                    <a:ln w="9525">
                      <a:noFill/>
                    </a:ln>
                    <a:effectLst/>
                  </c:spPr>
                </c:marker>
                <c:trendline>
                  <c:spPr>
                    <a:ln w="50800" cap="rnd">
                      <a:solidFill>
                        <a:schemeClr val="tx1">
                          <a:lumMod val="50000"/>
                          <a:lumOff val="50000"/>
                        </a:schemeClr>
                      </a:solidFill>
                      <a:prstDash val="solid"/>
                    </a:ln>
                    <a:effectLst/>
                  </c:spPr>
                  <c:trendlineType val="linear"/>
                  <c:dispRSqr val="0"/>
                  <c:dispEq val="0"/>
                </c:trendline>
                <c:xVal>
                  <c:numRef>
                    <c:extLst xmlns:c15="http://schemas.microsoft.com/office/drawing/2012/chart">
                      <c:ext xmlns:c15="http://schemas.microsoft.com/office/drawing/2012/chart" uri="{02D57815-91ED-43cb-92C2-25804820EDAC}">
                        <c15:formulaRef>
                          <c15:sqref>'The US'!$B$12:$B$14</c15:sqref>
                        </c15:formulaRef>
                      </c:ext>
                    </c:extLst>
                    <c:numCache>
                      <c:formatCode>General</c:formatCode>
                      <c:ptCount val="3"/>
                      <c:pt idx="0">
                        <c:v>72</c:v>
                      </c:pt>
                      <c:pt idx="1">
                        <c:v>66</c:v>
                      </c:pt>
                      <c:pt idx="2">
                        <c:v>60</c:v>
                      </c:pt>
                    </c:numCache>
                  </c:numRef>
                </c:xVal>
                <c:yVal>
                  <c:numRef>
                    <c:extLst xmlns:c15="http://schemas.microsoft.com/office/drawing/2012/chart">
                      <c:ext xmlns:c15="http://schemas.microsoft.com/office/drawing/2012/chart" uri="{02D57815-91ED-43cb-92C2-25804820EDAC}">
                        <c15:formulaRef>
                          <c15:sqref>'The US'!$J$12:$J$14</c15:sqref>
                        </c15:formulaRef>
                      </c:ext>
                    </c:extLst>
                    <c:numCache>
                      <c:formatCode>General</c:formatCode>
                      <c:ptCount val="3"/>
                      <c:pt idx="0">
                        <c:v>14</c:v>
                      </c:pt>
                      <c:pt idx="1">
                        <c:v>32</c:v>
                      </c:pt>
                      <c:pt idx="2">
                        <c:v>65</c:v>
                      </c:pt>
                    </c:numCache>
                  </c:numRef>
                </c:yVal>
                <c:smooth val="0"/>
                <c:extLst xmlns:c15="http://schemas.microsoft.com/office/drawing/2012/chart">
                  <c:ext xmlns:c16="http://schemas.microsoft.com/office/drawing/2014/chart" uri="{C3380CC4-5D6E-409C-BE32-E72D297353CC}">
                    <c16:uniqueId val="{00000011-77C4-4C40-818F-53098BB3673A}"/>
                  </c:ext>
                </c:extLst>
              </c15:ser>
            </c15:filteredScatterSeries>
            <c15:filteredScatterSeries>
              <c15:ser>
                <c:idx val="9"/>
                <c:order val="9"/>
                <c:tx>
                  <c:v>(V)Weakly-Aligned + Y2</c:v>
                </c:tx>
                <c:spPr>
                  <a:ln w="25400" cap="rnd">
                    <a:noFill/>
                    <a:round/>
                  </a:ln>
                  <a:effectLst/>
                </c:spPr>
                <c:marker>
                  <c:symbol val="circle"/>
                  <c:size val="8"/>
                  <c:spPr>
                    <a:solidFill>
                      <a:schemeClr val="tx1">
                        <a:lumMod val="50000"/>
                        <a:lumOff val="50000"/>
                      </a:schemeClr>
                    </a:solidFill>
                    <a:ln w="9525">
                      <a:noFill/>
                    </a:ln>
                    <a:effectLst/>
                  </c:spPr>
                </c:marker>
                <c:trendline>
                  <c:spPr>
                    <a:ln w="57150" cap="rnd">
                      <a:solidFill>
                        <a:schemeClr val="bg1">
                          <a:lumMod val="75000"/>
                        </a:schemeClr>
                      </a:solidFill>
                      <a:prstDash val="sysDot"/>
                    </a:ln>
                    <a:effectLst/>
                  </c:spPr>
                  <c:trendlineType val="linear"/>
                  <c:dispRSqr val="0"/>
                  <c:dispEq val="0"/>
                </c:trendline>
                <c:xVal>
                  <c:numRef>
                    <c:extLst xmlns:c15="http://schemas.microsoft.com/office/drawing/2012/chart">
                      <c:ext xmlns:c15="http://schemas.microsoft.com/office/drawing/2012/chart" uri="{02D57815-91ED-43cb-92C2-25804820EDAC}">
                        <c15:formulaRef>
                          <c15:sqref>'The US'!$B$12:$B$14</c15:sqref>
                        </c15:formulaRef>
                      </c:ext>
                    </c:extLst>
                    <c:numCache>
                      <c:formatCode>General</c:formatCode>
                      <c:ptCount val="3"/>
                      <c:pt idx="0">
                        <c:v>72</c:v>
                      </c:pt>
                      <c:pt idx="1">
                        <c:v>66</c:v>
                      </c:pt>
                      <c:pt idx="2">
                        <c:v>60</c:v>
                      </c:pt>
                    </c:numCache>
                  </c:numRef>
                </c:xVal>
                <c:yVal>
                  <c:numRef>
                    <c:extLst xmlns:c15="http://schemas.microsoft.com/office/drawing/2012/chart">
                      <c:ext xmlns:c15="http://schemas.microsoft.com/office/drawing/2012/chart" uri="{02D57815-91ED-43cb-92C2-25804820EDAC}">
                        <c15:formulaRef>
                          <c15:sqref>'The US'!$H$12:$H$14</c15:sqref>
                        </c15:formulaRef>
                      </c:ext>
                    </c:extLst>
                    <c:numCache>
                      <c:formatCode>General</c:formatCode>
                      <c:ptCount val="3"/>
                      <c:pt idx="0">
                        <c:v>39</c:v>
                      </c:pt>
                      <c:pt idx="2">
                        <c:v>90</c:v>
                      </c:pt>
                    </c:numCache>
                  </c:numRef>
                </c:yVal>
                <c:smooth val="0"/>
                <c:extLst xmlns:c15="http://schemas.microsoft.com/office/drawing/2012/chart">
                  <c:ext xmlns:c16="http://schemas.microsoft.com/office/drawing/2014/chart" uri="{C3380CC4-5D6E-409C-BE32-E72D297353CC}">
                    <c16:uniqueId val="{00000013-77C4-4C40-818F-53098BB3673A}"/>
                  </c:ext>
                </c:extLst>
              </c15:ser>
            </c15:filteredScatterSeries>
          </c:ext>
        </c:extLst>
      </c:scatterChart>
      <c:valAx>
        <c:axId val="531379768"/>
        <c:scaling>
          <c:orientation val="minMax"/>
          <c:max val="78"/>
          <c:min val="54"/>
        </c:scaling>
        <c:delete val="1"/>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GB" sz="1100" b="1"/>
                  <a:t>title</a:t>
                </a:r>
              </a:p>
            </c:rich>
          </c:tx>
          <c:layout>
            <c:manualLayout>
              <c:xMode val="edge"/>
              <c:yMode val="edge"/>
              <c:x val="4.902872414440481E-3"/>
              <c:y val="0.949603848792759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crossAx val="531390592"/>
        <c:crosses val="autoZero"/>
        <c:crossBetween val="midCat"/>
        <c:majorUnit val="6"/>
      </c:valAx>
      <c:valAx>
        <c:axId val="531390592"/>
        <c:scaling>
          <c:orientation val="minMax"/>
          <c:max val="90"/>
        </c:scaling>
        <c:delete val="0"/>
        <c:axPos val="r"/>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GB" sz="1800" b="1"/>
                  <a:t>% Climate-Change most endorsing responses</a:t>
                </a:r>
              </a:p>
            </c:rich>
          </c:tx>
          <c:layout>
            <c:manualLayout>
              <c:xMode val="edge"/>
              <c:yMode val="edge"/>
              <c:x val="0.86686165807114235"/>
              <c:y val="0.17616002875159278"/>
            </c:manualLayout>
          </c:layout>
          <c:overlay val="0"/>
          <c:spPr>
            <a:solidFill>
              <a:schemeClr val="bg1"/>
            </a:solid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531379768"/>
        <c:crosses val="max"/>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2000" b="1"/>
              <a:t>UN</a:t>
            </a:r>
            <a:r>
              <a:rPr lang="en-GB" sz="2000" b="1" baseline="0"/>
              <a:t> vote share for 'action on climate change', versus</a:t>
            </a:r>
          </a:p>
          <a:p>
            <a:pPr>
              <a:defRPr/>
            </a:pPr>
            <a:r>
              <a:rPr lang="en-GB" sz="2000" b="1" baseline="0"/>
              <a:t>(GDP-per-Capita-normalised Wind Capacity) / Population. For 40 Nations.</a:t>
            </a:r>
            <a:endParaRPr lang="en-GB" sz="2000" b="1"/>
          </a:p>
        </c:rich>
      </c:tx>
      <c:layout>
        <c:manualLayout>
          <c:xMode val="edge"/>
          <c:yMode val="edge"/>
          <c:x val="0.18857836499900821"/>
          <c:y val="1.863440161729976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471115784794002"/>
          <c:y val="0.11596818380501497"/>
          <c:w val="0.85789701368762128"/>
          <c:h val="0.83042534460362116"/>
        </c:manualLayout>
      </c:layout>
      <c:scatterChart>
        <c:scatterStyle val="lineMarker"/>
        <c:varyColors val="0"/>
        <c:ser>
          <c:idx val="1"/>
          <c:order val="1"/>
          <c:spPr>
            <a:ln w="19050" cap="rnd">
              <a:noFill/>
              <a:round/>
            </a:ln>
            <a:effectLst/>
          </c:spPr>
          <c:marker>
            <c:symbol val="circle"/>
            <c:size val="6"/>
            <c:spPr>
              <a:solidFill>
                <a:schemeClr val="accent2"/>
              </a:solidFill>
              <a:ln w="9525">
                <a:noFill/>
              </a:ln>
              <a:effectLst/>
            </c:spPr>
          </c:marker>
          <c:dPt>
            <c:idx val="0"/>
            <c:marker>
              <c:symbol val="circle"/>
              <c:size val="7"/>
              <c:spPr>
                <a:solidFill>
                  <a:schemeClr val="bg1">
                    <a:lumMod val="85000"/>
                  </a:schemeClr>
                </a:solidFill>
                <a:ln w="9525">
                  <a:noFill/>
                </a:ln>
                <a:effectLst/>
              </c:spPr>
            </c:marker>
            <c:bubble3D val="0"/>
            <c:extLst>
              <c:ext xmlns:c16="http://schemas.microsoft.com/office/drawing/2014/chart" uri="{C3380CC4-5D6E-409C-BE32-E72D297353CC}">
                <c16:uniqueId val="{00000000-09B4-491F-824B-5A50B90A1123}"/>
              </c:ext>
            </c:extLst>
          </c:dPt>
          <c:dPt>
            <c:idx val="1"/>
            <c:marker>
              <c:symbol val="circle"/>
              <c:size val="7"/>
              <c:spPr>
                <a:solidFill>
                  <a:schemeClr val="bg1">
                    <a:lumMod val="85000"/>
                  </a:schemeClr>
                </a:solidFill>
                <a:ln w="9525">
                  <a:noFill/>
                </a:ln>
                <a:effectLst/>
              </c:spPr>
            </c:marker>
            <c:bubble3D val="0"/>
            <c:extLst>
              <c:ext xmlns:c16="http://schemas.microsoft.com/office/drawing/2014/chart" uri="{C3380CC4-5D6E-409C-BE32-E72D297353CC}">
                <c16:uniqueId val="{00000001-09B4-491F-824B-5A50B90A1123}"/>
              </c:ext>
            </c:extLst>
          </c:dPt>
          <c:dPt>
            <c:idx val="2"/>
            <c:marker>
              <c:symbol val="x"/>
              <c:size val="6"/>
              <c:spPr>
                <a:solidFill>
                  <a:schemeClr val="bg1">
                    <a:lumMod val="65000"/>
                  </a:schemeClr>
                </a:solidFill>
                <a:ln w="9525">
                  <a:noFill/>
                </a:ln>
                <a:effectLst/>
              </c:spPr>
            </c:marker>
            <c:bubble3D val="0"/>
            <c:extLst>
              <c:ext xmlns:c16="http://schemas.microsoft.com/office/drawing/2014/chart" uri="{C3380CC4-5D6E-409C-BE32-E72D297353CC}">
                <c16:uniqueId val="{00000002-09B4-491F-824B-5A50B90A1123}"/>
              </c:ext>
            </c:extLst>
          </c:dPt>
          <c:dPt>
            <c:idx val="3"/>
            <c:marker>
              <c:symbol val="circle"/>
              <c:size val="7"/>
              <c:spPr>
                <a:solidFill>
                  <a:schemeClr val="bg1">
                    <a:lumMod val="85000"/>
                  </a:schemeClr>
                </a:solidFill>
                <a:ln w="9525">
                  <a:noFill/>
                </a:ln>
                <a:effectLst/>
              </c:spPr>
            </c:marker>
            <c:bubble3D val="0"/>
            <c:extLst>
              <c:ext xmlns:c16="http://schemas.microsoft.com/office/drawing/2014/chart" uri="{C3380CC4-5D6E-409C-BE32-E72D297353CC}">
                <c16:uniqueId val="{00000003-09B4-491F-824B-5A50B90A1123}"/>
              </c:ext>
            </c:extLst>
          </c:dPt>
          <c:dPt>
            <c:idx val="5"/>
            <c:marker>
              <c:symbol val="circle"/>
              <c:size val="7"/>
              <c:spPr>
                <a:solidFill>
                  <a:schemeClr val="bg1">
                    <a:lumMod val="85000"/>
                  </a:schemeClr>
                </a:solidFill>
                <a:ln w="9525">
                  <a:noFill/>
                </a:ln>
                <a:effectLst/>
              </c:spPr>
            </c:marker>
            <c:bubble3D val="0"/>
            <c:extLst>
              <c:ext xmlns:c16="http://schemas.microsoft.com/office/drawing/2014/chart" uri="{C3380CC4-5D6E-409C-BE32-E72D297353CC}">
                <c16:uniqueId val="{00000004-09B4-491F-824B-5A50B90A1123}"/>
              </c:ext>
            </c:extLst>
          </c:dPt>
          <c:dPt>
            <c:idx val="6"/>
            <c:marker>
              <c:symbol val="x"/>
              <c:size val="6"/>
              <c:spPr>
                <a:solidFill>
                  <a:schemeClr val="bg1">
                    <a:lumMod val="65000"/>
                  </a:schemeClr>
                </a:solidFill>
                <a:ln w="9525">
                  <a:noFill/>
                </a:ln>
                <a:effectLst/>
              </c:spPr>
            </c:marker>
            <c:bubble3D val="0"/>
            <c:extLst>
              <c:ext xmlns:c16="http://schemas.microsoft.com/office/drawing/2014/chart" uri="{C3380CC4-5D6E-409C-BE32-E72D297353CC}">
                <c16:uniqueId val="{00000005-09B4-491F-824B-5A50B90A1123}"/>
              </c:ext>
            </c:extLst>
          </c:dPt>
          <c:dPt>
            <c:idx val="7"/>
            <c:marker>
              <c:symbol val="x"/>
              <c:size val="6"/>
              <c:spPr>
                <a:solidFill>
                  <a:schemeClr val="bg1">
                    <a:lumMod val="65000"/>
                  </a:schemeClr>
                </a:solidFill>
                <a:ln w="9525">
                  <a:noFill/>
                </a:ln>
                <a:effectLst/>
              </c:spPr>
            </c:marker>
            <c:bubble3D val="0"/>
            <c:extLst>
              <c:ext xmlns:c16="http://schemas.microsoft.com/office/drawing/2014/chart" uri="{C3380CC4-5D6E-409C-BE32-E72D297353CC}">
                <c16:uniqueId val="{00000006-09B4-491F-824B-5A50B90A1123}"/>
              </c:ext>
            </c:extLst>
          </c:dPt>
          <c:dPt>
            <c:idx val="10"/>
            <c:marker>
              <c:symbol val="triangle"/>
              <c:size val="8"/>
              <c:spPr>
                <a:solidFill>
                  <a:schemeClr val="bg1">
                    <a:lumMod val="50000"/>
                  </a:schemeClr>
                </a:solidFill>
                <a:ln w="9525">
                  <a:noFill/>
                </a:ln>
                <a:effectLst/>
              </c:spPr>
            </c:marker>
            <c:bubble3D val="0"/>
            <c:extLst>
              <c:ext xmlns:c16="http://schemas.microsoft.com/office/drawing/2014/chart" uri="{C3380CC4-5D6E-409C-BE32-E72D297353CC}">
                <c16:uniqueId val="{00000007-09B4-491F-824B-5A50B90A1123}"/>
              </c:ext>
            </c:extLst>
          </c:dPt>
          <c:dPt>
            <c:idx val="11"/>
            <c:marker>
              <c:symbol val="x"/>
              <c:size val="6"/>
              <c:spPr>
                <a:solidFill>
                  <a:schemeClr val="bg1">
                    <a:lumMod val="65000"/>
                  </a:schemeClr>
                </a:solidFill>
                <a:ln w="9525">
                  <a:noFill/>
                </a:ln>
                <a:effectLst/>
              </c:spPr>
            </c:marker>
            <c:bubble3D val="0"/>
            <c:extLst>
              <c:ext xmlns:c16="http://schemas.microsoft.com/office/drawing/2014/chart" uri="{C3380CC4-5D6E-409C-BE32-E72D297353CC}">
                <c16:uniqueId val="{00000008-09B4-491F-824B-5A50B90A1123}"/>
              </c:ext>
            </c:extLst>
          </c:dPt>
          <c:dPt>
            <c:idx val="12"/>
            <c:marker>
              <c:symbol val="triangle"/>
              <c:size val="8"/>
              <c:spPr>
                <a:solidFill>
                  <a:schemeClr val="bg1">
                    <a:lumMod val="50000"/>
                  </a:schemeClr>
                </a:solidFill>
                <a:ln w="9525">
                  <a:noFill/>
                </a:ln>
                <a:effectLst/>
              </c:spPr>
            </c:marker>
            <c:bubble3D val="0"/>
            <c:extLst>
              <c:ext xmlns:c16="http://schemas.microsoft.com/office/drawing/2014/chart" uri="{C3380CC4-5D6E-409C-BE32-E72D297353CC}">
                <c16:uniqueId val="{00000009-09B4-491F-824B-5A50B90A1123}"/>
              </c:ext>
            </c:extLst>
          </c:dPt>
          <c:dPt>
            <c:idx val="13"/>
            <c:marker>
              <c:symbol val="x"/>
              <c:size val="6"/>
              <c:spPr>
                <a:solidFill>
                  <a:schemeClr val="bg1">
                    <a:lumMod val="65000"/>
                  </a:schemeClr>
                </a:solidFill>
                <a:ln w="9525">
                  <a:noFill/>
                </a:ln>
                <a:effectLst/>
              </c:spPr>
            </c:marker>
            <c:bubble3D val="0"/>
            <c:extLst>
              <c:ext xmlns:c16="http://schemas.microsoft.com/office/drawing/2014/chart" uri="{C3380CC4-5D6E-409C-BE32-E72D297353CC}">
                <c16:uniqueId val="{0000000A-09B4-491F-824B-5A50B90A1123}"/>
              </c:ext>
            </c:extLst>
          </c:dPt>
          <c:dPt>
            <c:idx val="14"/>
            <c:marker>
              <c:symbol val="diamond"/>
              <c:size val="8"/>
              <c:spPr>
                <a:solidFill>
                  <a:schemeClr val="tx1">
                    <a:lumMod val="65000"/>
                    <a:lumOff val="35000"/>
                  </a:schemeClr>
                </a:solidFill>
                <a:ln w="9525">
                  <a:noFill/>
                </a:ln>
                <a:effectLst/>
              </c:spPr>
            </c:marker>
            <c:bubble3D val="0"/>
            <c:extLst>
              <c:ext xmlns:c16="http://schemas.microsoft.com/office/drawing/2014/chart" uri="{C3380CC4-5D6E-409C-BE32-E72D297353CC}">
                <c16:uniqueId val="{0000000B-09B4-491F-824B-5A50B90A1123}"/>
              </c:ext>
            </c:extLst>
          </c:dPt>
          <c:dPt>
            <c:idx val="15"/>
            <c:marker>
              <c:symbol val="triangle"/>
              <c:size val="8"/>
              <c:spPr>
                <a:solidFill>
                  <a:schemeClr val="bg1">
                    <a:lumMod val="50000"/>
                  </a:schemeClr>
                </a:solidFill>
                <a:ln w="9525">
                  <a:noFill/>
                </a:ln>
                <a:effectLst/>
              </c:spPr>
            </c:marker>
            <c:bubble3D val="0"/>
            <c:extLst>
              <c:ext xmlns:c16="http://schemas.microsoft.com/office/drawing/2014/chart" uri="{C3380CC4-5D6E-409C-BE32-E72D297353CC}">
                <c16:uniqueId val="{0000000C-09B4-491F-824B-5A50B90A1123}"/>
              </c:ext>
            </c:extLst>
          </c:dPt>
          <c:dPt>
            <c:idx val="16"/>
            <c:marker>
              <c:symbol val="plus"/>
              <c:size val="8"/>
              <c:spPr>
                <a:noFill/>
                <a:ln w="25400">
                  <a:solidFill>
                    <a:schemeClr val="tx1"/>
                  </a:solidFill>
                </a:ln>
                <a:effectLst/>
              </c:spPr>
            </c:marker>
            <c:bubble3D val="0"/>
            <c:extLst>
              <c:ext xmlns:c16="http://schemas.microsoft.com/office/drawing/2014/chart" uri="{C3380CC4-5D6E-409C-BE32-E72D297353CC}">
                <c16:uniqueId val="{0000000D-09B4-491F-824B-5A50B90A1123}"/>
              </c:ext>
            </c:extLst>
          </c:dPt>
          <c:dPt>
            <c:idx val="17"/>
            <c:marker>
              <c:symbol val="triangle"/>
              <c:size val="8"/>
              <c:spPr>
                <a:solidFill>
                  <a:schemeClr val="bg1">
                    <a:lumMod val="50000"/>
                  </a:schemeClr>
                </a:solidFill>
                <a:ln w="9525">
                  <a:noFill/>
                </a:ln>
                <a:effectLst/>
              </c:spPr>
            </c:marker>
            <c:bubble3D val="0"/>
            <c:extLst>
              <c:ext xmlns:c16="http://schemas.microsoft.com/office/drawing/2014/chart" uri="{C3380CC4-5D6E-409C-BE32-E72D297353CC}">
                <c16:uniqueId val="{0000000E-09B4-491F-824B-5A50B90A1123}"/>
              </c:ext>
            </c:extLst>
          </c:dPt>
          <c:dPt>
            <c:idx val="18"/>
            <c:marker>
              <c:symbol val="diamond"/>
              <c:size val="8"/>
              <c:spPr>
                <a:solidFill>
                  <a:schemeClr val="tx1">
                    <a:lumMod val="65000"/>
                    <a:lumOff val="35000"/>
                  </a:schemeClr>
                </a:solidFill>
                <a:ln w="9525">
                  <a:noFill/>
                </a:ln>
                <a:effectLst/>
              </c:spPr>
            </c:marker>
            <c:bubble3D val="0"/>
            <c:extLst>
              <c:ext xmlns:c16="http://schemas.microsoft.com/office/drawing/2014/chart" uri="{C3380CC4-5D6E-409C-BE32-E72D297353CC}">
                <c16:uniqueId val="{0000000F-09B4-491F-824B-5A50B90A1123}"/>
              </c:ext>
            </c:extLst>
          </c:dPt>
          <c:dPt>
            <c:idx val="19"/>
            <c:marker>
              <c:symbol val="circle"/>
              <c:size val="6"/>
              <c:spPr>
                <a:solidFill>
                  <a:srgbClr val="9F14F4"/>
                </a:solidFill>
                <a:ln w="9525">
                  <a:noFill/>
                </a:ln>
                <a:effectLst/>
              </c:spPr>
            </c:marker>
            <c:bubble3D val="0"/>
            <c:extLst>
              <c:ext xmlns:c16="http://schemas.microsoft.com/office/drawing/2014/chart" uri="{C3380CC4-5D6E-409C-BE32-E72D297353CC}">
                <c16:uniqueId val="{00000010-09B4-491F-824B-5A50B90A1123}"/>
              </c:ext>
            </c:extLst>
          </c:dPt>
          <c:dPt>
            <c:idx val="20"/>
            <c:marker>
              <c:symbol val="plus"/>
              <c:size val="8"/>
              <c:spPr>
                <a:noFill/>
                <a:ln w="25400">
                  <a:solidFill>
                    <a:schemeClr val="tx1"/>
                  </a:solidFill>
                </a:ln>
                <a:effectLst/>
              </c:spPr>
            </c:marker>
            <c:bubble3D val="0"/>
            <c:extLst>
              <c:ext xmlns:c16="http://schemas.microsoft.com/office/drawing/2014/chart" uri="{C3380CC4-5D6E-409C-BE32-E72D297353CC}">
                <c16:uniqueId val="{00000011-09B4-491F-824B-5A50B90A1123}"/>
              </c:ext>
            </c:extLst>
          </c:dPt>
          <c:dPt>
            <c:idx val="21"/>
            <c:marker>
              <c:symbol val="plus"/>
              <c:size val="8"/>
              <c:spPr>
                <a:noFill/>
                <a:ln w="25400">
                  <a:solidFill>
                    <a:schemeClr val="tx1"/>
                  </a:solidFill>
                </a:ln>
                <a:effectLst/>
              </c:spPr>
            </c:marker>
            <c:bubble3D val="0"/>
            <c:extLst>
              <c:ext xmlns:c16="http://schemas.microsoft.com/office/drawing/2014/chart" uri="{C3380CC4-5D6E-409C-BE32-E72D297353CC}">
                <c16:uniqueId val="{00000012-09B4-491F-824B-5A50B90A1123}"/>
              </c:ext>
            </c:extLst>
          </c:dPt>
          <c:dPt>
            <c:idx val="25"/>
            <c:marker>
              <c:symbol val="circle"/>
              <c:size val="7"/>
              <c:spPr>
                <a:solidFill>
                  <a:schemeClr val="bg1">
                    <a:lumMod val="85000"/>
                  </a:schemeClr>
                </a:solidFill>
                <a:ln w="9525">
                  <a:noFill/>
                </a:ln>
                <a:effectLst/>
              </c:spPr>
            </c:marker>
            <c:bubble3D val="0"/>
            <c:extLst>
              <c:ext xmlns:c16="http://schemas.microsoft.com/office/drawing/2014/chart" uri="{C3380CC4-5D6E-409C-BE32-E72D297353CC}">
                <c16:uniqueId val="{00000013-09B4-491F-824B-5A50B90A1123}"/>
              </c:ext>
            </c:extLst>
          </c:dPt>
          <c:dPt>
            <c:idx val="26"/>
            <c:marker>
              <c:symbol val="triangle"/>
              <c:size val="8"/>
              <c:spPr>
                <a:solidFill>
                  <a:schemeClr val="bg1">
                    <a:lumMod val="65000"/>
                  </a:schemeClr>
                </a:solidFill>
                <a:ln w="9525">
                  <a:noFill/>
                </a:ln>
                <a:effectLst/>
              </c:spPr>
            </c:marker>
            <c:bubble3D val="0"/>
            <c:extLst>
              <c:ext xmlns:c16="http://schemas.microsoft.com/office/drawing/2014/chart" uri="{C3380CC4-5D6E-409C-BE32-E72D297353CC}">
                <c16:uniqueId val="{00000014-09B4-491F-824B-5A50B90A1123}"/>
              </c:ext>
            </c:extLst>
          </c:dPt>
          <c:dPt>
            <c:idx val="27"/>
            <c:marker>
              <c:symbol val="circle"/>
              <c:size val="7"/>
              <c:spPr>
                <a:solidFill>
                  <a:schemeClr val="bg1">
                    <a:lumMod val="85000"/>
                  </a:schemeClr>
                </a:solidFill>
                <a:ln w="9525">
                  <a:noFill/>
                </a:ln>
                <a:effectLst/>
              </c:spPr>
            </c:marker>
            <c:bubble3D val="0"/>
            <c:extLst>
              <c:ext xmlns:c16="http://schemas.microsoft.com/office/drawing/2014/chart" uri="{C3380CC4-5D6E-409C-BE32-E72D297353CC}">
                <c16:uniqueId val="{00000015-09B4-491F-824B-5A50B90A1123}"/>
              </c:ext>
            </c:extLst>
          </c:dPt>
          <c:dPt>
            <c:idx val="28"/>
            <c:marker>
              <c:symbol val="circle"/>
              <c:size val="7"/>
              <c:spPr>
                <a:solidFill>
                  <a:schemeClr val="bg1">
                    <a:lumMod val="85000"/>
                  </a:schemeClr>
                </a:solidFill>
                <a:ln w="9525">
                  <a:noFill/>
                </a:ln>
                <a:effectLst/>
              </c:spPr>
            </c:marker>
            <c:bubble3D val="0"/>
            <c:extLst>
              <c:ext xmlns:c16="http://schemas.microsoft.com/office/drawing/2014/chart" uri="{C3380CC4-5D6E-409C-BE32-E72D297353CC}">
                <c16:uniqueId val="{00000016-09B4-491F-824B-5A50B90A1123}"/>
              </c:ext>
            </c:extLst>
          </c:dPt>
          <c:dPt>
            <c:idx val="29"/>
            <c:marker>
              <c:symbol val="circle"/>
              <c:size val="7"/>
              <c:spPr>
                <a:solidFill>
                  <a:schemeClr val="bg1">
                    <a:lumMod val="85000"/>
                  </a:schemeClr>
                </a:solidFill>
                <a:ln w="9525">
                  <a:noFill/>
                </a:ln>
                <a:effectLst/>
              </c:spPr>
            </c:marker>
            <c:bubble3D val="0"/>
            <c:extLst>
              <c:ext xmlns:c16="http://schemas.microsoft.com/office/drawing/2014/chart" uri="{C3380CC4-5D6E-409C-BE32-E72D297353CC}">
                <c16:uniqueId val="{00000017-09B4-491F-824B-5A50B90A1123}"/>
              </c:ext>
            </c:extLst>
          </c:dPt>
          <c:dPt>
            <c:idx val="30"/>
            <c:marker>
              <c:symbol val="x"/>
              <c:size val="6"/>
              <c:spPr>
                <a:solidFill>
                  <a:schemeClr val="bg1">
                    <a:lumMod val="65000"/>
                  </a:schemeClr>
                </a:solidFill>
                <a:ln w="9525">
                  <a:noFill/>
                </a:ln>
                <a:effectLst/>
              </c:spPr>
            </c:marker>
            <c:bubble3D val="0"/>
            <c:extLst>
              <c:ext xmlns:c16="http://schemas.microsoft.com/office/drawing/2014/chart" uri="{C3380CC4-5D6E-409C-BE32-E72D297353CC}">
                <c16:uniqueId val="{00000018-09B4-491F-824B-5A50B90A1123}"/>
              </c:ext>
            </c:extLst>
          </c:dPt>
          <c:dPt>
            <c:idx val="31"/>
            <c:marker>
              <c:symbol val="triangle"/>
              <c:size val="8"/>
              <c:spPr>
                <a:solidFill>
                  <a:schemeClr val="bg1">
                    <a:lumMod val="50000"/>
                  </a:schemeClr>
                </a:solidFill>
                <a:ln w="9525">
                  <a:noFill/>
                </a:ln>
                <a:effectLst/>
              </c:spPr>
            </c:marker>
            <c:bubble3D val="0"/>
            <c:extLst>
              <c:ext xmlns:c16="http://schemas.microsoft.com/office/drawing/2014/chart" uri="{C3380CC4-5D6E-409C-BE32-E72D297353CC}">
                <c16:uniqueId val="{00000019-09B4-491F-824B-5A50B90A1123}"/>
              </c:ext>
            </c:extLst>
          </c:dPt>
          <c:dPt>
            <c:idx val="32"/>
            <c:marker>
              <c:symbol val="x"/>
              <c:size val="6"/>
              <c:spPr>
                <a:solidFill>
                  <a:schemeClr val="bg1">
                    <a:lumMod val="65000"/>
                  </a:schemeClr>
                </a:solidFill>
                <a:ln w="9525">
                  <a:noFill/>
                </a:ln>
                <a:effectLst/>
              </c:spPr>
            </c:marker>
            <c:bubble3D val="0"/>
            <c:extLst>
              <c:ext xmlns:c16="http://schemas.microsoft.com/office/drawing/2014/chart" uri="{C3380CC4-5D6E-409C-BE32-E72D297353CC}">
                <c16:uniqueId val="{0000001A-09B4-491F-824B-5A50B90A1123}"/>
              </c:ext>
            </c:extLst>
          </c:dPt>
          <c:dPt>
            <c:idx val="33"/>
            <c:marker>
              <c:symbol val="triangle"/>
              <c:size val="8"/>
              <c:spPr>
                <a:solidFill>
                  <a:schemeClr val="tx1">
                    <a:lumMod val="50000"/>
                    <a:lumOff val="50000"/>
                  </a:schemeClr>
                </a:solidFill>
                <a:ln w="9525">
                  <a:noFill/>
                </a:ln>
                <a:effectLst/>
              </c:spPr>
            </c:marker>
            <c:bubble3D val="0"/>
            <c:extLst>
              <c:ext xmlns:c16="http://schemas.microsoft.com/office/drawing/2014/chart" uri="{C3380CC4-5D6E-409C-BE32-E72D297353CC}">
                <c16:uniqueId val="{0000001B-09B4-491F-824B-5A50B90A1123}"/>
              </c:ext>
            </c:extLst>
          </c:dPt>
          <c:dPt>
            <c:idx val="34"/>
            <c:marker>
              <c:symbol val="circle"/>
              <c:size val="6"/>
              <c:spPr>
                <a:solidFill>
                  <a:srgbClr val="FF0000"/>
                </a:solidFill>
                <a:ln w="9525">
                  <a:noFill/>
                </a:ln>
                <a:effectLst/>
              </c:spPr>
            </c:marker>
            <c:bubble3D val="0"/>
            <c:extLst>
              <c:ext xmlns:c16="http://schemas.microsoft.com/office/drawing/2014/chart" uri="{C3380CC4-5D6E-409C-BE32-E72D297353CC}">
                <c16:uniqueId val="{0000001C-09B4-491F-824B-5A50B90A1123}"/>
              </c:ext>
            </c:extLst>
          </c:dPt>
          <c:dPt>
            <c:idx val="35"/>
            <c:marker>
              <c:symbol val="x"/>
              <c:size val="6"/>
              <c:spPr>
                <a:solidFill>
                  <a:schemeClr val="bg1">
                    <a:lumMod val="65000"/>
                  </a:schemeClr>
                </a:solidFill>
                <a:ln w="9525">
                  <a:noFill/>
                </a:ln>
                <a:effectLst/>
              </c:spPr>
            </c:marker>
            <c:bubble3D val="0"/>
            <c:extLst>
              <c:ext xmlns:c16="http://schemas.microsoft.com/office/drawing/2014/chart" uri="{C3380CC4-5D6E-409C-BE32-E72D297353CC}">
                <c16:uniqueId val="{0000001D-09B4-491F-824B-5A50B90A1123}"/>
              </c:ext>
            </c:extLst>
          </c:dPt>
          <c:dPt>
            <c:idx val="36"/>
            <c:marker>
              <c:symbol val="x"/>
              <c:size val="6"/>
              <c:spPr>
                <a:solidFill>
                  <a:schemeClr val="bg1">
                    <a:lumMod val="65000"/>
                  </a:schemeClr>
                </a:solidFill>
                <a:ln w="9525">
                  <a:noFill/>
                </a:ln>
                <a:effectLst/>
              </c:spPr>
            </c:marker>
            <c:bubble3D val="0"/>
            <c:extLst>
              <c:ext xmlns:c16="http://schemas.microsoft.com/office/drawing/2014/chart" uri="{C3380CC4-5D6E-409C-BE32-E72D297353CC}">
                <c16:uniqueId val="{0000001E-09B4-491F-824B-5A50B90A1123}"/>
              </c:ext>
            </c:extLst>
          </c:dPt>
          <c:dPt>
            <c:idx val="37"/>
            <c:marker>
              <c:symbol val="triangle"/>
              <c:size val="8"/>
              <c:spPr>
                <a:solidFill>
                  <a:schemeClr val="tx1">
                    <a:lumMod val="50000"/>
                    <a:lumOff val="50000"/>
                  </a:schemeClr>
                </a:solidFill>
                <a:ln w="9525">
                  <a:noFill/>
                </a:ln>
                <a:effectLst/>
              </c:spPr>
            </c:marker>
            <c:bubble3D val="0"/>
            <c:extLst>
              <c:ext xmlns:c16="http://schemas.microsoft.com/office/drawing/2014/chart" uri="{C3380CC4-5D6E-409C-BE32-E72D297353CC}">
                <c16:uniqueId val="{0000001F-09B4-491F-824B-5A50B90A1123}"/>
              </c:ext>
            </c:extLst>
          </c:dPt>
          <c:dPt>
            <c:idx val="38"/>
            <c:marker>
              <c:symbol val="x"/>
              <c:size val="6"/>
              <c:spPr>
                <a:solidFill>
                  <a:schemeClr val="bg1">
                    <a:lumMod val="65000"/>
                  </a:schemeClr>
                </a:solidFill>
                <a:ln w="9525">
                  <a:noFill/>
                </a:ln>
                <a:effectLst/>
              </c:spPr>
            </c:marker>
            <c:bubble3D val="0"/>
            <c:extLst>
              <c:ext xmlns:c16="http://schemas.microsoft.com/office/drawing/2014/chart" uri="{C3380CC4-5D6E-409C-BE32-E72D297353CC}">
                <c16:uniqueId val="{00000020-09B4-491F-824B-5A50B90A1123}"/>
              </c:ext>
            </c:extLst>
          </c:dPt>
          <c:dPt>
            <c:idx val="39"/>
            <c:marker>
              <c:symbol val="triangle"/>
              <c:size val="8"/>
              <c:spPr>
                <a:solidFill>
                  <a:schemeClr val="bg1">
                    <a:lumMod val="50000"/>
                  </a:schemeClr>
                </a:solidFill>
                <a:ln w="9525">
                  <a:noFill/>
                </a:ln>
                <a:effectLst/>
              </c:spPr>
            </c:marker>
            <c:bubble3D val="0"/>
            <c:extLst>
              <c:ext xmlns:c16="http://schemas.microsoft.com/office/drawing/2014/chart" uri="{C3380CC4-5D6E-409C-BE32-E72D297353CC}">
                <c16:uniqueId val="{00000021-09B4-491F-824B-5A50B90A1123}"/>
              </c:ext>
            </c:extLst>
          </c:dPt>
          <c:dPt>
            <c:idx val="40"/>
            <c:marker>
              <c:symbol val="x"/>
              <c:size val="6"/>
              <c:spPr>
                <a:solidFill>
                  <a:schemeClr val="bg1">
                    <a:lumMod val="65000"/>
                  </a:schemeClr>
                </a:solidFill>
                <a:ln w="9525">
                  <a:noFill/>
                </a:ln>
                <a:effectLst/>
              </c:spPr>
            </c:marker>
            <c:bubble3D val="0"/>
            <c:extLst>
              <c:ext xmlns:c16="http://schemas.microsoft.com/office/drawing/2014/chart" uri="{C3380CC4-5D6E-409C-BE32-E72D297353CC}">
                <c16:uniqueId val="{00000022-09B4-491F-824B-5A50B90A1123}"/>
              </c:ext>
            </c:extLst>
          </c:dPt>
          <c:dPt>
            <c:idx val="41"/>
            <c:marker>
              <c:symbol val="diamond"/>
              <c:size val="8"/>
              <c:spPr>
                <a:solidFill>
                  <a:schemeClr val="tx1">
                    <a:lumMod val="65000"/>
                    <a:lumOff val="35000"/>
                  </a:schemeClr>
                </a:solidFill>
                <a:ln w="9525">
                  <a:noFill/>
                </a:ln>
                <a:effectLst/>
              </c:spPr>
            </c:marker>
            <c:bubble3D val="0"/>
            <c:extLst>
              <c:ext xmlns:c16="http://schemas.microsoft.com/office/drawing/2014/chart" uri="{C3380CC4-5D6E-409C-BE32-E72D297353CC}">
                <c16:uniqueId val="{00000023-09B4-491F-824B-5A50B90A1123}"/>
              </c:ext>
            </c:extLst>
          </c:dPt>
          <c:dPt>
            <c:idx val="42"/>
            <c:marker>
              <c:symbol val="diamond"/>
              <c:size val="8"/>
              <c:spPr>
                <a:solidFill>
                  <a:schemeClr val="tx1">
                    <a:lumMod val="65000"/>
                    <a:lumOff val="35000"/>
                  </a:schemeClr>
                </a:solidFill>
                <a:ln w="9525">
                  <a:noFill/>
                </a:ln>
                <a:effectLst/>
              </c:spPr>
            </c:marker>
            <c:bubble3D val="0"/>
            <c:extLst>
              <c:ext xmlns:c16="http://schemas.microsoft.com/office/drawing/2014/chart" uri="{C3380CC4-5D6E-409C-BE32-E72D297353CC}">
                <c16:uniqueId val="{00000024-09B4-491F-824B-5A50B90A1123}"/>
              </c:ext>
            </c:extLst>
          </c:dPt>
          <c:dPt>
            <c:idx val="43"/>
            <c:marker>
              <c:symbol val="diamond"/>
              <c:size val="8"/>
              <c:spPr>
                <a:solidFill>
                  <a:schemeClr val="tx1">
                    <a:lumMod val="65000"/>
                    <a:lumOff val="35000"/>
                  </a:schemeClr>
                </a:solidFill>
                <a:ln w="9525">
                  <a:noFill/>
                </a:ln>
                <a:effectLst/>
              </c:spPr>
            </c:marker>
            <c:bubble3D val="0"/>
            <c:extLst>
              <c:ext xmlns:c16="http://schemas.microsoft.com/office/drawing/2014/chart" uri="{C3380CC4-5D6E-409C-BE32-E72D297353CC}">
                <c16:uniqueId val="{00000025-09B4-491F-824B-5A50B90A1123}"/>
              </c:ext>
            </c:extLst>
          </c:dPt>
          <c:dPt>
            <c:idx val="44"/>
            <c:marker>
              <c:symbol val="plus"/>
              <c:size val="8"/>
              <c:spPr>
                <a:noFill/>
                <a:ln w="25400">
                  <a:solidFill>
                    <a:schemeClr val="tx1"/>
                  </a:solidFill>
                </a:ln>
                <a:effectLst/>
              </c:spPr>
            </c:marker>
            <c:bubble3D val="0"/>
            <c:extLst>
              <c:ext xmlns:c16="http://schemas.microsoft.com/office/drawing/2014/chart" uri="{C3380CC4-5D6E-409C-BE32-E72D297353CC}">
                <c16:uniqueId val="{00000026-09B4-491F-824B-5A50B90A1123}"/>
              </c:ext>
            </c:extLst>
          </c:dPt>
          <c:dPt>
            <c:idx val="45"/>
            <c:marker>
              <c:symbol val="plus"/>
              <c:size val="8"/>
              <c:spPr>
                <a:noFill/>
                <a:ln w="25400">
                  <a:solidFill>
                    <a:schemeClr val="tx1"/>
                  </a:solidFill>
                </a:ln>
                <a:effectLst/>
              </c:spPr>
            </c:marker>
            <c:bubble3D val="0"/>
            <c:extLst>
              <c:ext xmlns:c16="http://schemas.microsoft.com/office/drawing/2014/chart" uri="{C3380CC4-5D6E-409C-BE32-E72D297353CC}">
                <c16:uniqueId val="{00000027-09B4-491F-824B-5A50B90A1123}"/>
              </c:ext>
            </c:extLst>
          </c:dPt>
          <c:dPt>
            <c:idx val="46"/>
            <c:marker>
              <c:symbol val="x"/>
              <c:size val="6"/>
              <c:spPr>
                <a:solidFill>
                  <a:schemeClr val="bg1">
                    <a:lumMod val="65000"/>
                  </a:schemeClr>
                </a:solidFill>
                <a:ln w="9525">
                  <a:noFill/>
                </a:ln>
                <a:effectLst/>
              </c:spPr>
            </c:marker>
            <c:bubble3D val="0"/>
            <c:extLst>
              <c:ext xmlns:c16="http://schemas.microsoft.com/office/drawing/2014/chart" uri="{C3380CC4-5D6E-409C-BE32-E72D297353CC}">
                <c16:uniqueId val="{00000028-09B4-491F-824B-5A50B90A1123}"/>
              </c:ext>
            </c:extLst>
          </c:dPt>
          <c:dPt>
            <c:idx val="47"/>
            <c:marker>
              <c:symbol val="circle"/>
              <c:size val="7"/>
              <c:spPr>
                <a:solidFill>
                  <a:schemeClr val="bg1">
                    <a:lumMod val="85000"/>
                  </a:schemeClr>
                </a:solidFill>
                <a:ln w="9525">
                  <a:noFill/>
                </a:ln>
                <a:effectLst/>
              </c:spPr>
            </c:marker>
            <c:bubble3D val="0"/>
            <c:extLst>
              <c:ext xmlns:c16="http://schemas.microsoft.com/office/drawing/2014/chart" uri="{C3380CC4-5D6E-409C-BE32-E72D297353CC}">
                <c16:uniqueId val="{00000029-09B4-491F-824B-5A50B90A1123}"/>
              </c:ext>
            </c:extLst>
          </c:dPt>
          <c:dLbls>
            <c:dLbl>
              <c:idx val="0"/>
              <c:layout>
                <c:manualLayout>
                  <c:x val="-6.2749178532311059E-2"/>
                  <c:y val="0"/>
                </c:manualLayout>
              </c:layout>
              <c:tx>
                <c:rich>
                  <a:bodyPr/>
                  <a:lstStyle/>
                  <a:p>
                    <a:fld id="{0A0F6CEA-EB2F-4DFF-B08A-EB3F8750F8A4}"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09B4-491F-824B-5A50B90A1123}"/>
                </c:ext>
              </c:extLst>
            </c:dLbl>
            <c:dLbl>
              <c:idx val="1"/>
              <c:tx>
                <c:rich>
                  <a:bodyPr/>
                  <a:lstStyle/>
                  <a:p>
                    <a:fld id="{67BA613B-4C0D-4FAA-80BD-90E07BAC213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09B4-491F-824B-5A50B90A1123}"/>
                </c:ext>
              </c:extLst>
            </c:dLbl>
            <c:dLbl>
              <c:idx val="2"/>
              <c:tx>
                <c:rich>
                  <a:bodyPr/>
                  <a:lstStyle/>
                  <a:p>
                    <a:fld id="{AFE41756-AC42-4EAE-B313-590100AABE60}"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09B4-491F-824B-5A50B90A1123}"/>
                </c:ext>
              </c:extLst>
            </c:dLbl>
            <c:dLbl>
              <c:idx val="3"/>
              <c:tx>
                <c:rich>
                  <a:bodyPr/>
                  <a:lstStyle/>
                  <a:p>
                    <a:fld id="{796A4FEB-9BE2-4462-8886-1247DEFCA12F}"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09B4-491F-824B-5A50B90A1123}"/>
                </c:ext>
              </c:extLst>
            </c:dLbl>
            <c:dLbl>
              <c:idx val="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09B4-491F-824B-5A50B90A1123}"/>
                </c:ext>
              </c:extLst>
            </c:dLbl>
            <c:dLbl>
              <c:idx val="5"/>
              <c:layout>
                <c:manualLayout>
                  <c:x val="-2.8107907650645612E-2"/>
                  <c:y val="-1.3866645620723891E-2"/>
                </c:manualLayout>
              </c:layout>
              <c:tx>
                <c:rich>
                  <a:bodyPr/>
                  <a:lstStyle/>
                  <a:p>
                    <a:fld id="{4075B38D-7D5A-4838-83C9-5DD137DE05E2}"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09B4-491F-824B-5A50B90A1123}"/>
                </c:ext>
              </c:extLst>
            </c:dLbl>
            <c:dLbl>
              <c:idx val="6"/>
              <c:tx>
                <c:rich>
                  <a:bodyPr/>
                  <a:lstStyle/>
                  <a:p>
                    <a:fld id="{846E73C4-3F00-445F-93A7-74FCF5EA8CB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9B4-491F-824B-5A50B90A1123}"/>
                </c:ext>
              </c:extLst>
            </c:dLbl>
            <c:dLbl>
              <c:idx val="7"/>
              <c:tx>
                <c:rich>
                  <a:bodyPr/>
                  <a:lstStyle/>
                  <a:p>
                    <a:fld id="{480B8CA7-3B40-4561-96E9-0E195080510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09B4-491F-824B-5A50B90A1123}"/>
                </c:ext>
              </c:extLst>
            </c:dLbl>
            <c:dLbl>
              <c:idx val="8"/>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09B4-491F-824B-5A50B90A1123}"/>
                </c:ext>
              </c:extLst>
            </c:dLbl>
            <c:dLbl>
              <c:idx val="9"/>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09B4-491F-824B-5A50B90A1123}"/>
                </c:ext>
              </c:extLst>
            </c:dLbl>
            <c:dLbl>
              <c:idx val="10"/>
              <c:tx>
                <c:rich>
                  <a:bodyPr/>
                  <a:lstStyle/>
                  <a:p>
                    <a:fld id="{A79377E7-8534-4A3E-9F6A-A6FE62EEED7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09B4-491F-824B-5A50B90A1123}"/>
                </c:ext>
              </c:extLst>
            </c:dLbl>
            <c:dLbl>
              <c:idx val="11"/>
              <c:tx>
                <c:rich>
                  <a:bodyPr/>
                  <a:lstStyle/>
                  <a:p>
                    <a:fld id="{71CCE318-E2B9-4810-8C47-739F6E2043D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09B4-491F-824B-5A50B90A1123}"/>
                </c:ext>
              </c:extLst>
            </c:dLbl>
            <c:dLbl>
              <c:idx val="12"/>
              <c:tx>
                <c:rich>
                  <a:bodyPr/>
                  <a:lstStyle/>
                  <a:p>
                    <a:fld id="{D54BFB54-8856-4AD0-B2BE-2E97A16618C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09B4-491F-824B-5A50B90A1123}"/>
                </c:ext>
              </c:extLst>
            </c:dLbl>
            <c:dLbl>
              <c:idx val="13"/>
              <c:tx>
                <c:rich>
                  <a:bodyPr/>
                  <a:lstStyle/>
                  <a:p>
                    <a:fld id="{2BC868EE-64D8-4F86-A0C5-7A2BB16787A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09B4-491F-824B-5A50B90A1123}"/>
                </c:ext>
              </c:extLst>
            </c:dLbl>
            <c:dLbl>
              <c:idx val="14"/>
              <c:tx>
                <c:rich>
                  <a:bodyPr/>
                  <a:lstStyle/>
                  <a:p>
                    <a:fld id="{678E15FD-7C2E-4A3B-BDB3-985440BBF06C}"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09B4-491F-824B-5A50B90A1123}"/>
                </c:ext>
              </c:extLst>
            </c:dLbl>
            <c:dLbl>
              <c:idx val="15"/>
              <c:tx>
                <c:rich>
                  <a:bodyPr/>
                  <a:lstStyle/>
                  <a:p>
                    <a:fld id="{5F6E7F3D-B67B-4CBF-B1E3-EFB149C2FCD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09B4-491F-824B-5A50B90A1123}"/>
                </c:ext>
              </c:extLst>
            </c:dLbl>
            <c:dLbl>
              <c:idx val="16"/>
              <c:tx>
                <c:rich>
                  <a:bodyPr/>
                  <a:lstStyle/>
                  <a:p>
                    <a:fld id="{4A8A4A4B-1468-45C1-9A39-9215819D5711}"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09B4-491F-824B-5A50B90A1123}"/>
                </c:ext>
              </c:extLst>
            </c:dLbl>
            <c:dLbl>
              <c:idx val="17"/>
              <c:tx>
                <c:rich>
                  <a:bodyPr/>
                  <a:lstStyle/>
                  <a:p>
                    <a:fld id="{F10FBFAC-346B-4B86-99FE-4A798B75753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09B4-491F-824B-5A50B90A1123}"/>
                </c:ext>
              </c:extLst>
            </c:dLbl>
            <c:dLbl>
              <c:idx val="18"/>
              <c:tx>
                <c:rich>
                  <a:bodyPr/>
                  <a:lstStyle/>
                  <a:p>
                    <a:fld id="{ED206461-4B78-4A48-A7E0-15A0B370ADA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09B4-491F-824B-5A50B90A1123}"/>
                </c:ext>
              </c:extLst>
            </c:dLbl>
            <c:dLbl>
              <c:idx val="19"/>
              <c:tx>
                <c:rich>
                  <a:bodyPr/>
                  <a:lstStyle/>
                  <a:p>
                    <a:fld id="{C8671D16-6ED4-495E-AE39-108B3054CAF2}"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09B4-491F-824B-5A50B90A1123}"/>
                </c:ext>
              </c:extLst>
            </c:dLbl>
            <c:dLbl>
              <c:idx val="20"/>
              <c:tx>
                <c:rich>
                  <a:bodyPr/>
                  <a:lstStyle/>
                  <a:p>
                    <a:fld id="{7038DC1B-5F82-4C56-8AC9-B0D763FB4C25}"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09B4-491F-824B-5A50B90A1123}"/>
                </c:ext>
              </c:extLst>
            </c:dLbl>
            <c:dLbl>
              <c:idx val="21"/>
              <c:tx>
                <c:rich>
                  <a:bodyPr/>
                  <a:lstStyle/>
                  <a:p>
                    <a:fld id="{E8366B01-29B5-4298-923E-8F341D6C59A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09B4-491F-824B-5A50B90A1123}"/>
                </c:ext>
              </c:extLst>
            </c:dLbl>
            <c:dLbl>
              <c:idx val="22"/>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09B4-491F-824B-5A50B90A1123}"/>
                </c:ext>
              </c:extLst>
            </c:dLbl>
            <c:dLbl>
              <c:idx val="23"/>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09B4-491F-824B-5A50B90A1123}"/>
                </c:ext>
              </c:extLst>
            </c:dLbl>
            <c:dLbl>
              <c:idx val="2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09B4-491F-824B-5A50B90A1123}"/>
                </c:ext>
              </c:extLst>
            </c:dLbl>
            <c:dLbl>
              <c:idx val="25"/>
              <c:tx>
                <c:rich>
                  <a:bodyPr/>
                  <a:lstStyle/>
                  <a:p>
                    <a:fld id="{F098B2C5-2E44-4D57-8D87-914AF19C64C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09B4-491F-824B-5A50B90A1123}"/>
                </c:ext>
              </c:extLst>
            </c:dLbl>
            <c:dLbl>
              <c:idx val="26"/>
              <c:tx>
                <c:rich>
                  <a:bodyPr/>
                  <a:lstStyle/>
                  <a:p>
                    <a:fld id="{AA2FCE82-8AD8-483E-882D-A41F348B99A0}"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09B4-491F-824B-5A50B90A1123}"/>
                </c:ext>
              </c:extLst>
            </c:dLbl>
            <c:dLbl>
              <c:idx val="27"/>
              <c:layout>
                <c:manualLayout>
                  <c:x val="-3.501375581064415E-2"/>
                  <c:y val="1.5408665666984379E-2"/>
                </c:manualLayout>
              </c:layout>
              <c:tx>
                <c:rich>
                  <a:bodyPr/>
                  <a:lstStyle/>
                  <a:p>
                    <a:fld id="{8D6E5135-C6FF-42BA-A751-2771521BE386}"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09B4-491F-824B-5A50B90A1123}"/>
                </c:ext>
              </c:extLst>
            </c:dLbl>
            <c:dLbl>
              <c:idx val="28"/>
              <c:tx>
                <c:rich>
                  <a:bodyPr/>
                  <a:lstStyle/>
                  <a:p>
                    <a:fld id="{04D3AE41-2FDC-40F1-8C5D-62871F41D24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09B4-491F-824B-5A50B90A1123}"/>
                </c:ext>
              </c:extLst>
            </c:dLbl>
            <c:dLbl>
              <c:idx val="29"/>
              <c:tx>
                <c:rich>
                  <a:bodyPr/>
                  <a:lstStyle/>
                  <a:p>
                    <a:fld id="{05F60AE3-D678-4A3E-B4A5-227072AF861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09B4-491F-824B-5A50B90A1123}"/>
                </c:ext>
              </c:extLst>
            </c:dLbl>
            <c:dLbl>
              <c:idx val="30"/>
              <c:tx>
                <c:rich>
                  <a:bodyPr/>
                  <a:lstStyle/>
                  <a:p>
                    <a:fld id="{6625E449-B74E-4089-A85E-43670810EFA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09B4-491F-824B-5A50B90A1123}"/>
                </c:ext>
              </c:extLst>
            </c:dLbl>
            <c:dLbl>
              <c:idx val="31"/>
              <c:tx>
                <c:rich>
                  <a:bodyPr/>
                  <a:lstStyle/>
                  <a:p>
                    <a:fld id="{2A27507A-2CA8-4994-B0C7-67D582D18F56}"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09B4-491F-824B-5A50B90A1123}"/>
                </c:ext>
              </c:extLst>
            </c:dLbl>
            <c:dLbl>
              <c:idx val="32"/>
              <c:tx>
                <c:rich>
                  <a:bodyPr/>
                  <a:lstStyle/>
                  <a:p>
                    <a:fld id="{940A3678-D6DB-4EE3-A779-20E67FA329D7}"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09B4-491F-824B-5A50B90A1123}"/>
                </c:ext>
              </c:extLst>
            </c:dLbl>
            <c:dLbl>
              <c:idx val="33"/>
              <c:tx>
                <c:rich>
                  <a:bodyPr/>
                  <a:lstStyle/>
                  <a:p>
                    <a:fld id="{E0767503-9C5E-4803-BC0C-FA149E99BF9A}"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09B4-491F-824B-5A50B90A1123}"/>
                </c:ext>
              </c:extLst>
            </c:dLbl>
            <c:dLbl>
              <c:idx val="3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09B4-491F-824B-5A50B90A1123}"/>
                </c:ext>
              </c:extLst>
            </c:dLbl>
            <c:dLbl>
              <c:idx val="35"/>
              <c:tx>
                <c:rich>
                  <a:bodyPr/>
                  <a:lstStyle/>
                  <a:p>
                    <a:fld id="{9EDD43CD-15D1-4394-98DD-56A330E66AA1}"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09B4-491F-824B-5A50B90A1123}"/>
                </c:ext>
              </c:extLst>
            </c:dLbl>
            <c:dLbl>
              <c:idx val="36"/>
              <c:tx>
                <c:rich>
                  <a:bodyPr/>
                  <a:lstStyle/>
                  <a:p>
                    <a:fld id="{E65B5180-68A8-450B-9A30-1FCABEB2641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09B4-491F-824B-5A50B90A1123}"/>
                </c:ext>
              </c:extLst>
            </c:dLbl>
            <c:dLbl>
              <c:idx val="37"/>
              <c:tx>
                <c:rich>
                  <a:bodyPr/>
                  <a:lstStyle/>
                  <a:p>
                    <a:fld id="{D6294820-2571-4592-B2ED-2CFA0F522C7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09B4-491F-824B-5A50B90A1123}"/>
                </c:ext>
              </c:extLst>
            </c:dLbl>
            <c:dLbl>
              <c:idx val="38"/>
              <c:layout>
                <c:manualLayout>
                  <c:x val="-4.7836844874127905E-2"/>
                  <c:y val="3.0840400925212026E-3"/>
                </c:manualLayout>
              </c:layout>
              <c:tx>
                <c:rich>
                  <a:bodyPr/>
                  <a:lstStyle/>
                  <a:p>
                    <a:fld id="{0640CBCE-93CE-4A3F-BAA3-4DF2B06A03E7}"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09B4-491F-824B-5A50B90A1123}"/>
                </c:ext>
              </c:extLst>
            </c:dLbl>
            <c:dLbl>
              <c:idx val="39"/>
              <c:tx>
                <c:rich>
                  <a:bodyPr/>
                  <a:lstStyle/>
                  <a:p>
                    <a:fld id="{5EBC148A-E6CC-48F7-B4D8-46306585E21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09B4-491F-824B-5A50B90A1123}"/>
                </c:ext>
              </c:extLst>
            </c:dLbl>
            <c:dLbl>
              <c:idx val="40"/>
              <c:tx>
                <c:rich>
                  <a:bodyPr/>
                  <a:lstStyle/>
                  <a:p>
                    <a:fld id="{552E304C-A1C2-4CA2-B25B-E6B7B1A4B8DE}"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09B4-491F-824B-5A50B90A1123}"/>
                </c:ext>
              </c:extLst>
            </c:dLbl>
            <c:dLbl>
              <c:idx val="41"/>
              <c:tx>
                <c:rich>
                  <a:bodyPr/>
                  <a:lstStyle/>
                  <a:p>
                    <a:fld id="{7E8650D6-9D95-423E-B27B-FDACB0FAD2F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09B4-491F-824B-5A50B90A1123}"/>
                </c:ext>
              </c:extLst>
            </c:dLbl>
            <c:dLbl>
              <c:idx val="42"/>
              <c:tx>
                <c:rich>
                  <a:bodyPr/>
                  <a:lstStyle/>
                  <a:p>
                    <a:fld id="{D22C8BC9-70C8-42E0-8D6B-60B45A5417B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09B4-491F-824B-5A50B90A1123}"/>
                </c:ext>
              </c:extLst>
            </c:dLbl>
            <c:dLbl>
              <c:idx val="43"/>
              <c:tx>
                <c:rich>
                  <a:bodyPr/>
                  <a:lstStyle/>
                  <a:p>
                    <a:fld id="{FA862A3B-E025-491B-A8D3-C42CFC2F9BE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09B4-491F-824B-5A50B90A1123}"/>
                </c:ext>
              </c:extLst>
            </c:dLbl>
            <c:dLbl>
              <c:idx val="44"/>
              <c:tx>
                <c:rich>
                  <a:bodyPr/>
                  <a:lstStyle/>
                  <a:p>
                    <a:fld id="{8330A821-D442-4715-A836-313BEB8426D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09B4-491F-824B-5A50B90A1123}"/>
                </c:ext>
              </c:extLst>
            </c:dLbl>
            <c:dLbl>
              <c:idx val="45"/>
              <c:tx>
                <c:rich>
                  <a:bodyPr/>
                  <a:lstStyle/>
                  <a:p>
                    <a:fld id="{5746CCC5-6FDE-4CD5-A5DE-D041817E55E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09B4-491F-824B-5A50B90A1123}"/>
                </c:ext>
              </c:extLst>
            </c:dLbl>
            <c:dLbl>
              <c:idx val="46"/>
              <c:tx>
                <c:rich>
                  <a:bodyPr/>
                  <a:lstStyle/>
                  <a:p>
                    <a:fld id="{6C2A0336-C36D-443C-A0E8-9F4F0ED4A95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09B4-491F-824B-5A50B90A1123}"/>
                </c:ext>
              </c:extLst>
            </c:dLbl>
            <c:dLbl>
              <c:idx val="47"/>
              <c:layout>
                <c:manualLayout>
                  <c:x val="-3.0295728368017565E-2"/>
                  <c:y val="-1.5578287872073045E-2"/>
                </c:manualLayout>
              </c:layout>
              <c:tx>
                <c:rich>
                  <a:bodyPr/>
                  <a:lstStyle/>
                  <a:p>
                    <a:fld id="{BFE30195-C9B3-474D-89D9-AB2C43BE7031}"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9-09B4-491F-824B-5A50B90A112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2700" cap="rnd">
                <a:solidFill>
                  <a:schemeClr val="tx1"/>
                </a:solidFill>
                <a:prstDash val="solid"/>
              </a:ln>
              <a:effectLst/>
            </c:spPr>
            <c:trendlineType val="linear"/>
            <c:dispRSqr val="1"/>
            <c:dispEq val="1"/>
            <c:trendlineLbl>
              <c:layout>
                <c:manualLayout>
                  <c:x val="-0.70926816965468897"/>
                  <c:y val="3.6656098206645261E-2"/>
                </c:manualLayout>
              </c:layout>
              <c:tx>
                <c:rich>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aseline="0"/>
                      <a:t>R² = 0.4082</a:t>
                    </a:r>
                    <a:endParaRPr lang="en-US" sz="1200"/>
                  </a:p>
                </c:rich>
              </c:tx>
              <c:numFmt formatCode="General" sourceLinked="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rendlineLbl>
          </c:trendline>
          <c:xVal>
            <c:numRef>
              <c:f>'Relig DB and Renewables'!$C$83:$C$130</c:f>
              <c:numCache>
                <c:formatCode>General</c:formatCode>
                <c:ptCount val="48"/>
                <c:pt idx="0">
                  <c:v>22.2</c:v>
                </c:pt>
                <c:pt idx="1">
                  <c:v>21.6</c:v>
                </c:pt>
                <c:pt idx="2">
                  <c:v>25.6</c:v>
                </c:pt>
                <c:pt idx="3">
                  <c:v>11.4</c:v>
                </c:pt>
                <c:pt idx="5">
                  <c:v>23.4</c:v>
                </c:pt>
                <c:pt idx="6">
                  <c:v>36.9</c:v>
                </c:pt>
                <c:pt idx="7">
                  <c:v>24.8</c:v>
                </c:pt>
                <c:pt idx="10">
                  <c:v>46</c:v>
                </c:pt>
                <c:pt idx="11">
                  <c:v>36.5</c:v>
                </c:pt>
                <c:pt idx="12">
                  <c:v>36.6</c:v>
                </c:pt>
                <c:pt idx="13">
                  <c:v>42.6</c:v>
                </c:pt>
                <c:pt idx="14">
                  <c:v>27.6</c:v>
                </c:pt>
                <c:pt idx="15">
                  <c:v>48.6</c:v>
                </c:pt>
                <c:pt idx="16">
                  <c:v>40.799999999999997</c:v>
                </c:pt>
                <c:pt idx="17">
                  <c:v>49.2</c:v>
                </c:pt>
                <c:pt idx="18">
                  <c:v>41.4</c:v>
                </c:pt>
                <c:pt idx="20">
                  <c:v>57</c:v>
                </c:pt>
                <c:pt idx="21">
                  <c:v>54.6</c:v>
                </c:pt>
                <c:pt idx="25">
                  <c:v>0.96</c:v>
                </c:pt>
                <c:pt idx="26">
                  <c:v>32</c:v>
                </c:pt>
                <c:pt idx="27">
                  <c:v>25.8</c:v>
                </c:pt>
                <c:pt idx="28">
                  <c:v>29.4</c:v>
                </c:pt>
                <c:pt idx="29">
                  <c:v>18</c:v>
                </c:pt>
                <c:pt idx="30">
                  <c:v>31.2</c:v>
                </c:pt>
                <c:pt idx="31">
                  <c:v>35.4</c:v>
                </c:pt>
                <c:pt idx="32">
                  <c:v>26.6</c:v>
                </c:pt>
                <c:pt idx="33">
                  <c:v>16.3</c:v>
                </c:pt>
                <c:pt idx="35">
                  <c:v>15.6</c:v>
                </c:pt>
                <c:pt idx="36">
                  <c:v>42</c:v>
                </c:pt>
                <c:pt idx="37">
                  <c:v>27</c:v>
                </c:pt>
                <c:pt idx="38">
                  <c:v>16.2</c:v>
                </c:pt>
                <c:pt idx="39">
                  <c:v>43.8</c:v>
                </c:pt>
                <c:pt idx="40">
                  <c:v>20.3</c:v>
                </c:pt>
                <c:pt idx="41">
                  <c:v>51</c:v>
                </c:pt>
                <c:pt idx="42">
                  <c:v>48.6</c:v>
                </c:pt>
                <c:pt idx="43">
                  <c:v>28.2</c:v>
                </c:pt>
                <c:pt idx="44">
                  <c:v>30.6</c:v>
                </c:pt>
                <c:pt idx="45">
                  <c:v>45.6</c:v>
                </c:pt>
                <c:pt idx="46">
                  <c:v>39.799999999999997</c:v>
                </c:pt>
                <c:pt idx="47">
                  <c:v>14.4</c:v>
                </c:pt>
              </c:numCache>
            </c:numRef>
          </c:xVal>
          <c:yVal>
            <c:numRef>
              <c:f>'Relig DB and Renewables'!$N$83:$N$130</c:f>
              <c:numCache>
                <c:formatCode>General</c:formatCode>
                <c:ptCount val="48"/>
                <c:pt idx="0">
                  <c:v>17.62204900687977</c:v>
                </c:pt>
                <c:pt idx="1">
                  <c:v>127.73784700500468</c:v>
                </c:pt>
                <c:pt idx="2">
                  <c:v>206.89074191941762</c:v>
                </c:pt>
                <c:pt idx="3">
                  <c:v>29.350524028065841</c:v>
                </c:pt>
                <c:pt idx="5">
                  <c:v>21.561524434402294</c:v>
                </c:pt>
                <c:pt idx="6">
                  <c:v>660.99582836600905</c:v>
                </c:pt>
                <c:pt idx="7">
                  <c:v>67.759849504638211</c:v>
                </c:pt>
                <c:pt idx="10">
                  <c:v>252.22426789726305</c:v>
                </c:pt>
                <c:pt idx="11">
                  <c:v>347.89895373940067</c:v>
                </c:pt>
                <c:pt idx="12">
                  <c:v>498.5470085470086</c:v>
                </c:pt>
                <c:pt idx="13">
                  <c:v>164.294959372812</c:v>
                </c:pt>
                <c:pt idx="14">
                  <c:v>149.95156231393671</c:v>
                </c:pt>
                <c:pt idx="15">
                  <c:v>197.04576949546356</c:v>
                </c:pt>
                <c:pt idx="16">
                  <c:v>259.50528183773065</c:v>
                </c:pt>
                <c:pt idx="17">
                  <c:v>525.70276968486451</c:v>
                </c:pt>
                <c:pt idx="18">
                  <c:v>327.44598544564178</c:v>
                </c:pt>
                <c:pt idx="20">
                  <c:v>534.46185927064198</c:v>
                </c:pt>
                <c:pt idx="21">
                  <c:v>754.1903037196679</c:v>
                </c:pt>
                <c:pt idx="25">
                  <c:v>31.872257031428717</c:v>
                </c:pt>
                <c:pt idx="26">
                  <c:v>198.5845762405568</c:v>
                </c:pt>
                <c:pt idx="27">
                  <c:v>5.7319116310767839</c:v>
                </c:pt>
                <c:pt idx="28">
                  <c:v>243.31241523724026</c:v>
                </c:pt>
                <c:pt idx="29">
                  <c:v>161.58314982065443</c:v>
                </c:pt>
                <c:pt idx="30">
                  <c:v>117.60668603589939</c:v>
                </c:pt>
                <c:pt idx="31">
                  <c:v>172.95923178723365</c:v>
                </c:pt>
                <c:pt idx="32">
                  <c:v>5.6636399066079175</c:v>
                </c:pt>
                <c:pt idx="33">
                  <c:v>23.163179993123379</c:v>
                </c:pt>
                <c:pt idx="35">
                  <c:v>56.998521676436468</c:v>
                </c:pt>
                <c:pt idx="36">
                  <c:v>352.0107113426368</c:v>
                </c:pt>
                <c:pt idx="37">
                  <c:v>47.808632405756661</c:v>
                </c:pt>
                <c:pt idx="38">
                  <c:v>95.668218605037012</c:v>
                </c:pt>
                <c:pt idx="39">
                  <c:v>275.0517030229484</c:v>
                </c:pt>
                <c:pt idx="40">
                  <c:v>102.78295492206766</c:v>
                </c:pt>
                <c:pt idx="41">
                  <c:v>223.67321712605093</c:v>
                </c:pt>
                <c:pt idx="42">
                  <c:v>183.87882114691004</c:v>
                </c:pt>
                <c:pt idx="43">
                  <c:v>25.392018045405326</c:v>
                </c:pt>
                <c:pt idx="44">
                  <c:v>280.44532396170882</c:v>
                </c:pt>
                <c:pt idx="45">
                  <c:v>31.506281683436722</c:v>
                </c:pt>
                <c:pt idx="46">
                  <c:v>128.59525014924023</c:v>
                </c:pt>
                <c:pt idx="47">
                  <c:v>122.0661196876069</c:v>
                </c:pt>
              </c:numCache>
            </c:numRef>
          </c:yVal>
          <c:smooth val="0"/>
          <c:extLst>
            <c:ext xmlns:c15="http://schemas.microsoft.com/office/drawing/2012/chart" uri="{02D57815-91ED-43cb-92C2-25804820EDAC}">
              <c15:datalabelsRange>
                <c15:f>'Relig DB and Renewables'!$B$83:$B$130</c15:f>
                <c15:dlblRangeCache>
                  <c:ptCount val="48"/>
                  <c:pt idx="0">
                    <c:v>Phillipines</c:v>
                  </c:pt>
                  <c:pt idx="1">
                    <c:v>India</c:v>
                  </c:pt>
                  <c:pt idx="2">
                    <c:v>Poland</c:v>
                  </c:pt>
                  <c:pt idx="3">
                    <c:v>Egypt</c:v>
                  </c:pt>
                  <c:pt idx="5">
                    <c:v>Thailand</c:v>
                  </c:pt>
                  <c:pt idx="6">
                    <c:v>Portugal</c:v>
                  </c:pt>
                  <c:pt idx="7">
                    <c:v>Mexico</c:v>
                  </c:pt>
                  <c:pt idx="10">
                    <c:v>Austria</c:v>
                  </c:pt>
                  <c:pt idx="11">
                    <c:v>Greece</c:v>
                  </c:pt>
                  <c:pt idx="12">
                    <c:v>Spain</c:v>
                  </c:pt>
                  <c:pt idx="13">
                    <c:v>Italy</c:v>
                  </c:pt>
                  <c:pt idx="14">
                    <c:v>Australia</c:v>
                  </c:pt>
                  <c:pt idx="15">
                    <c:v>France</c:v>
                  </c:pt>
                  <c:pt idx="16">
                    <c:v>Great Britain</c:v>
                  </c:pt>
                  <c:pt idx="17">
                    <c:v>Germany</c:v>
                  </c:pt>
                  <c:pt idx="18">
                    <c:v>Finland</c:v>
                  </c:pt>
                  <c:pt idx="20">
                    <c:v>Sweden</c:v>
                  </c:pt>
                  <c:pt idx="21">
                    <c:v>Denmark</c:v>
                  </c:pt>
                  <c:pt idx="25">
                    <c:v>Pakistan</c:v>
                  </c:pt>
                  <c:pt idx="26">
                    <c:v>Lithuania</c:v>
                  </c:pt>
                  <c:pt idx="27">
                    <c:v>Venezuela</c:v>
                  </c:pt>
                  <c:pt idx="28">
                    <c:v>Romania</c:v>
                  </c:pt>
                  <c:pt idx="29">
                    <c:v>Brazil</c:v>
                  </c:pt>
                  <c:pt idx="30">
                    <c:v>Turkey</c:v>
                  </c:pt>
                  <c:pt idx="31">
                    <c:v>Bulgaria</c:v>
                  </c:pt>
                  <c:pt idx="32">
                    <c:v>Iran</c:v>
                  </c:pt>
                  <c:pt idx="33">
                    <c:v>South Korea</c:v>
                  </c:pt>
                  <c:pt idx="35">
                    <c:v>Ukraine</c:v>
                  </c:pt>
                  <c:pt idx="36">
                    <c:v>Ireland</c:v>
                  </c:pt>
                  <c:pt idx="37">
                    <c:v>Latvia</c:v>
                  </c:pt>
                  <c:pt idx="38">
                    <c:v>Tunisia</c:v>
                  </c:pt>
                  <c:pt idx="39">
                    <c:v>Canada</c:v>
                  </c:pt>
                  <c:pt idx="40">
                    <c:v>South Africa</c:v>
                  </c:pt>
                  <c:pt idx="41">
                    <c:v>Belgium</c:v>
                  </c:pt>
                  <c:pt idx="42">
                    <c:v>Netherlands</c:v>
                  </c:pt>
                  <c:pt idx="43">
                    <c:v>Japan</c:v>
                  </c:pt>
                  <c:pt idx="44">
                    <c:v>Estonia</c:v>
                  </c:pt>
                  <c:pt idx="45">
                    <c:v>Czech republic</c:v>
                  </c:pt>
                  <c:pt idx="46">
                    <c:v>Chile</c:v>
                  </c:pt>
                  <c:pt idx="47">
                    <c:v>Morocco</c:v>
                  </c:pt>
                </c15:dlblRangeCache>
              </c15:datalabelsRange>
            </c:ext>
            <c:ext xmlns:c16="http://schemas.microsoft.com/office/drawing/2014/chart" uri="{C3380CC4-5D6E-409C-BE32-E72D297353CC}">
              <c16:uniqueId val="{00000031-09B4-491F-824B-5A50B90A1123}"/>
            </c:ext>
          </c:extLst>
        </c:ser>
        <c:dLbls>
          <c:showLegendKey val="0"/>
          <c:showVal val="0"/>
          <c:showCatName val="0"/>
          <c:showSerName val="0"/>
          <c:showPercent val="0"/>
          <c:showBubbleSize val="0"/>
        </c:dLbls>
        <c:axId val="526467680"/>
        <c:axId val="526468992"/>
        <c:extLst>
          <c:ext xmlns:c15="http://schemas.microsoft.com/office/drawing/2012/chart" uri="{02D57815-91ED-43cb-92C2-25804820EDAC}">
            <c15:filteredScatterSeries>
              <c15:ser>
                <c:idx val="0"/>
                <c:order val="0"/>
                <c:spPr>
                  <a:ln w="25400" cap="rnd">
                    <a:noFill/>
                    <a:round/>
                  </a:ln>
                  <a:effectLst/>
                </c:spPr>
                <c:marker>
                  <c:symbol val="circle"/>
                  <c:size val="5"/>
                  <c:spPr>
                    <a:solidFill>
                      <a:schemeClr val="accent1"/>
                    </a:solidFill>
                    <a:ln w="9525">
                      <a:solidFill>
                        <a:schemeClr val="accent1"/>
                      </a:solidFill>
                    </a:ln>
                    <a:effectLst/>
                  </c:spPr>
                </c:marker>
                <c:yVal>
                  <c:numLit>
                    <c:formatCode>General</c:formatCode>
                    <c:ptCount val="1"/>
                    <c:pt idx="0">
                      <c:v>1</c:v>
                    </c:pt>
                  </c:numLit>
                </c:yVal>
                <c:smooth val="0"/>
                <c:extLst>
                  <c:ext xmlns:c16="http://schemas.microsoft.com/office/drawing/2014/chart" uri="{C3380CC4-5D6E-409C-BE32-E72D297353CC}">
                    <c16:uniqueId val="{00000032-09B4-491F-824B-5A50B90A1123}"/>
                  </c:ext>
                </c:extLst>
              </c15:ser>
            </c15:filteredScatterSeries>
          </c:ext>
        </c:extLst>
      </c:scatterChart>
      <c:valAx>
        <c:axId val="52646768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r>
                  <a:rPr lang="en-GB" sz="2000" b="1" i="0" u="none" strike="noStrike" baseline="0">
                    <a:effectLst/>
                  </a:rPr>
                  <a:t>UN vote share for 'action on climate change'; a response shown to be cultural</a:t>
                </a:r>
                <a:endParaRPr lang="en-GB" sz="2000" b="1"/>
              </a:p>
            </c:rich>
          </c:tx>
          <c:overlay val="0"/>
          <c:spPr>
            <a:noFill/>
            <a:ln>
              <a:noFill/>
            </a:ln>
            <a:effectLst/>
          </c:spPr>
          <c:txPr>
            <a:bodyPr rot="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6468992"/>
        <c:crosses val="autoZero"/>
        <c:crossBetween val="midCat"/>
      </c:valAx>
      <c:valAx>
        <c:axId val="526468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r>
                  <a:rPr lang="en-GB" sz="1800" b="1" i="0" u="none" strike="noStrike" baseline="0">
                    <a:effectLst/>
                  </a:rPr>
                  <a:t>(GDP-per-Capita-normalised Wind Capacity [MW]) / Population</a:t>
                </a:r>
                <a:endParaRPr lang="en-GB" sz="1800" b="1" baseline="0"/>
              </a:p>
            </c:rich>
          </c:tx>
          <c:layout>
            <c:manualLayout>
              <c:xMode val="edge"/>
              <c:yMode val="edge"/>
              <c:x val="2.625381517864013E-2"/>
              <c:y val="0.16084071586438717"/>
            </c:manualLayout>
          </c:layout>
          <c:overlay val="0"/>
          <c:spPr>
            <a:noFill/>
            <a:ln>
              <a:noFill/>
            </a:ln>
            <a:effectLst/>
          </c:spPr>
          <c:txPr>
            <a:bodyPr rot="-540000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646768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000" b="0" i="0" u="none" strike="noStrike" kern="1200" spc="0" baseline="0">
                <a:solidFill>
                  <a:sysClr val="windowText" lastClr="000000">
                    <a:lumMod val="65000"/>
                    <a:lumOff val="35000"/>
                  </a:sysClr>
                </a:solidFill>
                <a:latin typeface="+mn-lt"/>
                <a:ea typeface="+mn-ea"/>
                <a:cs typeface="+mn-cs"/>
              </a:defRPr>
            </a:pPr>
            <a:r>
              <a:rPr lang="en-GB" sz="2000" b="1" i="0" baseline="0">
                <a:effectLst/>
              </a:rPr>
              <a:t>UN Poll vote share for 'action on climate change', versus </a:t>
            </a:r>
            <a:r>
              <a:rPr lang="en-GB" sz="2000" b="1" i="1" baseline="0">
                <a:effectLst/>
              </a:rPr>
              <a:t>Renewables Commitment</a:t>
            </a:r>
            <a:r>
              <a:rPr lang="en-GB" sz="2000" b="1" i="0" baseline="0">
                <a:effectLst/>
              </a:rPr>
              <a:t>.</a:t>
            </a:r>
          </a:p>
          <a:p>
            <a:pPr marL="0" marR="0" lvl="0" indent="0" algn="ctr" defTabSz="914400" rtl="0" eaLnBrk="1" fontAlgn="auto" latinLnBrk="0" hangingPunct="1">
              <a:lnSpc>
                <a:spcPct val="100000"/>
              </a:lnSpc>
              <a:spcBef>
                <a:spcPts val="0"/>
              </a:spcBef>
              <a:spcAft>
                <a:spcPts val="0"/>
              </a:spcAft>
              <a:buClrTx/>
              <a:buSzTx/>
              <a:buFontTx/>
              <a:buNone/>
              <a:tabLst/>
              <a:defRPr sz="2000">
                <a:solidFill>
                  <a:sysClr val="windowText" lastClr="000000">
                    <a:lumMod val="65000"/>
                    <a:lumOff val="35000"/>
                  </a:sysClr>
                </a:solidFill>
              </a:defRPr>
            </a:pPr>
            <a:r>
              <a:rPr lang="en-GB" sz="2000" b="0" i="0" baseline="0">
                <a:effectLst/>
              </a:rPr>
              <a:t>For 35 nations.</a:t>
            </a:r>
            <a:endParaRPr lang="en-GB" sz="2000" b="0">
              <a:effectLst/>
            </a:endParaRPr>
          </a:p>
        </c:rich>
      </c:tx>
      <c:layout>
        <c:manualLayout>
          <c:xMode val="edge"/>
          <c:yMode val="edge"/>
          <c:x val="0.16287444743749135"/>
          <c:y val="1.9315940929070616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0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0.10782316272965882"/>
          <c:y val="0.10667931568794864"/>
          <c:w val="0.8805083575079431"/>
          <c:h val="0.83443582202827071"/>
        </c:manualLayout>
      </c:layout>
      <c:scatterChart>
        <c:scatterStyle val="lineMarker"/>
        <c:varyColors val="0"/>
        <c:ser>
          <c:idx val="0"/>
          <c:order val="0"/>
          <c:spPr>
            <a:ln w="25400" cap="rnd">
              <a:noFill/>
              <a:round/>
            </a:ln>
            <a:effectLst/>
          </c:spPr>
          <c:marker>
            <c:symbol val="circle"/>
            <c:size val="6"/>
            <c:spPr>
              <a:solidFill>
                <a:schemeClr val="accent1"/>
              </a:solidFill>
              <a:ln w="9525">
                <a:noFill/>
              </a:ln>
              <a:effectLst/>
            </c:spPr>
          </c:marker>
          <c:dPt>
            <c:idx val="0"/>
            <c:marker>
              <c:symbol val="circle"/>
              <c:size val="7"/>
              <c:spPr>
                <a:solidFill>
                  <a:schemeClr val="bg1">
                    <a:lumMod val="85000"/>
                  </a:schemeClr>
                </a:solidFill>
                <a:ln w="9525">
                  <a:noFill/>
                </a:ln>
                <a:effectLst/>
              </c:spPr>
            </c:marker>
            <c:bubble3D val="0"/>
            <c:extLst>
              <c:ext xmlns:c16="http://schemas.microsoft.com/office/drawing/2014/chart" uri="{C3380CC4-5D6E-409C-BE32-E72D297353CC}">
                <c16:uniqueId val="{00000000-338F-4C01-881F-34F2D40AFD02}"/>
              </c:ext>
            </c:extLst>
          </c:dPt>
          <c:dPt>
            <c:idx val="1"/>
            <c:marker>
              <c:symbol val="circle"/>
              <c:size val="7"/>
              <c:spPr>
                <a:solidFill>
                  <a:schemeClr val="bg1">
                    <a:lumMod val="85000"/>
                  </a:schemeClr>
                </a:solidFill>
                <a:ln w="9525">
                  <a:noFill/>
                </a:ln>
                <a:effectLst/>
              </c:spPr>
            </c:marker>
            <c:bubble3D val="0"/>
            <c:extLst>
              <c:ext xmlns:c16="http://schemas.microsoft.com/office/drawing/2014/chart" uri="{C3380CC4-5D6E-409C-BE32-E72D297353CC}">
                <c16:uniqueId val="{00000001-338F-4C01-881F-34F2D40AFD02}"/>
              </c:ext>
            </c:extLst>
          </c:dPt>
          <c:dPt>
            <c:idx val="2"/>
            <c:marker>
              <c:symbol val="triangle"/>
              <c:size val="7"/>
              <c:spPr>
                <a:solidFill>
                  <a:schemeClr val="bg1">
                    <a:lumMod val="65000"/>
                  </a:schemeClr>
                </a:solidFill>
                <a:ln w="9525">
                  <a:noFill/>
                </a:ln>
                <a:effectLst/>
              </c:spPr>
            </c:marker>
            <c:bubble3D val="0"/>
            <c:extLst>
              <c:ext xmlns:c16="http://schemas.microsoft.com/office/drawing/2014/chart" uri="{C3380CC4-5D6E-409C-BE32-E72D297353CC}">
                <c16:uniqueId val="{00000002-338F-4C01-881F-34F2D40AFD02}"/>
              </c:ext>
            </c:extLst>
          </c:dPt>
          <c:dPt>
            <c:idx val="3"/>
            <c:marker>
              <c:symbol val="x"/>
              <c:size val="6"/>
              <c:spPr>
                <a:solidFill>
                  <a:schemeClr val="bg1">
                    <a:lumMod val="75000"/>
                  </a:schemeClr>
                </a:solidFill>
                <a:ln w="9525">
                  <a:noFill/>
                </a:ln>
                <a:effectLst/>
              </c:spPr>
            </c:marker>
            <c:bubble3D val="0"/>
            <c:extLst>
              <c:ext xmlns:c16="http://schemas.microsoft.com/office/drawing/2014/chart" uri="{C3380CC4-5D6E-409C-BE32-E72D297353CC}">
                <c16:uniqueId val="{00000003-338F-4C01-881F-34F2D40AFD02}"/>
              </c:ext>
            </c:extLst>
          </c:dPt>
          <c:dPt>
            <c:idx val="5"/>
            <c:marker>
              <c:symbol val="circle"/>
              <c:size val="7"/>
              <c:spPr>
                <a:solidFill>
                  <a:schemeClr val="bg1">
                    <a:lumMod val="85000"/>
                  </a:schemeClr>
                </a:solidFill>
                <a:ln w="9525">
                  <a:noFill/>
                </a:ln>
                <a:effectLst/>
              </c:spPr>
            </c:marker>
            <c:bubble3D val="0"/>
            <c:extLst>
              <c:ext xmlns:c16="http://schemas.microsoft.com/office/drawing/2014/chart" uri="{C3380CC4-5D6E-409C-BE32-E72D297353CC}">
                <c16:uniqueId val="{00000004-338F-4C01-881F-34F2D40AFD02}"/>
              </c:ext>
            </c:extLst>
          </c:dPt>
          <c:dPt>
            <c:idx val="6"/>
            <c:marker>
              <c:symbol val="triangle"/>
              <c:size val="7"/>
              <c:spPr>
                <a:solidFill>
                  <a:schemeClr val="bg1">
                    <a:lumMod val="65000"/>
                  </a:schemeClr>
                </a:solidFill>
                <a:ln w="9525">
                  <a:noFill/>
                </a:ln>
                <a:effectLst/>
              </c:spPr>
            </c:marker>
            <c:bubble3D val="0"/>
            <c:extLst>
              <c:ext xmlns:c16="http://schemas.microsoft.com/office/drawing/2014/chart" uri="{C3380CC4-5D6E-409C-BE32-E72D297353CC}">
                <c16:uniqueId val="{00000005-338F-4C01-881F-34F2D40AFD02}"/>
              </c:ext>
            </c:extLst>
          </c:dPt>
          <c:dPt>
            <c:idx val="7"/>
            <c:marker>
              <c:symbol val="triangle"/>
              <c:size val="7"/>
              <c:spPr>
                <a:solidFill>
                  <a:schemeClr val="bg1">
                    <a:lumMod val="65000"/>
                  </a:schemeClr>
                </a:solidFill>
                <a:ln w="9525">
                  <a:noFill/>
                </a:ln>
                <a:effectLst/>
              </c:spPr>
            </c:marker>
            <c:bubble3D val="0"/>
            <c:extLst>
              <c:ext xmlns:c16="http://schemas.microsoft.com/office/drawing/2014/chart" uri="{C3380CC4-5D6E-409C-BE32-E72D297353CC}">
                <c16:uniqueId val="{00000006-338F-4C01-881F-34F2D40AFD02}"/>
              </c:ext>
            </c:extLst>
          </c:dPt>
          <c:dPt>
            <c:idx val="10"/>
            <c:marker>
              <c:symbol val="diamond"/>
              <c:size val="8"/>
              <c:spPr>
                <a:solidFill>
                  <a:schemeClr val="bg1">
                    <a:lumMod val="50000"/>
                  </a:schemeClr>
                </a:solidFill>
                <a:ln w="9525">
                  <a:noFill/>
                </a:ln>
                <a:effectLst/>
              </c:spPr>
            </c:marker>
            <c:bubble3D val="0"/>
            <c:extLst>
              <c:ext xmlns:c16="http://schemas.microsoft.com/office/drawing/2014/chart" uri="{C3380CC4-5D6E-409C-BE32-E72D297353CC}">
                <c16:uniqueId val="{00000007-338F-4C01-881F-34F2D40AFD02}"/>
              </c:ext>
            </c:extLst>
          </c:dPt>
          <c:dPt>
            <c:idx val="11"/>
            <c:marker>
              <c:symbol val="triangle"/>
              <c:size val="7"/>
              <c:spPr>
                <a:solidFill>
                  <a:schemeClr val="bg1">
                    <a:lumMod val="65000"/>
                  </a:schemeClr>
                </a:solidFill>
                <a:ln w="9525">
                  <a:noFill/>
                </a:ln>
                <a:effectLst/>
              </c:spPr>
            </c:marker>
            <c:bubble3D val="0"/>
            <c:extLst>
              <c:ext xmlns:c16="http://schemas.microsoft.com/office/drawing/2014/chart" uri="{C3380CC4-5D6E-409C-BE32-E72D297353CC}">
                <c16:uniqueId val="{00000008-338F-4C01-881F-34F2D40AFD02}"/>
              </c:ext>
            </c:extLst>
          </c:dPt>
          <c:dPt>
            <c:idx val="12"/>
            <c:marker>
              <c:symbol val="diamond"/>
              <c:size val="8"/>
              <c:spPr>
                <a:solidFill>
                  <a:schemeClr val="bg1">
                    <a:lumMod val="50000"/>
                  </a:schemeClr>
                </a:solidFill>
                <a:ln w="9525">
                  <a:noFill/>
                </a:ln>
                <a:effectLst/>
              </c:spPr>
            </c:marker>
            <c:bubble3D val="0"/>
            <c:extLst>
              <c:ext xmlns:c16="http://schemas.microsoft.com/office/drawing/2014/chart" uri="{C3380CC4-5D6E-409C-BE32-E72D297353CC}">
                <c16:uniqueId val="{00000009-338F-4C01-881F-34F2D40AFD02}"/>
              </c:ext>
            </c:extLst>
          </c:dPt>
          <c:dPt>
            <c:idx val="13"/>
            <c:marker>
              <c:symbol val="triangle"/>
              <c:size val="7"/>
              <c:spPr>
                <a:solidFill>
                  <a:schemeClr val="bg1">
                    <a:lumMod val="65000"/>
                  </a:schemeClr>
                </a:solidFill>
                <a:ln w="9525">
                  <a:noFill/>
                </a:ln>
                <a:effectLst/>
              </c:spPr>
            </c:marker>
            <c:bubble3D val="0"/>
            <c:extLst>
              <c:ext xmlns:c16="http://schemas.microsoft.com/office/drawing/2014/chart" uri="{C3380CC4-5D6E-409C-BE32-E72D297353CC}">
                <c16:uniqueId val="{0000000A-338F-4C01-881F-34F2D40AFD02}"/>
              </c:ext>
            </c:extLst>
          </c:dPt>
          <c:dPt>
            <c:idx val="14"/>
            <c:marker>
              <c:symbol val="plus"/>
              <c:size val="8"/>
              <c:spPr>
                <a:noFill/>
                <a:ln w="25400">
                  <a:solidFill>
                    <a:schemeClr val="tx1">
                      <a:lumMod val="65000"/>
                      <a:lumOff val="35000"/>
                    </a:schemeClr>
                  </a:solidFill>
                </a:ln>
                <a:effectLst/>
              </c:spPr>
            </c:marker>
            <c:bubble3D val="0"/>
            <c:extLst>
              <c:ext xmlns:c16="http://schemas.microsoft.com/office/drawing/2014/chart" uri="{C3380CC4-5D6E-409C-BE32-E72D297353CC}">
                <c16:uniqueId val="{0000000B-338F-4C01-881F-34F2D40AFD02}"/>
              </c:ext>
            </c:extLst>
          </c:dPt>
          <c:dPt>
            <c:idx val="15"/>
            <c:marker>
              <c:symbol val="diamond"/>
              <c:size val="8"/>
              <c:spPr>
                <a:solidFill>
                  <a:schemeClr val="bg1">
                    <a:lumMod val="50000"/>
                  </a:schemeClr>
                </a:solidFill>
                <a:ln w="9525">
                  <a:noFill/>
                </a:ln>
                <a:effectLst/>
              </c:spPr>
            </c:marker>
            <c:bubble3D val="0"/>
            <c:extLst>
              <c:ext xmlns:c16="http://schemas.microsoft.com/office/drawing/2014/chart" uri="{C3380CC4-5D6E-409C-BE32-E72D297353CC}">
                <c16:uniqueId val="{0000000C-338F-4C01-881F-34F2D40AFD02}"/>
              </c:ext>
            </c:extLst>
          </c:dPt>
          <c:dPt>
            <c:idx val="16"/>
            <c:marker>
              <c:symbol val="plus"/>
              <c:size val="8"/>
              <c:spPr>
                <a:noFill/>
                <a:ln w="25400">
                  <a:solidFill>
                    <a:schemeClr val="tx1">
                      <a:lumMod val="65000"/>
                      <a:lumOff val="35000"/>
                    </a:schemeClr>
                  </a:solidFill>
                </a:ln>
                <a:effectLst/>
              </c:spPr>
            </c:marker>
            <c:bubble3D val="0"/>
            <c:extLst>
              <c:ext xmlns:c16="http://schemas.microsoft.com/office/drawing/2014/chart" uri="{C3380CC4-5D6E-409C-BE32-E72D297353CC}">
                <c16:uniqueId val="{0000000D-338F-4C01-881F-34F2D40AFD02}"/>
              </c:ext>
            </c:extLst>
          </c:dPt>
          <c:dPt>
            <c:idx val="17"/>
            <c:marker>
              <c:symbol val="plus"/>
              <c:size val="8"/>
              <c:spPr>
                <a:noFill/>
                <a:ln w="25400">
                  <a:solidFill>
                    <a:schemeClr val="tx1">
                      <a:lumMod val="65000"/>
                      <a:lumOff val="35000"/>
                    </a:schemeClr>
                  </a:solidFill>
                </a:ln>
                <a:effectLst/>
              </c:spPr>
            </c:marker>
            <c:bubble3D val="0"/>
            <c:extLst>
              <c:ext xmlns:c16="http://schemas.microsoft.com/office/drawing/2014/chart" uri="{C3380CC4-5D6E-409C-BE32-E72D297353CC}">
                <c16:uniqueId val="{0000000E-338F-4C01-881F-34F2D40AFD02}"/>
              </c:ext>
            </c:extLst>
          </c:dPt>
          <c:dPt>
            <c:idx val="18"/>
            <c:marker>
              <c:symbol val="plus"/>
              <c:size val="8"/>
              <c:spPr>
                <a:noFill/>
                <a:ln w="25400">
                  <a:solidFill>
                    <a:schemeClr val="tx1">
                      <a:lumMod val="65000"/>
                      <a:lumOff val="35000"/>
                    </a:schemeClr>
                  </a:solidFill>
                </a:ln>
                <a:effectLst/>
              </c:spPr>
            </c:marker>
            <c:bubble3D val="0"/>
            <c:extLst>
              <c:ext xmlns:c16="http://schemas.microsoft.com/office/drawing/2014/chart" uri="{C3380CC4-5D6E-409C-BE32-E72D297353CC}">
                <c16:uniqueId val="{0000000F-338F-4C01-881F-34F2D40AFD02}"/>
              </c:ext>
            </c:extLst>
          </c:dPt>
          <c:dPt>
            <c:idx val="20"/>
            <c:marker>
              <c:symbol val="star"/>
              <c:size val="7"/>
              <c:spPr>
                <a:noFill/>
                <a:ln w="25400">
                  <a:solidFill>
                    <a:schemeClr val="tx1"/>
                  </a:solidFill>
                </a:ln>
                <a:effectLst/>
              </c:spPr>
            </c:marker>
            <c:bubble3D val="0"/>
            <c:extLst>
              <c:ext xmlns:c16="http://schemas.microsoft.com/office/drawing/2014/chart" uri="{C3380CC4-5D6E-409C-BE32-E72D297353CC}">
                <c16:uniqueId val="{00000010-338F-4C01-881F-34F2D40AFD02}"/>
              </c:ext>
            </c:extLst>
          </c:dPt>
          <c:dPt>
            <c:idx val="21"/>
            <c:marker>
              <c:symbol val="star"/>
              <c:size val="7"/>
              <c:spPr>
                <a:noFill/>
                <a:ln w="25400">
                  <a:solidFill>
                    <a:schemeClr val="tx1"/>
                  </a:solidFill>
                </a:ln>
                <a:effectLst/>
              </c:spPr>
            </c:marker>
            <c:bubble3D val="0"/>
            <c:extLst>
              <c:ext xmlns:c16="http://schemas.microsoft.com/office/drawing/2014/chart" uri="{C3380CC4-5D6E-409C-BE32-E72D297353CC}">
                <c16:uniqueId val="{00000011-338F-4C01-881F-34F2D40AFD02}"/>
              </c:ext>
            </c:extLst>
          </c:dPt>
          <c:dPt>
            <c:idx val="25"/>
            <c:marker>
              <c:symbol val="circle"/>
              <c:size val="7"/>
              <c:spPr>
                <a:solidFill>
                  <a:schemeClr val="bg1">
                    <a:lumMod val="85000"/>
                  </a:schemeClr>
                </a:solidFill>
                <a:ln w="9525">
                  <a:noFill/>
                </a:ln>
                <a:effectLst/>
              </c:spPr>
            </c:marker>
            <c:bubble3D val="0"/>
            <c:extLst>
              <c:ext xmlns:c16="http://schemas.microsoft.com/office/drawing/2014/chart" uri="{C3380CC4-5D6E-409C-BE32-E72D297353CC}">
                <c16:uniqueId val="{00000012-338F-4C01-881F-34F2D40AFD02}"/>
              </c:ext>
            </c:extLst>
          </c:dPt>
          <c:dPt>
            <c:idx val="26"/>
            <c:marker>
              <c:symbol val="triangle"/>
              <c:size val="7"/>
              <c:spPr>
                <a:solidFill>
                  <a:schemeClr val="bg1">
                    <a:lumMod val="50000"/>
                  </a:schemeClr>
                </a:solidFill>
                <a:ln w="9525">
                  <a:noFill/>
                </a:ln>
                <a:effectLst/>
              </c:spPr>
            </c:marker>
            <c:bubble3D val="0"/>
            <c:extLst>
              <c:ext xmlns:c16="http://schemas.microsoft.com/office/drawing/2014/chart" uri="{C3380CC4-5D6E-409C-BE32-E72D297353CC}">
                <c16:uniqueId val="{00000013-338F-4C01-881F-34F2D40AFD02}"/>
              </c:ext>
            </c:extLst>
          </c:dPt>
          <c:dPt>
            <c:idx val="28"/>
            <c:marker>
              <c:symbol val="x"/>
              <c:size val="6"/>
              <c:spPr>
                <a:solidFill>
                  <a:schemeClr val="bg1">
                    <a:lumMod val="75000"/>
                  </a:schemeClr>
                </a:solidFill>
                <a:ln w="9525">
                  <a:noFill/>
                </a:ln>
                <a:effectLst/>
              </c:spPr>
            </c:marker>
            <c:bubble3D val="0"/>
            <c:extLst>
              <c:ext xmlns:c16="http://schemas.microsoft.com/office/drawing/2014/chart" uri="{C3380CC4-5D6E-409C-BE32-E72D297353CC}">
                <c16:uniqueId val="{00000014-338F-4C01-881F-34F2D40AFD02}"/>
              </c:ext>
            </c:extLst>
          </c:dPt>
          <c:dPt>
            <c:idx val="29"/>
            <c:marker>
              <c:symbol val="x"/>
              <c:size val="6"/>
              <c:spPr>
                <a:solidFill>
                  <a:schemeClr val="bg1">
                    <a:lumMod val="75000"/>
                  </a:schemeClr>
                </a:solidFill>
                <a:ln w="9525">
                  <a:noFill/>
                </a:ln>
                <a:effectLst/>
              </c:spPr>
            </c:marker>
            <c:bubble3D val="0"/>
            <c:extLst>
              <c:ext xmlns:c16="http://schemas.microsoft.com/office/drawing/2014/chart" uri="{C3380CC4-5D6E-409C-BE32-E72D297353CC}">
                <c16:uniqueId val="{00000015-338F-4C01-881F-34F2D40AFD02}"/>
              </c:ext>
            </c:extLst>
          </c:dPt>
          <c:dPt>
            <c:idx val="30"/>
            <c:marker>
              <c:symbol val="x"/>
              <c:size val="6"/>
              <c:spPr>
                <a:solidFill>
                  <a:schemeClr val="bg1">
                    <a:lumMod val="75000"/>
                  </a:schemeClr>
                </a:solidFill>
                <a:ln w="9525">
                  <a:noFill/>
                </a:ln>
                <a:effectLst/>
              </c:spPr>
            </c:marker>
            <c:bubble3D val="0"/>
            <c:extLst>
              <c:ext xmlns:c16="http://schemas.microsoft.com/office/drawing/2014/chart" uri="{C3380CC4-5D6E-409C-BE32-E72D297353CC}">
                <c16:uniqueId val="{00000016-338F-4C01-881F-34F2D40AFD02}"/>
              </c:ext>
            </c:extLst>
          </c:dPt>
          <c:dPt>
            <c:idx val="31"/>
            <c:marker>
              <c:symbol val="diamond"/>
              <c:size val="8"/>
              <c:spPr>
                <a:solidFill>
                  <a:schemeClr val="bg1">
                    <a:lumMod val="50000"/>
                  </a:schemeClr>
                </a:solidFill>
                <a:ln w="9525">
                  <a:noFill/>
                </a:ln>
                <a:effectLst/>
              </c:spPr>
            </c:marker>
            <c:bubble3D val="0"/>
            <c:extLst>
              <c:ext xmlns:c16="http://schemas.microsoft.com/office/drawing/2014/chart" uri="{C3380CC4-5D6E-409C-BE32-E72D297353CC}">
                <c16:uniqueId val="{00000017-338F-4C01-881F-34F2D40AFD02}"/>
              </c:ext>
            </c:extLst>
          </c:dPt>
          <c:dPt>
            <c:idx val="32"/>
            <c:marker>
              <c:symbol val="triangle"/>
              <c:size val="7"/>
              <c:spPr>
                <a:solidFill>
                  <a:schemeClr val="bg1">
                    <a:lumMod val="65000"/>
                  </a:schemeClr>
                </a:solidFill>
                <a:ln w="9525">
                  <a:noFill/>
                </a:ln>
                <a:effectLst/>
              </c:spPr>
            </c:marker>
            <c:bubble3D val="0"/>
            <c:extLst>
              <c:ext xmlns:c16="http://schemas.microsoft.com/office/drawing/2014/chart" uri="{C3380CC4-5D6E-409C-BE32-E72D297353CC}">
                <c16:uniqueId val="{00000018-338F-4C01-881F-34F2D40AFD02}"/>
              </c:ext>
            </c:extLst>
          </c:dPt>
          <c:dPt>
            <c:idx val="33"/>
            <c:marker>
              <c:symbol val="diamond"/>
              <c:size val="8"/>
              <c:spPr>
                <a:solidFill>
                  <a:schemeClr val="bg1">
                    <a:lumMod val="50000"/>
                  </a:schemeClr>
                </a:solidFill>
                <a:ln w="9525">
                  <a:noFill/>
                </a:ln>
                <a:effectLst/>
              </c:spPr>
            </c:marker>
            <c:bubble3D val="0"/>
            <c:extLst>
              <c:ext xmlns:c16="http://schemas.microsoft.com/office/drawing/2014/chart" uri="{C3380CC4-5D6E-409C-BE32-E72D297353CC}">
                <c16:uniqueId val="{00000019-338F-4C01-881F-34F2D40AFD02}"/>
              </c:ext>
            </c:extLst>
          </c:dPt>
          <c:dPt>
            <c:idx val="35"/>
            <c:marker>
              <c:symbol val="triangle"/>
              <c:size val="7"/>
              <c:spPr>
                <a:solidFill>
                  <a:schemeClr val="bg1">
                    <a:lumMod val="65000"/>
                  </a:schemeClr>
                </a:solidFill>
                <a:ln w="9525">
                  <a:noFill/>
                </a:ln>
                <a:effectLst/>
              </c:spPr>
            </c:marker>
            <c:bubble3D val="0"/>
            <c:extLst>
              <c:ext xmlns:c16="http://schemas.microsoft.com/office/drawing/2014/chart" uri="{C3380CC4-5D6E-409C-BE32-E72D297353CC}">
                <c16:uniqueId val="{0000001A-338F-4C01-881F-34F2D40AFD02}"/>
              </c:ext>
            </c:extLst>
          </c:dPt>
          <c:dPt>
            <c:idx val="39"/>
            <c:marker>
              <c:symbol val="diamond"/>
              <c:size val="8"/>
              <c:spPr>
                <a:solidFill>
                  <a:schemeClr val="bg1">
                    <a:lumMod val="50000"/>
                  </a:schemeClr>
                </a:solidFill>
                <a:ln w="9525">
                  <a:noFill/>
                </a:ln>
                <a:effectLst/>
              </c:spPr>
            </c:marker>
            <c:bubble3D val="0"/>
            <c:extLst>
              <c:ext xmlns:c16="http://schemas.microsoft.com/office/drawing/2014/chart" uri="{C3380CC4-5D6E-409C-BE32-E72D297353CC}">
                <c16:uniqueId val="{0000001B-338F-4C01-881F-34F2D40AFD02}"/>
              </c:ext>
            </c:extLst>
          </c:dPt>
          <c:dPt>
            <c:idx val="40"/>
            <c:marker>
              <c:symbol val="triangle"/>
              <c:size val="7"/>
              <c:spPr>
                <a:solidFill>
                  <a:schemeClr val="bg1">
                    <a:lumMod val="65000"/>
                  </a:schemeClr>
                </a:solidFill>
                <a:ln w="9525">
                  <a:noFill/>
                </a:ln>
                <a:effectLst/>
              </c:spPr>
            </c:marker>
            <c:bubble3D val="0"/>
            <c:extLst>
              <c:ext xmlns:c16="http://schemas.microsoft.com/office/drawing/2014/chart" uri="{C3380CC4-5D6E-409C-BE32-E72D297353CC}">
                <c16:uniqueId val="{0000001C-338F-4C01-881F-34F2D40AFD02}"/>
              </c:ext>
            </c:extLst>
          </c:dPt>
          <c:dPt>
            <c:idx val="41"/>
            <c:marker>
              <c:symbol val="plus"/>
              <c:size val="8"/>
              <c:spPr>
                <a:noFill/>
                <a:ln w="25400">
                  <a:solidFill>
                    <a:schemeClr val="tx1">
                      <a:lumMod val="65000"/>
                      <a:lumOff val="35000"/>
                    </a:schemeClr>
                  </a:solidFill>
                </a:ln>
                <a:effectLst/>
              </c:spPr>
            </c:marker>
            <c:bubble3D val="0"/>
            <c:extLst>
              <c:ext xmlns:c16="http://schemas.microsoft.com/office/drawing/2014/chart" uri="{C3380CC4-5D6E-409C-BE32-E72D297353CC}">
                <c16:uniqueId val="{0000001D-338F-4C01-881F-34F2D40AFD02}"/>
              </c:ext>
            </c:extLst>
          </c:dPt>
          <c:dPt>
            <c:idx val="42"/>
            <c:marker>
              <c:symbol val="plus"/>
              <c:size val="8"/>
              <c:spPr>
                <a:noFill/>
                <a:ln w="25400">
                  <a:solidFill>
                    <a:schemeClr val="tx1">
                      <a:lumMod val="65000"/>
                      <a:lumOff val="35000"/>
                    </a:schemeClr>
                  </a:solidFill>
                </a:ln>
                <a:effectLst/>
              </c:spPr>
            </c:marker>
            <c:bubble3D val="0"/>
            <c:extLst>
              <c:ext xmlns:c16="http://schemas.microsoft.com/office/drawing/2014/chart" uri="{C3380CC4-5D6E-409C-BE32-E72D297353CC}">
                <c16:uniqueId val="{0000001E-338F-4C01-881F-34F2D40AFD02}"/>
              </c:ext>
            </c:extLst>
          </c:dPt>
          <c:dPt>
            <c:idx val="43"/>
            <c:marker>
              <c:symbol val="plus"/>
              <c:size val="8"/>
              <c:spPr>
                <a:noFill/>
                <a:ln w="25400">
                  <a:solidFill>
                    <a:schemeClr val="tx1">
                      <a:lumMod val="65000"/>
                      <a:lumOff val="35000"/>
                    </a:schemeClr>
                  </a:solidFill>
                </a:ln>
                <a:effectLst/>
              </c:spPr>
            </c:marker>
            <c:bubble3D val="0"/>
            <c:extLst>
              <c:ext xmlns:c16="http://schemas.microsoft.com/office/drawing/2014/chart" uri="{C3380CC4-5D6E-409C-BE32-E72D297353CC}">
                <c16:uniqueId val="{0000001F-338F-4C01-881F-34F2D40AFD02}"/>
              </c:ext>
            </c:extLst>
          </c:dPt>
          <c:dPt>
            <c:idx val="45"/>
            <c:marker>
              <c:symbol val="star"/>
              <c:size val="7"/>
              <c:spPr>
                <a:noFill/>
                <a:ln w="25400">
                  <a:solidFill>
                    <a:schemeClr val="tx1"/>
                  </a:solidFill>
                </a:ln>
                <a:effectLst/>
              </c:spPr>
            </c:marker>
            <c:bubble3D val="0"/>
            <c:extLst>
              <c:ext xmlns:c16="http://schemas.microsoft.com/office/drawing/2014/chart" uri="{C3380CC4-5D6E-409C-BE32-E72D297353CC}">
                <c16:uniqueId val="{00000020-338F-4C01-881F-34F2D40AFD02}"/>
              </c:ext>
            </c:extLst>
          </c:dPt>
          <c:dPt>
            <c:idx val="46"/>
            <c:marker>
              <c:symbol val="triangle"/>
              <c:size val="7"/>
              <c:spPr>
                <a:solidFill>
                  <a:schemeClr val="bg1">
                    <a:lumMod val="65000"/>
                  </a:schemeClr>
                </a:solidFill>
                <a:ln w="9525">
                  <a:noFill/>
                </a:ln>
                <a:effectLst/>
              </c:spPr>
            </c:marker>
            <c:bubble3D val="0"/>
            <c:extLst>
              <c:ext xmlns:c16="http://schemas.microsoft.com/office/drawing/2014/chart" uri="{C3380CC4-5D6E-409C-BE32-E72D297353CC}">
                <c16:uniqueId val="{00000021-338F-4C01-881F-34F2D40AFD02}"/>
              </c:ext>
            </c:extLst>
          </c:dPt>
          <c:dPt>
            <c:idx val="47"/>
            <c:marker>
              <c:symbol val="circle"/>
              <c:size val="7"/>
              <c:spPr>
                <a:solidFill>
                  <a:schemeClr val="bg1">
                    <a:lumMod val="85000"/>
                  </a:schemeClr>
                </a:solidFill>
                <a:ln w="9525">
                  <a:noFill/>
                </a:ln>
                <a:effectLst/>
              </c:spPr>
            </c:marker>
            <c:bubble3D val="0"/>
            <c:extLst>
              <c:ext xmlns:c16="http://schemas.microsoft.com/office/drawing/2014/chart" uri="{C3380CC4-5D6E-409C-BE32-E72D297353CC}">
                <c16:uniqueId val="{00000022-338F-4C01-881F-34F2D40AFD02}"/>
              </c:ext>
            </c:extLst>
          </c:dPt>
          <c:dLbls>
            <c:dLbl>
              <c:idx val="0"/>
              <c:tx>
                <c:rich>
                  <a:bodyPr/>
                  <a:lstStyle/>
                  <a:p>
                    <a:fld id="{24F27F1D-34B7-4334-8A02-B5010AF78D2D}"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338F-4C01-881F-34F2D40AFD02}"/>
                </c:ext>
              </c:extLst>
            </c:dLbl>
            <c:dLbl>
              <c:idx val="1"/>
              <c:tx>
                <c:rich>
                  <a:bodyPr/>
                  <a:lstStyle/>
                  <a:p>
                    <a:fld id="{4FBDD833-B47A-4BA6-B1DD-3BEEB50BA6B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338F-4C01-881F-34F2D40AFD02}"/>
                </c:ext>
              </c:extLst>
            </c:dLbl>
            <c:dLbl>
              <c:idx val="2"/>
              <c:tx>
                <c:rich>
                  <a:bodyPr/>
                  <a:lstStyle/>
                  <a:p>
                    <a:fld id="{6015AADC-0FFE-400D-9063-6E8EE549640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338F-4C01-881F-34F2D40AFD02}"/>
                </c:ext>
              </c:extLst>
            </c:dLbl>
            <c:dLbl>
              <c:idx val="3"/>
              <c:tx>
                <c:rich>
                  <a:bodyPr/>
                  <a:lstStyle/>
                  <a:p>
                    <a:fld id="{D43E6CFC-6375-43E2-8C6E-0E69A8B97E6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38F-4C01-881F-34F2D40AFD02}"/>
                </c:ext>
              </c:extLst>
            </c:dLbl>
            <c:dLbl>
              <c:idx val="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338F-4C01-881F-34F2D40AFD02}"/>
                </c:ext>
              </c:extLst>
            </c:dLbl>
            <c:dLbl>
              <c:idx val="5"/>
              <c:layout>
                <c:manualLayout>
                  <c:x val="-2.7308157204033706E-2"/>
                  <c:y val="-1.7835372988015172E-2"/>
                </c:manualLayout>
              </c:layout>
              <c:tx>
                <c:rich>
                  <a:bodyPr/>
                  <a:lstStyle/>
                  <a:p>
                    <a:fld id="{A54A6475-AFAF-4245-B32D-A345ECA55784}"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338F-4C01-881F-34F2D40AFD02}"/>
                </c:ext>
              </c:extLst>
            </c:dLbl>
            <c:dLbl>
              <c:idx val="6"/>
              <c:tx>
                <c:rich>
                  <a:bodyPr/>
                  <a:lstStyle/>
                  <a:p>
                    <a:fld id="{366FF164-3C49-4293-8EF8-F066D24899C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38F-4C01-881F-34F2D40AFD02}"/>
                </c:ext>
              </c:extLst>
            </c:dLbl>
            <c:dLbl>
              <c:idx val="7"/>
              <c:tx>
                <c:rich>
                  <a:bodyPr/>
                  <a:lstStyle/>
                  <a:p>
                    <a:fld id="{58282CDD-26A8-490B-B41E-3BF0D56BEB5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38F-4C01-881F-34F2D40AFD02}"/>
                </c:ext>
              </c:extLst>
            </c:dLbl>
            <c:dLbl>
              <c:idx val="8"/>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338F-4C01-881F-34F2D40AFD02}"/>
                </c:ext>
              </c:extLst>
            </c:dLbl>
            <c:dLbl>
              <c:idx val="9"/>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338F-4C01-881F-34F2D40AFD02}"/>
                </c:ext>
              </c:extLst>
            </c:dLbl>
            <c:dLbl>
              <c:idx val="10"/>
              <c:tx>
                <c:rich>
                  <a:bodyPr/>
                  <a:lstStyle/>
                  <a:p>
                    <a:fld id="{E5EF41E3-A709-4AFB-A58B-EB6014AB69FA}"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338F-4C01-881F-34F2D40AFD02}"/>
                </c:ext>
              </c:extLst>
            </c:dLbl>
            <c:dLbl>
              <c:idx val="11"/>
              <c:tx>
                <c:rich>
                  <a:bodyPr/>
                  <a:lstStyle/>
                  <a:p>
                    <a:fld id="{3FBE8C03-43D8-4197-9D8B-56AE2A06DF79}"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338F-4C01-881F-34F2D40AFD02}"/>
                </c:ext>
              </c:extLst>
            </c:dLbl>
            <c:dLbl>
              <c:idx val="12"/>
              <c:layout>
                <c:manualLayout>
                  <c:x val="-1.0964912280702558E-3"/>
                  <c:y val="1.606425702811245E-3"/>
                </c:manualLayout>
              </c:layout>
              <c:tx>
                <c:rich>
                  <a:bodyPr/>
                  <a:lstStyle/>
                  <a:p>
                    <a:fld id="{79FFAE05-8ECB-45F5-9384-CBC4FEF48673}"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338F-4C01-881F-34F2D40AFD02}"/>
                </c:ext>
              </c:extLst>
            </c:dLbl>
            <c:dLbl>
              <c:idx val="13"/>
              <c:tx>
                <c:rich>
                  <a:bodyPr/>
                  <a:lstStyle/>
                  <a:p>
                    <a:fld id="{F6743777-20D6-43BA-96E5-DB91CDF0445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38F-4C01-881F-34F2D40AFD02}"/>
                </c:ext>
              </c:extLst>
            </c:dLbl>
            <c:dLbl>
              <c:idx val="14"/>
              <c:tx>
                <c:rich>
                  <a:bodyPr/>
                  <a:lstStyle/>
                  <a:p>
                    <a:fld id="{87F9F04F-6931-4274-B049-542A4D950E39}"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338F-4C01-881F-34F2D40AFD02}"/>
                </c:ext>
              </c:extLst>
            </c:dLbl>
            <c:dLbl>
              <c:idx val="15"/>
              <c:tx>
                <c:rich>
                  <a:bodyPr/>
                  <a:lstStyle/>
                  <a:p>
                    <a:fld id="{3DE662EF-3DED-4C30-98AA-EA8CE12C64E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38F-4C01-881F-34F2D40AFD02}"/>
                </c:ext>
              </c:extLst>
            </c:dLbl>
            <c:dLbl>
              <c:idx val="16"/>
              <c:tx>
                <c:rich>
                  <a:bodyPr/>
                  <a:lstStyle/>
                  <a:p>
                    <a:fld id="{33B215B7-42C9-4E34-B028-81E4E9E235CD}"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338F-4C01-881F-34F2D40AFD02}"/>
                </c:ext>
              </c:extLst>
            </c:dLbl>
            <c:dLbl>
              <c:idx val="17"/>
              <c:tx>
                <c:rich>
                  <a:bodyPr/>
                  <a:lstStyle/>
                  <a:p>
                    <a:fld id="{A58273BF-86CD-40F3-BBC2-861770B641AD}"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338F-4C01-881F-34F2D40AFD02}"/>
                </c:ext>
              </c:extLst>
            </c:dLbl>
            <c:dLbl>
              <c:idx val="18"/>
              <c:tx>
                <c:rich>
                  <a:bodyPr/>
                  <a:lstStyle/>
                  <a:p>
                    <a:fld id="{7B7F0229-1A92-4D46-8218-39B124A5A3A3}"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338F-4C01-881F-34F2D40AFD02}"/>
                </c:ext>
              </c:extLst>
            </c:dLbl>
            <c:dLbl>
              <c:idx val="19"/>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338F-4C01-881F-34F2D40AFD02}"/>
                </c:ext>
              </c:extLst>
            </c:dLbl>
            <c:dLbl>
              <c:idx val="20"/>
              <c:tx>
                <c:rich>
                  <a:bodyPr/>
                  <a:lstStyle/>
                  <a:p>
                    <a:fld id="{F2CFEDCB-FDE7-4768-98DC-0BDC152406B2}"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338F-4C01-881F-34F2D40AFD02}"/>
                </c:ext>
              </c:extLst>
            </c:dLbl>
            <c:dLbl>
              <c:idx val="21"/>
              <c:tx>
                <c:rich>
                  <a:bodyPr/>
                  <a:lstStyle/>
                  <a:p>
                    <a:fld id="{4B13205E-7828-499A-8D74-40022E0E786D}"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338F-4C01-881F-34F2D40AFD02}"/>
                </c:ext>
              </c:extLst>
            </c:dLbl>
            <c:dLbl>
              <c:idx val="22"/>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338F-4C01-881F-34F2D40AFD02}"/>
                </c:ext>
              </c:extLst>
            </c:dLbl>
            <c:dLbl>
              <c:idx val="23"/>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338F-4C01-881F-34F2D40AFD02}"/>
                </c:ext>
              </c:extLst>
            </c:dLbl>
            <c:dLbl>
              <c:idx val="2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338F-4C01-881F-34F2D40AFD02}"/>
                </c:ext>
              </c:extLst>
            </c:dLbl>
            <c:dLbl>
              <c:idx val="25"/>
              <c:tx>
                <c:rich>
                  <a:bodyPr/>
                  <a:lstStyle/>
                  <a:p>
                    <a:fld id="{419DC742-BCD4-4714-95C2-895FE135F5A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338F-4C01-881F-34F2D40AFD02}"/>
                </c:ext>
              </c:extLst>
            </c:dLbl>
            <c:dLbl>
              <c:idx val="26"/>
              <c:tx>
                <c:rich>
                  <a:bodyPr/>
                  <a:lstStyle/>
                  <a:p>
                    <a:fld id="{F7B44C91-329D-4941-8634-3D748AF984B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338F-4C01-881F-34F2D40AFD02}"/>
                </c:ext>
              </c:extLst>
            </c:dLbl>
            <c:dLbl>
              <c:idx val="27"/>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338F-4C01-881F-34F2D40AFD02}"/>
                </c:ext>
              </c:extLst>
            </c:dLbl>
            <c:dLbl>
              <c:idx val="28"/>
              <c:tx>
                <c:rich>
                  <a:bodyPr/>
                  <a:lstStyle/>
                  <a:p>
                    <a:fld id="{E62C57BB-6DE3-49DF-A9FF-BF9D2567E57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338F-4C01-881F-34F2D40AFD02}"/>
                </c:ext>
              </c:extLst>
            </c:dLbl>
            <c:dLbl>
              <c:idx val="29"/>
              <c:tx>
                <c:rich>
                  <a:bodyPr/>
                  <a:lstStyle/>
                  <a:p>
                    <a:fld id="{8C1C1927-A4C9-4B99-9F0E-0C96D69AD920}"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338F-4C01-881F-34F2D40AFD02}"/>
                </c:ext>
              </c:extLst>
            </c:dLbl>
            <c:dLbl>
              <c:idx val="30"/>
              <c:tx>
                <c:rich>
                  <a:bodyPr/>
                  <a:lstStyle/>
                  <a:p>
                    <a:fld id="{DDAFAA35-C1E3-465F-9477-D25E4731422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338F-4C01-881F-34F2D40AFD02}"/>
                </c:ext>
              </c:extLst>
            </c:dLbl>
            <c:dLbl>
              <c:idx val="31"/>
              <c:tx>
                <c:rich>
                  <a:bodyPr/>
                  <a:lstStyle/>
                  <a:p>
                    <a:fld id="{D977B412-35C0-4E80-8E9B-1B2691373EDE}"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338F-4C01-881F-34F2D40AFD02}"/>
                </c:ext>
              </c:extLst>
            </c:dLbl>
            <c:dLbl>
              <c:idx val="32"/>
              <c:tx>
                <c:rich>
                  <a:bodyPr/>
                  <a:lstStyle/>
                  <a:p>
                    <a:fld id="{8BE4CE32-F51D-42EF-895F-5FDB7F1E41E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338F-4C01-881F-34F2D40AFD02}"/>
                </c:ext>
              </c:extLst>
            </c:dLbl>
            <c:dLbl>
              <c:idx val="33"/>
              <c:tx>
                <c:rich>
                  <a:bodyPr/>
                  <a:lstStyle/>
                  <a:p>
                    <a:fld id="{0DB2EF2B-1F82-415C-929F-11C655B09AD1}"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338F-4C01-881F-34F2D40AFD02}"/>
                </c:ext>
              </c:extLst>
            </c:dLbl>
            <c:dLbl>
              <c:idx val="3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338F-4C01-881F-34F2D40AFD02}"/>
                </c:ext>
              </c:extLst>
            </c:dLbl>
            <c:dLbl>
              <c:idx val="35"/>
              <c:tx>
                <c:rich>
                  <a:bodyPr/>
                  <a:lstStyle/>
                  <a:p>
                    <a:fld id="{4314D9CC-3517-424B-A405-65BB5042F557}"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338F-4C01-881F-34F2D40AFD02}"/>
                </c:ext>
              </c:extLst>
            </c:dLbl>
            <c:dLbl>
              <c:idx val="36"/>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338F-4C01-881F-34F2D40AFD02}"/>
                </c:ext>
              </c:extLst>
            </c:dLbl>
            <c:dLbl>
              <c:idx val="37"/>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338F-4C01-881F-34F2D40AFD02}"/>
                </c:ext>
              </c:extLst>
            </c:dLbl>
            <c:dLbl>
              <c:idx val="38"/>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338F-4C01-881F-34F2D40AFD02}"/>
                </c:ext>
              </c:extLst>
            </c:dLbl>
            <c:dLbl>
              <c:idx val="39"/>
              <c:layout>
                <c:manualLayout>
                  <c:x val="-3.0816929133858268E-2"/>
                  <c:y val="-1.7032160136609548E-2"/>
                </c:manualLayout>
              </c:layout>
              <c:tx>
                <c:rich>
                  <a:bodyPr/>
                  <a:lstStyle/>
                  <a:p>
                    <a:fld id="{B88CE6F1-32E6-47DF-B649-22DFD16A115D}"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338F-4C01-881F-34F2D40AFD02}"/>
                </c:ext>
              </c:extLst>
            </c:dLbl>
            <c:dLbl>
              <c:idx val="40"/>
              <c:tx>
                <c:rich>
                  <a:bodyPr/>
                  <a:lstStyle/>
                  <a:p>
                    <a:fld id="{789C54FD-F256-4853-B5B2-380806A7449C}"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338F-4C01-881F-34F2D40AFD02}"/>
                </c:ext>
              </c:extLst>
            </c:dLbl>
            <c:dLbl>
              <c:idx val="41"/>
              <c:tx>
                <c:rich>
                  <a:bodyPr/>
                  <a:lstStyle/>
                  <a:p>
                    <a:fld id="{8D8E53E8-AE88-4FFB-A728-BE8FB613F88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338F-4C01-881F-34F2D40AFD02}"/>
                </c:ext>
              </c:extLst>
            </c:dLbl>
            <c:dLbl>
              <c:idx val="42"/>
              <c:tx>
                <c:rich>
                  <a:bodyPr/>
                  <a:lstStyle/>
                  <a:p>
                    <a:fld id="{9843E5D2-4930-4E8E-9F14-ECA153474AF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338F-4C01-881F-34F2D40AFD02}"/>
                </c:ext>
              </c:extLst>
            </c:dLbl>
            <c:dLbl>
              <c:idx val="43"/>
              <c:tx>
                <c:rich>
                  <a:bodyPr/>
                  <a:lstStyle/>
                  <a:p>
                    <a:fld id="{4E52A43F-12D3-4355-B52D-6B2AEB1FF6C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338F-4C01-881F-34F2D40AFD02}"/>
                </c:ext>
              </c:extLst>
            </c:dLbl>
            <c:dLbl>
              <c:idx val="4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338F-4C01-881F-34F2D40AFD02}"/>
                </c:ext>
              </c:extLst>
            </c:dLbl>
            <c:dLbl>
              <c:idx val="45"/>
              <c:layout>
                <c:manualLayout>
                  <c:x val="-3.730539439149054E-2"/>
                  <c:y val="2.1048224393637426E-2"/>
                </c:manualLayout>
              </c:layout>
              <c:tx>
                <c:rich>
                  <a:bodyPr/>
                  <a:lstStyle/>
                  <a:p>
                    <a:fld id="{ED5B5D22-540C-4106-A478-119E6D55A28B}"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338F-4C01-881F-34F2D40AFD02}"/>
                </c:ext>
              </c:extLst>
            </c:dLbl>
            <c:dLbl>
              <c:idx val="46"/>
              <c:tx>
                <c:rich>
                  <a:bodyPr/>
                  <a:lstStyle/>
                  <a:p>
                    <a:fld id="{4FE8EB4D-7189-403A-B69A-196A0F504A6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338F-4C01-881F-34F2D40AFD02}"/>
                </c:ext>
              </c:extLst>
            </c:dLbl>
            <c:dLbl>
              <c:idx val="47"/>
              <c:tx>
                <c:rich>
                  <a:bodyPr/>
                  <a:lstStyle/>
                  <a:p>
                    <a:fld id="{8569284E-3432-42C1-8DD2-58B216DD9643}"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338F-4C01-881F-34F2D40AFD02}"/>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trendline>
            <c:spPr>
              <a:ln w="12700" cap="rnd">
                <a:solidFill>
                  <a:schemeClr val="tx1"/>
                </a:solidFill>
                <a:prstDash val="solid"/>
              </a:ln>
              <a:effectLst/>
            </c:spPr>
            <c:trendlineType val="linear"/>
            <c:dispRSqr val="0"/>
            <c:dispEq val="0"/>
          </c:trendline>
          <c:xVal>
            <c:numRef>
              <c:f>'Relig DB and Renewables'!$C$285:$C$332</c:f>
              <c:numCache>
                <c:formatCode>General</c:formatCode>
                <c:ptCount val="48"/>
                <c:pt idx="0">
                  <c:v>22.2</c:v>
                </c:pt>
                <c:pt idx="1">
                  <c:v>21.6</c:v>
                </c:pt>
                <c:pt idx="2">
                  <c:v>25.6</c:v>
                </c:pt>
                <c:pt idx="3">
                  <c:v>11.4</c:v>
                </c:pt>
                <c:pt idx="5">
                  <c:v>23.4</c:v>
                </c:pt>
                <c:pt idx="6">
                  <c:v>36.9</c:v>
                </c:pt>
                <c:pt idx="7">
                  <c:v>24.8</c:v>
                </c:pt>
                <c:pt idx="10">
                  <c:v>46</c:v>
                </c:pt>
                <c:pt idx="11">
                  <c:v>36.5</c:v>
                </c:pt>
                <c:pt idx="12">
                  <c:v>36.6</c:v>
                </c:pt>
                <c:pt idx="13">
                  <c:v>42.6</c:v>
                </c:pt>
                <c:pt idx="14">
                  <c:v>27.6</c:v>
                </c:pt>
                <c:pt idx="15">
                  <c:v>48.6</c:v>
                </c:pt>
                <c:pt idx="16">
                  <c:v>40.799999999999997</c:v>
                </c:pt>
                <c:pt idx="17">
                  <c:v>49.2</c:v>
                </c:pt>
                <c:pt idx="18">
                  <c:v>41.4</c:v>
                </c:pt>
                <c:pt idx="20">
                  <c:v>57</c:v>
                </c:pt>
                <c:pt idx="21">
                  <c:v>54.6</c:v>
                </c:pt>
                <c:pt idx="25">
                  <c:v>0.96</c:v>
                </c:pt>
                <c:pt idx="26">
                  <c:v>32</c:v>
                </c:pt>
                <c:pt idx="28">
                  <c:v>29.4</c:v>
                </c:pt>
                <c:pt idx="29">
                  <c:v>18</c:v>
                </c:pt>
                <c:pt idx="30">
                  <c:v>31.2</c:v>
                </c:pt>
                <c:pt idx="31">
                  <c:v>35.4</c:v>
                </c:pt>
                <c:pt idx="32">
                  <c:v>26.6</c:v>
                </c:pt>
                <c:pt idx="33">
                  <c:v>16.3</c:v>
                </c:pt>
                <c:pt idx="35">
                  <c:v>15.6</c:v>
                </c:pt>
                <c:pt idx="39">
                  <c:v>43.8</c:v>
                </c:pt>
                <c:pt idx="40">
                  <c:v>20.3</c:v>
                </c:pt>
                <c:pt idx="41">
                  <c:v>51</c:v>
                </c:pt>
                <c:pt idx="42">
                  <c:v>48.6</c:v>
                </c:pt>
                <c:pt idx="43">
                  <c:v>28.2</c:v>
                </c:pt>
                <c:pt idx="45">
                  <c:v>45.6</c:v>
                </c:pt>
                <c:pt idx="46">
                  <c:v>39.799999999999997</c:v>
                </c:pt>
                <c:pt idx="47">
                  <c:v>14.4</c:v>
                </c:pt>
              </c:numCache>
            </c:numRef>
          </c:xVal>
          <c:yVal>
            <c:numRef>
              <c:f>'Relig DB and Renewables'!$G$285:$G$332</c:f>
              <c:numCache>
                <c:formatCode>0.00</c:formatCode>
                <c:ptCount val="48"/>
                <c:pt idx="0">
                  <c:v>30.621901274872663</c:v>
                </c:pt>
                <c:pt idx="1">
                  <c:v>97.687089553898062</c:v>
                </c:pt>
                <c:pt idx="2">
                  <c:v>113.29773151075524</c:v>
                </c:pt>
                <c:pt idx="3">
                  <c:v>18.125917405186009</c:v>
                </c:pt>
                <c:pt idx="5">
                  <c:v>47.050681964045594</c:v>
                </c:pt>
                <c:pt idx="6">
                  <c:v>363.97689111441338</c:v>
                </c:pt>
                <c:pt idx="7">
                  <c:v>43.874322147597965</c:v>
                </c:pt>
                <c:pt idx="10">
                  <c:v>202.87911664152742</c:v>
                </c:pt>
                <c:pt idx="11">
                  <c:v>338.58228705098293</c:v>
                </c:pt>
                <c:pt idx="12">
                  <c:v>330.23504273504278</c:v>
                </c:pt>
                <c:pt idx="13">
                  <c:v>275.60955234351718</c:v>
                </c:pt>
                <c:pt idx="14">
                  <c:v>176.07898607180687</c:v>
                </c:pt>
                <c:pt idx="15">
                  <c:v>177.64806699757509</c:v>
                </c:pt>
                <c:pt idx="16">
                  <c:v>269.33204620937494</c:v>
                </c:pt>
                <c:pt idx="17">
                  <c:v>570.25936496361965</c:v>
                </c:pt>
                <c:pt idx="18">
                  <c:v>172.94441537823457</c:v>
                </c:pt>
                <c:pt idx="20">
                  <c:v>284.89494246854645</c:v>
                </c:pt>
                <c:pt idx="21">
                  <c:v>473.29732600082821</c:v>
                </c:pt>
                <c:pt idx="25">
                  <c:v>34.684882328557237</c:v>
                </c:pt>
                <c:pt idx="26">
                  <c:v>123.01874396860211</c:v>
                </c:pt>
                <c:pt idx="28">
                  <c:v>186.70421189276016</c:v>
                </c:pt>
                <c:pt idx="29">
                  <c:v>88.699688835198074</c:v>
                </c:pt>
                <c:pt idx="30">
                  <c:v>88.256766415033326</c:v>
                </c:pt>
                <c:pt idx="31">
                  <c:v>244.05589155855125</c:v>
                </c:pt>
                <c:pt idx="32">
                  <c:v>5.9378568359821156</c:v>
                </c:pt>
                <c:pt idx="33">
                  <c:v>74.12812813004092</c:v>
                </c:pt>
                <c:pt idx="35">
                  <c:v>96.721347082136248</c:v>
                </c:pt>
                <c:pt idx="39">
                  <c:v>175.71888937694138</c:v>
                </c:pt>
                <c:pt idx="40">
                  <c:v>94.487632668703952</c:v>
                </c:pt>
                <c:pt idx="41">
                  <c:v>337.76959711184008</c:v>
                </c:pt>
                <c:pt idx="42">
                  <c:v>199.21206463313371</c:v>
                </c:pt>
                <c:pt idx="43">
                  <c:v>246.57886053348832</c:v>
                </c:pt>
                <c:pt idx="45">
                  <c:v>176.30842189527672</c:v>
                </c:pt>
                <c:pt idx="46">
                  <c:v>138.2118555681248</c:v>
                </c:pt>
                <c:pt idx="47">
                  <c:v>69.880228669053707</c:v>
                </c:pt>
              </c:numCache>
            </c:numRef>
          </c:yVal>
          <c:smooth val="0"/>
          <c:extLst>
            <c:ext xmlns:c15="http://schemas.microsoft.com/office/drawing/2012/chart" uri="{02D57815-91ED-43cb-92C2-25804820EDAC}">
              <c15:datalabelsRange>
                <c15:f>'Relig DB and Renewables'!$B$285:$B$332</c15:f>
                <c15:dlblRangeCache>
                  <c:ptCount val="48"/>
                  <c:pt idx="0">
                    <c:v>Phillipines</c:v>
                  </c:pt>
                  <c:pt idx="1">
                    <c:v>India</c:v>
                  </c:pt>
                  <c:pt idx="2">
                    <c:v>Poland</c:v>
                  </c:pt>
                  <c:pt idx="3">
                    <c:v>Egypt</c:v>
                  </c:pt>
                  <c:pt idx="5">
                    <c:v>Thailand</c:v>
                  </c:pt>
                  <c:pt idx="6">
                    <c:v>Portugal</c:v>
                  </c:pt>
                  <c:pt idx="7">
                    <c:v>Mexico</c:v>
                  </c:pt>
                  <c:pt idx="10">
                    <c:v>Austria</c:v>
                  </c:pt>
                  <c:pt idx="11">
                    <c:v>Greece</c:v>
                  </c:pt>
                  <c:pt idx="12">
                    <c:v>Spain</c:v>
                  </c:pt>
                  <c:pt idx="13">
                    <c:v>Italy</c:v>
                  </c:pt>
                  <c:pt idx="14">
                    <c:v>Australia</c:v>
                  </c:pt>
                  <c:pt idx="15">
                    <c:v>France</c:v>
                  </c:pt>
                  <c:pt idx="16">
                    <c:v>Great Britain</c:v>
                  </c:pt>
                  <c:pt idx="17">
                    <c:v>Germany</c:v>
                  </c:pt>
                  <c:pt idx="18">
                    <c:v>Finland</c:v>
                  </c:pt>
                  <c:pt idx="20">
                    <c:v>Sweden</c:v>
                  </c:pt>
                  <c:pt idx="21">
                    <c:v>Denmark</c:v>
                  </c:pt>
                  <c:pt idx="25">
                    <c:v>Pakistan</c:v>
                  </c:pt>
                  <c:pt idx="26">
                    <c:v>Lithuania</c:v>
                  </c:pt>
                  <c:pt idx="28">
                    <c:v>Romania</c:v>
                  </c:pt>
                  <c:pt idx="29">
                    <c:v>Brazil</c:v>
                  </c:pt>
                  <c:pt idx="30">
                    <c:v>Turkey</c:v>
                  </c:pt>
                  <c:pt idx="31">
                    <c:v>Bulgaria</c:v>
                  </c:pt>
                  <c:pt idx="32">
                    <c:v>Iran</c:v>
                  </c:pt>
                  <c:pt idx="33">
                    <c:v>South Korea</c:v>
                  </c:pt>
                  <c:pt idx="35">
                    <c:v>Ukraine</c:v>
                  </c:pt>
                  <c:pt idx="39">
                    <c:v>Canada</c:v>
                  </c:pt>
                  <c:pt idx="40">
                    <c:v>South Africa</c:v>
                  </c:pt>
                  <c:pt idx="41">
                    <c:v>Belgium</c:v>
                  </c:pt>
                  <c:pt idx="42">
                    <c:v>Netherlands</c:v>
                  </c:pt>
                  <c:pt idx="43">
                    <c:v>Japan</c:v>
                  </c:pt>
                  <c:pt idx="45">
                    <c:v>Czech republic</c:v>
                  </c:pt>
                  <c:pt idx="46">
                    <c:v>Chile</c:v>
                  </c:pt>
                  <c:pt idx="47">
                    <c:v>Morocco</c:v>
                  </c:pt>
                </c15:dlblRangeCache>
              </c15:datalabelsRange>
            </c:ext>
            <c:ext xmlns:c16="http://schemas.microsoft.com/office/drawing/2014/chart" uri="{C3380CC4-5D6E-409C-BE32-E72D297353CC}">
              <c16:uniqueId val="{00000031-338F-4C01-881F-34F2D40AFD02}"/>
            </c:ext>
          </c:extLst>
        </c:ser>
        <c:dLbls>
          <c:showLegendKey val="0"/>
          <c:showVal val="0"/>
          <c:showCatName val="0"/>
          <c:showSerName val="0"/>
          <c:showPercent val="0"/>
          <c:showBubbleSize val="0"/>
        </c:dLbls>
        <c:axId val="622990680"/>
        <c:axId val="622991008"/>
      </c:scatterChart>
      <c:valAx>
        <c:axId val="62299068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GB" sz="1800" b="1" i="0" u="none" strike="noStrike" baseline="0">
                    <a:effectLst/>
                  </a:rPr>
                  <a:t>UN Poll vote share for 'action on climate change'; a response shown to be cultural</a:t>
                </a:r>
                <a:endParaRPr lang="en-GB" sz="1800" b="1"/>
              </a:p>
            </c:rich>
          </c:tx>
          <c:layout>
            <c:manualLayout>
              <c:xMode val="edge"/>
              <c:yMode val="edge"/>
              <c:x val="0.19911339618731869"/>
              <c:y val="0.9476250830092021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622991008"/>
        <c:crosses val="autoZero"/>
        <c:crossBetween val="midCat"/>
      </c:valAx>
      <c:valAx>
        <c:axId val="6229910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GB" sz="1800" b="1" i="0" u="sng" strike="noStrike" baseline="0">
                    <a:effectLst/>
                  </a:rPr>
                  <a:t>Renewables Commitment </a:t>
                </a:r>
                <a:r>
                  <a:rPr lang="en-GB" sz="1800" b="1" i="0" u="none" strike="noStrike" baseline="0">
                    <a:effectLst/>
                  </a:rPr>
                  <a:t>= Average of GDPpC-normalised per-Capita Wind and (sunshine-adjusted) Solar Capacities  (MW)</a:t>
                </a:r>
                <a:endParaRPr lang="en-GB" sz="1800" b="1"/>
              </a:p>
            </c:rich>
          </c:tx>
          <c:layout>
            <c:manualLayout>
              <c:xMode val="edge"/>
              <c:yMode val="edge"/>
              <c:x val="1.3507131509877054E-2"/>
              <c:y val="0.14096549979445341"/>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299068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GB" sz="2000" b="1" i="0" baseline="0">
                <a:effectLst/>
              </a:rPr>
              <a:t>UN Poll vote share for 'action on climate change', </a:t>
            </a:r>
            <a:r>
              <a:rPr lang="en-GB" sz="2000" b="0" i="0" baseline="0">
                <a:effectLst/>
              </a:rPr>
              <a:t>versus</a:t>
            </a:r>
            <a:r>
              <a:rPr lang="en-GB" sz="2000" b="1" i="0" baseline="0">
                <a:effectLst/>
              </a:rPr>
              <a:t> (GDP-per-Capita-normalised annual-sunshine-duration-adjusted Solar Capacity) / Population. </a:t>
            </a:r>
            <a:r>
              <a:rPr lang="en-GB" sz="2000" b="0" i="0" baseline="0">
                <a:effectLst/>
              </a:rPr>
              <a:t>For 40 nations.</a:t>
            </a:r>
            <a:endParaRPr lang="en-GB" sz="2000" b="0">
              <a:effectLst/>
            </a:endParaRPr>
          </a:p>
        </c:rich>
      </c:tx>
      <c:layout>
        <c:manualLayout>
          <c:xMode val="edge"/>
          <c:yMode val="edge"/>
          <c:x val="0.13973957501887607"/>
          <c:y val="1.9952768845554129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6"/>
            <c:spPr>
              <a:solidFill>
                <a:schemeClr val="accent1"/>
              </a:solidFill>
              <a:ln w="9525">
                <a:noFill/>
              </a:ln>
              <a:effectLst/>
            </c:spPr>
          </c:marker>
          <c:dPt>
            <c:idx val="0"/>
            <c:marker>
              <c:symbol val="circle"/>
              <c:size val="6"/>
              <c:spPr>
                <a:solidFill>
                  <a:schemeClr val="bg1">
                    <a:lumMod val="85000"/>
                  </a:schemeClr>
                </a:solidFill>
                <a:ln w="9525">
                  <a:noFill/>
                </a:ln>
                <a:effectLst/>
              </c:spPr>
            </c:marker>
            <c:bubble3D val="0"/>
            <c:extLst>
              <c:ext xmlns:c16="http://schemas.microsoft.com/office/drawing/2014/chart" uri="{C3380CC4-5D6E-409C-BE32-E72D297353CC}">
                <c16:uniqueId val="{00000000-BB9E-4791-B6AF-1BFF3F89B517}"/>
              </c:ext>
            </c:extLst>
          </c:dPt>
          <c:dPt>
            <c:idx val="1"/>
            <c:marker>
              <c:symbol val="circle"/>
              <c:size val="7"/>
              <c:spPr>
                <a:solidFill>
                  <a:schemeClr val="bg1">
                    <a:lumMod val="85000"/>
                  </a:schemeClr>
                </a:solidFill>
                <a:ln w="9525">
                  <a:noFill/>
                </a:ln>
                <a:effectLst/>
              </c:spPr>
            </c:marker>
            <c:bubble3D val="0"/>
            <c:extLst>
              <c:ext xmlns:c16="http://schemas.microsoft.com/office/drawing/2014/chart" uri="{C3380CC4-5D6E-409C-BE32-E72D297353CC}">
                <c16:uniqueId val="{00000001-BB9E-4791-B6AF-1BFF3F89B517}"/>
              </c:ext>
            </c:extLst>
          </c:dPt>
          <c:dPt>
            <c:idx val="2"/>
            <c:marker>
              <c:symbol val="x"/>
              <c:size val="6"/>
              <c:spPr>
                <a:solidFill>
                  <a:schemeClr val="bg1">
                    <a:lumMod val="65000"/>
                  </a:schemeClr>
                </a:solidFill>
                <a:ln w="9525">
                  <a:noFill/>
                </a:ln>
                <a:effectLst/>
              </c:spPr>
            </c:marker>
            <c:bubble3D val="0"/>
            <c:extLst>
              <c:ext xmlns:c16="http://schemas.microsoft.com/office/drawing/2014/chart" uri="{C3380CC4-5D6E-409C-BE32-E72D297353CC}">
                <c16:uniqueId val="{00000002-BB9E-4791-B6AF-1BFF3F89B517}"/>
              </c:ext>
            </c:extLst>
          </c:dPt>
          <c:dPt>
            <c:idx val="3"/>
            <c:marker>
              <c:symbol val="circle"/>
              <c:size val="7"/>
              <c:spPr>
                <a:solidFill>
                  <a:schemeClr val="bg1">
                    <a:lumMod val="85000"/>
                  </a:schemeClr>
                </a:solidFill>
                <a:ln w="9525">
                  <a:noFill/>
                </a:ln>
                <a:effectLst/>
              </c:spPr>
            </c:marker>
            <c:bubble3D val="0"/>
            <c:extLst>
              <c:ext xmlns:c16="http://schemas.microsoft.com/office/drawing/2014/chart" uri="{C3380CC4-5D6E-409C-BE32-E72D297353CC}">
                <c16:uniqueId val="{00000003-BB9E-4791-B6AF-1BFF3F89B517}"/>
              </c:ext>
            </c:extLst>
          </c:dPt>
          <c:dPt>
            <c:idx val="5"/>
            <c:marker>
              <c:symbol val="circle"/>
              <c:size val="7"/>
              <c:spPr>
                <a:solidFill>
                  <a:schemeClr val="bg1">
                    <a:lumMod val="85000"/>
                  </a:schemeClr>
                </a:solidFill>
                <a:ln w="9525">
                  <a:noFill/>
                </a:ln>
                <a:effectLst/>
              </c:spPr>
            </c:marker>
            <c:bubble3D val="0"/>
            <c:extLst>
              <c:ext xmlns:c16="http://schemas.microsoft.com/office/drawing/2014/chart" uri="{C3380CC4-5D6E-409C-BE32-E72D297353CC}">
                <c16:uniqueId val="{00000004-BB9E-4791-B6AF-1BFF3F89B517}"/>
              </c:ext>
            </c:extLst>
          </c:dPt>
          <c:dPt>
            <c:idx val="6"/>
            <c:marker>
              <c:symbol val="x"/>
              <c:size val="6"/>
              <c:spPr>
                <a:solidFill>
                  <a:schemeClr val="bg1">
                    <a:lumMod val="65000"/>
                  </a:schemeClr>
                </a:solidFill>
                <a:ln w="9525">
                  <a:noFill/>
                </a:ln>
                <a:effectLst/>
              </c:spPr>
            </c:marker>
            <c:bubble3D val="0"/>
            <c:extLst>
              <c:ext xmlns:c16="http://schemas.microsoft.com/office/drawing/2014/chart" uri="{C3380CC4-5D6E-409C-BE32-E72D297353CC}">
                <c16:uniqueId val="{00000005-BB9E-4791-B6AF-1BFF3F89B517}"/>
              </c:ext>
            </c:extLst>
          </c:dPt>
          <c:dPt>
            <c:idx val="7"/>
            <c:marker>
              <c:symbol val="x"/>
              <c:size val="6"/>
              <c:spPr>
                <a:solidFill>
                  <a:schemeClr val="bg1">
                    <a:lumMod val="65000"/>
                  </a:schemeClr>
                </a:solidFill>
                <a:ln w="9525">
                  <a:noFill/>
                </a:ln>
                <a:effectLst/>
              </c:spPr>
            </c:marker>
            <c:bubble3D val="0"/>
            <c:extLst>
              <c:ext xmlns:c16="http://schemas.microsoft.com/office/drawing/2014/chart" uri="{C3380CC4-5D6E-409C-BE32-E72D297353CC}">
                <c16:uniqueId val="{00000006-BB9E-4791-B6AF-1BFF3F89B517}"/>
              </c:ext>
            </c:extLst>
          </c:dPt>
          <c:dPt>
            <c:idx val="8"/>
            <c:marker>
              <c:symbol val="circle"/>
              <c:size val="7"/>
              <c:spPr>
                <a:solidFill>
                  <a:schemeClr val="bg1">
                    <a:lumMod val="85000"/>
                  </a:schemeClr>
                </a:solidFill>
                <a:ln w="9525">
                  <a:noFill/>
                </a:ln>
                <a:effectLst/>
              </c:spPr>
            </c:marker>
            <c:bubble3D val="0"/>
            <c:extLst>
              <c:ext xmlns:c16="http://schemas.microsoft.com/office/drawing/2014/chart" uri="{C3380CC4-5D6E-409C-BE32-E72D297353CC}">
                <c16:uniqueId val="{00000007-BB9E-4791-B6AF-1BFF3F89B517}"/>
              </c:ext>
            </c:extLst>
          </c:dPt>
          <c:dPt>
            <c:idx val="10"/>
            <c:marker>
              <c:symbol val="triangle"/>
              <c:size val="8"/>
              <c:spPr>
                <a:solidFill>
                  <a:schemeClr val="tx1">
                    <a:lumMod val="50000"/>
                    <a:lumOff val="50000"/>
                  </a:schemeClr>
                </a:solidFill>
                <a:ln w="9525">
                  <a:noFill/>
                </a:ln>
                <a:effectLst/>
              </c:spPr>
            </c:marker>
            <c:bubble3D val="0"/>
            <c:extLst>
              <c:ext xmlns:c16="http://schemas.microsoft.com/office/drawing/2014/chart" uri="{C3380CC4-5D6E-409C-BE32-E72D297353CC}">
                <c16:uniqueId val="{00000008-BB9E-4791-B6AF-1BFF3F89B517}"/>
              </c:ext>
            </c:extLst>
          </c:dPt>
          <c:dPt>
            <c:idx val="11"/>
            <c:marker>
              <c:symbol val="x"/>
              <c:size val="6"/>
              <c:spPr>
                <a:solidFill>
                  <a:schemeClr val="bg1">
                    <a:lumMod val="65000"/>
                  </a:schemeClr>
                </a:solidFill>
                <a:ln w="9525">
                  <a:noFill/>
                </a:ln>
                <a:effectLst/>
              </c:spPr>
            </c:marker>
            <c:bubble3D val="0"/>
            <c:extLst>
              <c:ext xmlns:c16="http://schemas.microsoft.com/office/drawing/2014/chart" uri="{C3380CC4-5D6E-409C-BE32-E72D297353CC}">
                <c16:uniqueId val="{00000009-BB9E-4791-B6AF-1BFF3F89B517}"/>
              </c:ext>
            </c:extLst>
          </c:dPt>
          <c:dPt>
            <c:idx val="12"/>
            <c:marker>
              <c:symbol val="triangle"/>
              <c:size val="8"/>
              <c:spPr>
                <a:solidFill>
                  <a:schemeClr val="tx1">
                    <a:lumMod val="50000"/>
                    <a:lumOff val="50000"/>
                  </a:schemeClr>
                </a:solidFill>
                <a:ln w="9525">
                  <a:noFill/>
                </a:ln>
                <a:effectLst/>
              </c:spPr>
            </c:marker>
            <c:bubble3D val="0"/>
            <c:extLst>
              <c:ext xmlns:c16="http://schemas.microsoft.com/office/drawing/2014/chart" uri="{C3380CC4-5D6E-409C-BE32-E72D297353CC}">
                <c16:uniqueId val="{0000000A-BB9E-4791-B6AF-1BFF3F89B517}"/>
              </c:ext>
            </c:extLst>
          </c:dPt>
          <c:dPt>
            <c:idx val="13"/>
            <c:marker>
              <c:symbol val="x"/>
              <c:size val="6"/>
              <c:spPr>
                <a:solidFill>
                  <a:schemeClr val="bg1">
                    <a:lumMod val="65000"/>
                  </a:schemeClr>
                </a:solidFill>
                <a:ln w="9525">
                  <a:noFill/>
                </a:ln>
                <a:effectLst/>
              </c:spPr>
            </c:marker>
            <c:bubble3D val="0"/>
            <c:extLst>
              <c:ext xmlns:c16="http://schemas.microsoft.com/office/drawing/2014/chart" uri="{C3380CC4-5D6E-409C-BE32-E72D297353CC}">
                <c16:uniqueId val="{0000000B-BB9E-4791-B6AF-1BFF3F89B517}"/>
              </c:ext>
            </c:extLst>
          </c:dPt>
          <c:dPt>
            <c:idx val="14"/>
            <c:marker>
              <c:symbol val="diamond"/>
              <c:size val="8"/>
              <c:spPr>
                <a:solidFill>
                  <a:schemeClr val="tx1">
                    <a:lumMod val="65000"/>
                    <a:lumOff val="35000"/>
                  </a:schemeClr>
                </a:solidFill>
                <a:ln w="9525">
                  <a:noFill/>
                </a:ln>
                <a:effectLst/>
              </c:spPr>
            </c:marker>
            <c:bubble3D val="0"/>
            <c:extLst>
              <c:ext xmlns:c16="http://schemas.microsoft.com/office/drawing/2014/chart" uri="{C3380CC4-5D6E-409C-BE32-E72D297353CC}">
                <c16:uniqueId val="{0000000C-BB9E-4791-B6AF-1BFF3F89B517}"/>
              </c:ext>
            </c:extLst>
          </c:dPt>
          <c:dPt>
            <c:idx val="15"/>
            <c:marker>
              <c:symbol val="triangle"/>
              <c:size val="8"/>
              <c:spPr>
                <a:solidFill>
                  <a:schemeClr val="tx1">
                    <a:lumMod val="50000"/>
                    <a:lumOff val="50000"/>
                  </a:schemeClr>
                </a:solidFill>
                <a:ln w="9525">
                  <a:noFill/>
                </a:ln>
                <a:effectLst/>
              </c:spPr>
            </c:marker>
            <c:bubble3D val="0"/>
            <c:extLst>
              <c:ext xmlns:c16="http://schemas.microsoft.com/office/drawing/2014/chart" uri="{C3380CC4-5D6E-409C-BE32-E72D297353CC}">
                <c16:uniqueId val="{0000000D-BB9E-4791-B6AF-1BFF3F89B517}"/>
              </c:ext>
            </c:extLst>
          </c:dPt>
          <c:dPt>
            <c:idx val="16"/>
            <c:marker>
              <c:symbol val="plus"/>
              <c:size val="8"/>
              <c:spPr>
                <a:noFill/>
                <a:ln w="25400">
                  <a:solidFill>
                    <a:schemeClr val="tx1"/>
                  </a:solidFill>
                </a:ln>
                <a:effectLst/>
              </c:spPr>
            </c:marker>
            <c:bubble3D val="0"/>
            <c:extLst>
              <c:ext xmlns:c16="http://schemas.microsoft.com/office/drawing/2014/chart" uri="{C3380CC4-5D6E-409C-BE32-E72D297353CC}">
                <c16:uniqueId val="{0000000E-BB9E-4791-B6AF-1BFF3F89B517}"/>
              </c:ext>
            </c:extLst>
          </c:dPt>
          <c:dPt>
            <c:idx val="17"/>
            <c:marker>
              <c:symbol val="triangle"/>
              <c:size val="8"/>
              <c:spPr>
                <a:solidFill>
                  <a:schemeClr val="tx1">
                    <a:lumMod val="50000"/>
                    <a:lumOff val="50000"/>
                  </a:schemeClr>
                </a:solidFill>
                <a:ln w="9525">
                  <a:noFill/>
                </a:ln>
                <a:effectLst/>
              </c:spPr>
            </c:marker>
            <c:bubble3D val="0"/>
            <c:extLst>
              <c:ext xmlns:c16="http://schemas.microsoft.com/office/drawing/2014/chart" uri="{C3380CC4-5D6E-409C-BE32-E72D297353CC}">
                <c16:uniqueId val="{0000000F-BB9E-4791-B6AF-1BFF3F89B517}"/>
              </c:ext>
            </c:extLst>
          </c:dPt>
          <c:dPt>
            <c:idx val="18"/>
            <c:marker>
              <c:symbol val="diamond"/>
              <c:size val="8"/>
              <c:spPr>
                <a:solidFill>
                  <a:schemeClr val="tx1">
                    <a:lumMod val="65000"/>
                    <a:lumOff val="35000"/>
                  </a:schemeClr>
                </a:solidFill>
                <a:ln w="9525">
                  <a:noFill/>
                </a:ln>
                <a:effectLst/>
              </c:spPr>
            </c:marker>
            <c:bubble3D val="0"/>
            <c:extLst>
              <c:ext xmlns:c16="http://schemas.microsoft.com/office/drawing/2014/chart" uri="{C3380CC4-5D6E-409C-BE32-E72D297353CC}">
                <c16:uniqueId val="{00000010-BB9E-4791-B6AF-1BFF3F89B517}"/>
              </c:ext>
            </c:extLst>
          </c:dPt>
          <c:dPt>
            <c:idx val="20"/>
            <c:marker>
              <c:symbol val="plus"/>
              <c:size val="8"/>
              <c:spPr>
                <a:noFill/>
                <a:ln w="25400">
                  <a:solidFill>
                    <a:schemeClr val="tx1"/>
                  </a:solidFill>
                </a:ln>
                <a:effectLst/>
              </c:spPr>
            </c:marker>
            <c:bubble3D val="0"/>
            <c:extLst>
              <c:ext xmlns:c16="http://schemas.microsoft.com/office/drawing/2014/chart" uri="{C3380CC4-5D6E-409C-BE32-E72D297353CC}">
                <c16:uniqueId val="{00000011-BB9E-4791-B6AF-1BFF3F89B517}"/>
              </c:ext>
            </c:extLst>
          </c:dPt>
          <c:dPt>
            <c:idx val="21"/>
            <c:marker>
              <c:symbol val="plus"/>
              <c:size val="8"/>
              <c:spPr>
                <a:noFill/>
                <a:ln w="25400">
                  <a:solidFill>
                    <a:schemeClr val="tx1"/>
                  </a:solidFill>
                </a:ln>
                <a:effectLst/>
              </c:spPr>
            </c:marker>
            <c:bubble3D val="0"/>
            <c:extLst>
              <c:ext xmlns:c16="http://schemas.microsoft.com/office/drawing/2014/chart" uri="{C3380CC4-5D6E-409C-BE32-E72D297353CC}">
                <c16:uniqueId val="{00000012-BB9E-4791-B6AF-1BFF3F89B517}"/>
              </c:ext>
            </c:extLst>
          </c:dPt>
          <c:dPt>
            <c:idx val="25"/>
            <c:marker>
              <c:symbol val="circle"/>
              <c:size val="7"/>
              <c:spPr>
                <a:solidFill>
                  <a:schemeClr val="bg1">
                    <a:lumMod val="85000"/>
                  </a:schemeClr>
                </a:solidFill>
                <a:ln w="9525">
                  <a:noFill/>
                </a:ln>
                <a:effectLst/>
              </c:spPr>
            </c:marker>
            <c:bubble3D val="0"/>
            <c:extLst>
              <c:ext xmlns:c16="http://schemas.microsoft.com/office/drawing/2014/chart" uri="{C3380CC4-5D6E-409C-BE32-E72D297353CC}">
                <c16:uniqueId val="{00000013-BB9E-4791-B6AF-1BFF3F89B517}"/>
              </c:ext>
            </c:extLst>
          </c:dPt>
          <c:dPt>
            <c:idx val="26"/>
            <c:marker>
              <c:symbol val="triangle"/>
              <c:size val="8"/>
              <c:spPr>
                <a:solidFill>
                  <a:schemeClr val="tx1">
                    <a:lumMod val="50000"/>
                    <a:lumOff val="50000"/>
                  </a:schemeClr>
                </a:solidFill>
                <a:ln w="9525">
                  <a:noFill/>
                </a:ln>
                <a:effectLst/>
              </c:spPr>
            </c:marker>
            <c:bubble3D val="0"/>
            <c:extLst>
              <c:ext xmlns:c16="http://schemas.microsoft.com/office/drawing/2014/chart" uri="{C3380CC4-5D6E-409C-BE32-E72D297353CC}">
                <c16:uniqueId val="{00000014-BB9E-4791-B6AF-1BFF3F89B517}"/>
              </c:ext>
            </c:extLst>
          </c:dPt>
          <c:dPt>
            <c:idx val="27"/>
            <c:marker>
              <c:symbol val="triangle"/>
              <c:size val="8"/>
              <c:spPr>
                <a:solidFill>
                  <a:schemeClr val="tx1">
                    <a:lumMod val="50000"/>
                    <a:lumOff val="50000"/>
                  </a:schemeClr>
                </a:solidFill>
                <a:ln w="9525">
                  <a:noFill/>
                </a:ln>
                <a:effectLst/>
              </c:spPr>
            </c:marker>
            <c:bubble3D val="0"/>
            <c:extLst>
              <c:ext xmlns:c16="http://schemas.microsoft.com/office/drawing/2014/chart" uri="{C3380CC4-5D6E-409C-BE32-E72D297353CC}">
                <c16:uniqueId val="{00000015-BB9E-4791-B6AF-1BFF3F89B517}"/>
              </c:ext>
            </c:extLst>
          </c:dPt>
          <c:dPt>
            <c:idx val="28"/>
            <c:marker>
              <c:symbol val="circle"/>
              <c:size val="7"/>
              <c:spPr>
                <a:solidFill>
                  <a:schemeClr val="bg1">
                    <a:lumMod val="85000"/>
                  </a:schemeClr>
                </a:solidFill>
                <a:ln w="9525">
                  <a:noFill/>
                </a:ln>
                <a:effectLst/>
              </c:spPr>
            </c:marker>
            <c:bubble3D val="0"/>
            <c:extLst>
              <c:ext xmlns:c16="http://schemas.microsoft.com/office/drawing/2014/chart" uri="{C3380CC4-5D6E-409C-BE32-E72D297353CC}">
                <c16:uniqueId val="{00000016-BB9E-4791-B6AF-1BFF3F89B517}"/>
              </c:ext>
            </c:extLst>
          </c:dPt>
          <c:dPt>
            <c:idx val="29"/>
            <c:marker>
              <c:symbol val="circle"/>
              <c:size val="7"/>
              <c:spPr>
                <a:solidFill>
                  <a:schemeClr val="bg1">
                    <a:lumMod val="85000"/>
                  </a:schemeClr>
                </a:solidFill>
                <a:ln w="9525">
                  <a:noFill/>
                </a:ln>
                <a:effectLst/>
              </c:spPr>
            </c:marker>
            <c:bubble3D val="0"/>
            <c:extLst>
              <c:ext xmlns:c16="http://schemas.microsoft.com/office/drawing/2014/chart" uri="{C3380CC4-5D6E-409C-BE32-E72D297353CC}">
                <c16:uniqueId val="{00000017-BB9E-4791-B6AF-1BFF3F89B517}"/>
              </c:ext>
            </c:extLst>
          </c:dPt>
          <c:dPt>
            <c:idx val="30"/>
            <c:marker>
              <c:symbol val="x"/>
              <c:size val="6"/>
              <c:spPr>
                <a:solidFill>
                  <a:schemeClr val="bg1">
                    <a:lumMod val="65000"/>
                  </a:schemeClr>
                </a:solidFill>
                <a:ln w="9525">
                  <a:noFill/>
                </a:ln>
                <a:effectLst/>
              </c:spPr>
            </c:marker>
            <c:bubble3D val="0"/>
            <c:extLst>
              <c:ext xmlns:c16="http://schemas.microsoft.com/office/drawing/2014/chart" uri="{C3380CC4-5D6E-409C-BE32-E72D297353CC}">
                <c16:uniqueId val="{00000018-BB9E-4791-B6AF-1BFF3F89B517}"/>
              </c:ext>
            </c:extLst>
          </c:dPt>
          <c:dPt>
            <c:idx val="31"/>
            <c:marker>
              <c:symbol val="triangle"/>
              <c:size val="8"/>
              <c:spPr>
                <a:solidFill>
                  <a:schemeClr val="tx1">
                    <a:lumMod val="50000"/>
                    <a:lumOff val="50000"/>
                  </a:schemeClr>
                </a:solidFill>
                <a:ln w="9525">
                  <a:noFill/>
                </a:ln>
                <a:effectLst/>
              </c:spPr>
            </c:marker>
            <c:bubble3D val="0"/>
            <c:extLst>
              <c:ext xmlns:c16="http://schemas.microsoft.com/office/drawing/2014/chart" uri="{C3380CC4-5D6E-409C-BE32-E72D297353CC}">
                <c16:uniqueId val="{00000019-BB9E-4791-B6AF-1BFF3F89B517}"/>
              </c:ext>
            </c:extLst>
          </c:dPt>
          <c:dPt>
            <c:idx val="32"/>
            <c:marker>
              <c:symbol val="x"/>
              <c:size val="6"/>
              <c:spPr>
                <a:solidFill>
                  <a:schemeClr val="bg1">
                    <a:lumMod val="65000"/>
                  </a:schemeClr>
                </a:solidFill>
                <a:ln w="9525">
                  <a:noFill/>
                </a:ln>
                <a:effectLst/>
              </c:spPr>
            </c:marker>
            <c:bubble3D val="0"/>
            <c:extLst>
              <c:ext xmlns:c16="http://schemas.microsoft.com/office/drawing/2014/chart" uri="{C3380CC4-5D6E-409C-BE32-E72D297353CC}">
                <c16:uniqueId val="{0000001A-BB9E-4791-B6AF-1BFF3F89B517}"/>
              </c:ext>
            </c:extLst>
          </c:dPt>
          <c:dPt>
            <c:idx val="33"/>
            <c:marker>
              <c:symbol val="triangle"/>
              <c:size val="8"/>
              <c:spPr>
                <a:solidFill>
                  <a:schemeClr val="tx1">
                    <a:lumMod val="50000"/>
                    <a:lumOff val="50000"/>
                  </a:schemeClr>
                </a:solidFill>
                <a:ln w="9525">
                  <a:noFill/>
                </a:ln>
                <a:effectLst/>
              </c:spPr>
            </c:marker>
            <c:bubble3D val="0"/>
            <c:extLst>
              <c:ext xmlns:c16="http://schemas.microsoft.com/office/drawing/2014/chart" uri="{C3380CC4-5D6E-409C-BE32-E72D297353CC}">
                <c16:uniqueId val="{0000001B-BB9E-4791-B6AF-1BFF3F89B517}"/>
              </c:ext>
            </c:extLst>
          </c:dPt>
          <c:dPt>
            <c:idx val="34"/>
            <c:marker>
              <c:symbol val="x"/>
              <c:size val="6"/>
              <c:spPr>
                <a:solidFill>
                  <a:schemeClr val="bg1">
                    <a:lumMod val="65000"/>
                  </a:schemeClr>
                </a:solidFill>
                <a:ln w="9525">
                  <a:noFill/>
                </a:ln>
                <a:effectLst/>
              </c:spPr>
            </c:marker>
            <c:bubble3D val="0"/>
            <c:extLst>
              <c:ext xmlns:c16="http://schemas.microsoft.com/office/drawing/2014/chart" uri="{C3380CC4-5D6E-409C-BE32-E72D297353CC}">
                <c16:uniqueId val="{0000001C-BB9E-4791-B6AF-1BFF3F89B517}"/>
              </c:ext>
            </c:extLst>
          </c:dPt>
          <c:dPt>
            <c:idx val="35"/>
            <c:marker>
              <c:symbol val="x"/>
              <c:size val="6"/>
              <c:spPr>
                <a:solidFill>
                  <a:schemeClr val="bg1">
                    <a:lumMod val="65000"/>
                  </a:schemeClr>
                </a:solidFill>
                <a:ln w="9525">
                  <a:noFill/>
                </a:ln>
                <a:effectLst/>
              </c:spPr>
            </c:marker>
            <c:bubble3D val="0"/>
            <c:extLst>
              <c:ext xmlns:c16="http://schemas.microsoft.com/office/drawing/2014/chart" uri="{C3380CC4-5D6E-409C-BE32-E72D297353CC}">
                <c16:uniqueId val="{0000001D-BB9E-4791-B6AF-1BFF3F89B517}"/>
              </c:ext>
            </c:extLst>
          </c:dPt>
          <c:dPt>
            <c:idx val="36"/>
            <c:marker>
              <c:symbol val="triangle"/>
              <c:size val="8"/>
              <c:spPr>
                <a:solidFill>
                  <a:schemeClr val="tx1">
                    <a:lumMod val="50000"/>
                    <a:lumOff val="50000"/>
                  </a:schemeClr>
                </a:solidFill>
                <a:ln w="9525">
                  <a:noFill/>
                </a:ln>
                <a:effectLst/>
              </c:spPr>
            </c:marker>
            <c:bubble3D val="0"/>
            <c:extLst>
              <c:ext xmlns:c16="http://schemas.microsoft.com/office/drawing/2014/chart" uri="{C3380CC4-5D6E-409C-BE32-E72D297353CC}">
                <c16:uniqueId val="{0000001E-BB9E-4791-B6AF-1BFF3F89B517}"/>
              </c:ext>
            </c:extLst>
          </c:dPt>
          <c:dPt>
            <c:idx val="39"/>
            <c:marker>
              <c:symbol val="triangle"/>
              <c:size val="8"/>
              <c:spPr>
                <a:solidFill>
                  <a:schemeClr val="tx1">
                    <a:lumMod val="50000"/>
                    <a:lumOff val="50000"/>
                  </a:schemeClr>
                </a:solidFill>
                <a:ln w="9525">
                  <a:noFill/>
                </a:ln>
                <a:effectLst/>
              </c:spPr>
            </c:marker>
            <c:bubble3D val="0"/>
            <c:extLst>
              <c:ext xmlns:c16="http://schemas.microsoft.com/office/drawing/2014/chart" uri="{C3380CC4-5D6E-409C-BE32-E72D297353CC}">
                <c16:uniqueId val="{0000001F-BB9E-4791-B6AF-1BFF3F89B517}"/>
              </c:ext>
            </c:extLst>
          </c:dPt>
          <c:dPt>
            <c:idx val="40"/>
            <c:marker>
              <c:symbol val="x"/>
              <c:size val="6"/>
              <c:spPr>
                <a:solidFill>
                  <a:schemeClr val="bg1">
                    <a:lumMod val="65000"/>
                  </a:schemeClr>
                </a:solidFill>
                <a:ln w="9525">
                  <a:noFill/>
                </a:ln>
                <a:effectLst/>
              </c:spPr>
            </c:marker>
            <c:bubble3D val="0"/>
            <c:extLst>
              <c:ext xmlns:c16="http://schemas.microsoft.com/office/drawing/2014/chart" uri="{C3380CC4-5D6E-409C-BE32-E72D297353CC}">
                <c16:uniqueId val="{00000020-BB9E-4791-B6AF-1BFF3F89B517}"/>
              </c:ext>
            </c:extLst>
          </c:dPt>
          <c:dPt>
            <c:idx val="41"/>
            <c:marker>
              <c:symbol val="diamond"/>
              <c:size val="8"/>
              <c:spPr>
                <a:solidFill>
                  <a:schemeClr val="tx1">
                    <a:lumMod val="65000"/>
                    <a:lumOff val="35000"/>
                  </a:schemeClr>
                </a:solidFill>
                <a:ln w="9525">
                  <a:noFill/>
                </a:ln>
                <a:effectLst/>
              </c:spPr>
            </c:marker>
            <c:bubble3D val="0"/>
            <c:extLst>
              <c:ext xmlns:c16="http://schemas.microsoft.com/office/drawing/2014/chart" uri="{C3380CC4-5D6E-409C-BE32-E72D297353CC}">
                <c16:uniqueId val="{00000021-BB9E-4791-B6AF-1BFF3F89B517}"/>
              </c:ext>
            </c:extLst>
          </c:dPt>
          <c:dPt>
            <c:idx val="42"/>
            <c:marker>
              <c:symbol val="diamond"/>
              <c:size val="8"/>
              <c:spPr>
                <a:solidFill>
                  <a:schemeClr val="tx1">
                    <a:lumMod val="65000"/>
                    <a:lumOff val="35000"/>
                  </a:schemeClr>
                </a:solidFill>
                <a:ln w="9525">
                  <a:noFill/>
                </a:ln>
                <a:effectLst/>
              </c:spPr>
            </c:marker>
            <c:bubble3D val="0"/>
            <c:extLst>
              <c:ext xmlns:c16="http://schemas.microsoft.com/office/drawing/2014/chart" uri="{C3380CC4-5D6E-409C-BE32-E72D297353CC}">
                <c16:uniqueId val="{00000022-BB9E-4791-B6AF-1BFF3F89B517}"/>
              </c:ext>
            </c:extLst>
          </c:dPt>
          <c:dPt>
            <c:idx val="43"/>
            <c:marker>
              <c:symbol val="diamond"/>
              <c:size val="8"/>
              <c:spPr>
                <a:solidFill>
                  <a:schemeClr val="tx1">
                    <a:lumMod val="65000"/>
                    <a:lumOff val="35000"/>
                  </a:schemeClr>
                </a:solidFill>
                <a:ln w="9525">
                  <a:noFill/>
                </a:ln>
                <a:effectLst/>
              </c:spPr>
            </c:marker>
            <c:bubble3D val="0"/>
            <c:extLst>
              <c:ext xmlns:c16="http://schemas.microsoft.com/office/drawing/2014/chart" uri="{C3380CC4-5D6E-409C-BE32-E72D297353CC}">
                <c16:uniqueId val="{00000023-BB9E-4791-B6AF-1BFF3F89B517}"/>
              </c:ext>
            </c:extLst>
          </c:dPt>
          <c:dPt>
            <c:idx val="44"/>
            <c:marker>
              <c:symbol val="triangle"/>
              <c:size val="8"/>
              <c:spPr>
                <a:solidFill>
                  <a:schemeClr val="tx1">
                    <a:lumMod val="50000"/>
                    <a:lumOff val="50000"/>
                  </a:schemeClr>
                </a:solidFill>
                <a:ln w="9525">
                  <a:noFill/>
                </a:ln>
                <a:effectLst/>
              </c:spPr>
            </c:marker>
            <c:bubble3D val="0"/>
            <c:extLst>
              <c:ext xmlns:c16="http://schemas.microsoft.com/office/drawing/2014/chart" uri="{C3380CC4-5D6E-409C-BE32-E72D297353CC}">
                <c16:uniqueId val="{00000024-BB9E-4791-B6AF-1BFF3F89B517}"/>
              </c:ext>
            </c:extLst>
          </c:dPt>
          <c:dPt>
            <c:idx val="45"/>
            <c:marker>
              <c:symbol val="plus"/>
              <c:size val="8"/>
              <c:spPr>
                <a:noFill/>
                <a:ln w="25400">
                  <a:solidFill>
                    <a:schemeClr val="tx1"/>
                  </a:solidFill>
                </a:ln>
                <a:effectLst/>
              </c:spPr>
            </c:marker>
            <c:bubble3D val="0"/>
            <c:extLst>
              <c:ext xmlns:c16="http://schemas.microsoft.com/office/drawing/2014/chart" uri="{C3380CC4-5D6E-409C-BE32-E72D297353CC}">
                <c16:uniqueId val="{00000025-BB9E-4791-B6AF-1BFF3F89B517}"/>
              </c:ext>
            </c:extLst>
          </c:dPt>
          <c:dPt>
            <c:idx val="46"/>
            <c:marker>
              <c:symbol val="x"/>
              <c:size val="6"/>
              <c:spPr>
                <a:solidFill>
                  <a:schemeClr val="bg1">
                    <a:lumMod val="65000"/>
                  </a:schemeClr>
                </a:solidFill>
                <a:ln w="9525">
                  <a:noFill/>
                </a:ln>
                <a:effectLst/>
              </c:spPr>
            </c:marker>
            <c:bubble3D val="0"/>
            <c:extLst>
              <c:ext xmlns:c16="http://schemas.microsoft.com/office/drawing/2014/chart" uri="{C3380CC4-5D6E-409C-BE32-E72D297353CC}">
                <c16:uniqueId val="{00000026-BB9E-4791-B6AF-1BFF3F89B517}"/>
              </c:ext>
            </c:extLst>
          </c:dPt>
          <c:dPt>
            <c:idx val="47"/>
            <c:marker>
              <c:symbol val="circle"/>
              <c:size val="7"/>
              <c:spPr>
                <a:solidFill>
                  <a:schemeClr val="bg1">
                    <a:lumMod val="85000"/>
                  </a:schemeClr>
                </a:solidFill>
                <a:ln w="9525">
                  <a:noFill/>
                </a:ln>
                <a:effectLst/>
              </c:spPr>
            </c:marker>
            <c:bubble3D val="0"/>
            <c:extLst>
              <c:ext xmlns:c16="http://schemas.microsoft.com/office/drawing/2014/chart" uri="{C3380CC4-5D6E-409C-BE32-E72D297353CC}">
                <c16:uniqueId val="{00000027-BB9E-4791-B6AF-1BFF3F89B517}"/>
              </c:ext>
            </c:extLst>
          </c:dPt>
          <c:dLbls>
            <c:dLbl>
              <c:idx val="0"/>
              <c:layout>
                <c:manualLayout>
                  <c:x val="-2.2962112514351321E-3"/>
                  <c:y val="0"/>
                </c:manualLayout>
              </c:layout>
              <c:tx>
                <c:rich>
                  <a:bodyPr/>
                  <a:lstStyle/>
                  <a:p>
                    <a:fld id="{A10CC73D-2D5C-4378-8B3D-53432AE85DDF}"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BB9E-4791-B6AF-1BFF3F89B517}"/>
                </c:ext>
              </c:extLst>
            </c:dLbl>
            <c:dLbl>
              <c:idx val="1"/>
              <c:layout>
                <c:manualLayout>
                  <c:x val="-3.9578125337072591E-2"/>
                  <c:y val="4.9301561216105174E-3"/>
                </c:manualLayout>
              </c:layout>
              <c:tx>
                <c:rich>
                  <a:bodyPr/>
                  <a:lstStyle/>
                  <a:p>
                    <a:fld id="{9FC28078-D3D9-405A-A8AB-B8BC509BCFE2}"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BB9E-4791-B6AF-1BFF3F89B517}"/>
                </c:ext>
              </c:extLst>
            </c:dLbl>
            <c:dLbl>
              <c:idx val="2"/>
              <c:layout>
                <c:manualLayout>
                  <c:x val="-5.7405281285878304E-3"/>
                  <c:y val="-3.3641715727502101E-3"/>
                </c:manualLayout>
              </c:layout>
              <c:tx>
                <c:rich>
                  <a:bodyPr/>
                  <a:lstStyle/>
                  <a:p>
                    <a:fld id="{E8A2FFAF-48D2-4085-A334-7C4864236A97}"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BB9E-4791-B6AF-1BFF3F89B517}"/>
                </c:ext>
              </c:extLst>
            </c:dLbl>
            <c:dLbl>
              <c:idx val="3"/>
              <c:tx>
                <c:rich>
                  <a:bodyPr/>
                  <a:lstStyle/>
                  <a:p>
                    <a:fld id="{BA7ED4B6-A4A7-42AF-A14D-E0F813240198}"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BB9E-4791-B6AF-1BFF3F89B517}"/>
                </c:ext>
              </c:extLst>
            </c:dLbl>
            <c:dLbl>
              <c:idx val="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BB9E-4791-B6AF-1BFF3F89B517}"/>
                </c:ext>
              </c:extLst>
            </c:dLbl>
            <c:dLbl>
              <c:idx val="5"/>
              <c:tx>
                <c:rich>
                  <a:bodyPr/>
                  <a:lstStyle/>
                  <a:p>
                    <a:fld id="{A731F0B1-51FA-4C1E-AABE-CB2FA2C2202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B9E-4791-B6AF-1BFF3F89B517}"/>
                </c:ext>
              </c:extLst>
            </c:dLbl>
            <c:dLbl>
              <c:idx val="6"/>
              <c:tx>
                <c:rich>
                  <a:bodyPr/>
                  <a:lstStyle/>
                  <a:p>
                    <a:fld id="{2EEBE834-74D2-487E-AFC3-981B395E9D4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B9E-4791-B6AF-1BFF3F89B517}"/>
                </c:ext>
              </c:extLst>
            </c:dLbl>
            <c:dLbl>
              <c:idx val="7"/>
              <c:layout>
                <c:manualLayout>
                  <c:x val="-3.3325682234926116E-2"/>
                  <c:y val="1.3521567815526757E-2"/>
                </c:manualLayout>
              </c:layout>
              <c:tx>
                <c:rich>
                  <a:bodyPr/>
                  <a:lstStyle/>
                  <a:p>
                    <a:fld id="{B2104335-3217-4204-A4E6-7266C0371B0F}"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BB9E-4791-B6AF-1BFF3F89B517}"/>
                </c:ext>
              </c:extLst>
            </c:dLbl>
            <c:dLbl>
              <c:idx val="8"/>
              <c:layout>
                <c:manualLayout>
                  <c:x val="-3.2086808327041312E-2"/>
                  <c:y val="1.1800671588196093E-2"/>
                </c:manualLayout>
              </c:layout>
              <c:tx>
                <c:rich>
                  <a:bodyPr/>
                  <a:lstStyle/>
                  <a:p>
                    <a:fld id="{85D871CA-602C-4A95-92D5-9550C5457FF4}"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BB9E-4791-B6AF-1BFF3F89B517}"/>
                </c:ext>
              </c:extLst>
            </c:dLbl>
            <c:dLbl>
              <c:idx val="9"/>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BB9E-4791-B6AF-1BFF3F89B517}"/>
                </c:ext>
              </c:extLst>
            </c:dLbl>
            <c:dLbl>
              <c:idx val="10"/>
              <c:tx>
                <c:rich>
                  <a:bodyPr/>
                  <a:lstStyle/>
                  <a:p>
                    <a:fld id="{CDE74175-8C18-4695-A0C6-EFE68E96E5D7}"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BB9E-4791-B6AF-1BFF3F89B517}"/>
                </c:ext>
              </c:extLst>
            </c:dLbl>
            <c:dLbl>
              <c:idx val="11"/>
              <c:tx>
                <c:rich>
                  <a:bodyPr/>
                  <a:lstStyle/>
                  <a:p>
                    <a:fld id="{0F22BCA3-D30B-4886-87E6-D4218509EAEE}"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BB9E-4791-B6AF-1BFF3F89B517}"/>
                </c:ext>
              </c:extLst>
            </c:dLbl>
            <c:dLbl>
              <c:idx val="12"/>
              <c:tx>
                <c:rich>
                  <a:bodyPr/>
                  <a:lstStyle/>
                  <a:p>
                    <a:fld id="{861660EE-700D-4B32-B03A-154B30FC0F8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B9E-4791-B6AF-1BFF3F89B517}"/>
                </c:ext>
              </c:extLst>
            </c:dLbl>
            <c:dLbl>
              <c:idx val="13"/>
              <c:tx>
                <c:rich>
                  <a:bodyPr/>
                  <a:lstStyle/>
                  <a:p>
                    <a:fld id="{49DDEA9E-432B-4527-ADD1-ABDAB8101D9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B9E-4791-B6AF-1BFF3F89B517}"/>
                </c:ext>
              </c:extLst>
            </c:dLbl>
            <c:dLbl>
              <c:idx val="14"/>
              <c:tx>
                <c:rich>
                  <a:bodyPr/>
                  <a:lstStyle/>
                  <a:p>
                    <a:fld id="{9B3300AC-E89E-496F-BB90-9FC01802EA0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B9E-4791-B6AF-1BFF3F89B517}"/>
                </c:ext>
              </c:extLst>
            </c:dLbl>
            <c:dLbl>
              <c:idx val="15"/>
              <c:tx>
                <c:rich>
                  <a:bodyPr/>
                  <a:lstStyle/>
                  <a:p>
                    <a:fld id="{5D2B9834-586A-41A7-BD8C-42CE0D0A07E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B9E-4791-B6AF-1BFF3F89B517}"/>
                </c:ext>
              </c:extLst>
            </c:dLbl>
            <c:dLbl>
              <c:idx val="16"/>
              <c:tx>
                <c:rich>
                  <a:bodyPr/>
                  <a:lstStyle/>
                  <a:p>
                    <a:fld id="{AACB40B7-F43B-4F04-AC8D-10C8BC191AB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BB9E-4791-B6AF-1BFF3F89B517}"/>
                </c:ext>
              </c:extLst>
            </c:dLbl>
            <c:dLbl>
              <c:idx val="17"/>
              <c:tx>
                <c:rich>
                  <a:bodyPr/>
                  <a:lstStyle/>
                  <a:p>
                    <a:fld id="{DA61747E-EC9D-4D0C-BCCB-3A3ED9B983F6}"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BB9E-4791-B6AF-1BFF3F89B517}"/>
                </c:ext>
              </c:extLst>
            </c:dLbl>
            <c:dLbl>
              <c:idx val="18"/>
              <c:tx>
                <c:rich>
                  <a:bodyPr/>
                  <a:lstStyle/>
                  <a:p>
                    <a:fld id="{3B00A991-B893-42C2-9A76-AE8062473BB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BB9E-4791-B6AF-1BFF3F89B517}"/>
                </c:ext>
              </c:extLst>
            </c:dLbl>
            <c:dLbl>
              <c:idx val="19"/>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BB9E-4791-B6AF-1BFF3F89B517}"/>
                </c:ext>
              </c:extLst>
            </c:dLbl>
            <c:dLbl>
              <c:idx val="20"/>
              <c:tx>
                <c:rich>
                  <a:bodyPr/>
                  <a:lstStyle/>
                  <a:p>
                    <a:fld id="{8AF2D99F-F170-4D84-808D-74CB27D457A3}"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BB9E-4791-B6AF-1BFF3F89B517}"/>
                </c:ext>
              </c:extLst>
            </c:dLbl>
            <c:dLbl>
              <c:idx val="21"/>
              <c:tx>
                <c:rich>
                  <a:bodyPr/>
                  <a:lstStyle/>
                  <a:p>
                    <a:fld id="{99C054DA-6A94-4B66-8F4F-2D6F8387863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BB9E-4791-B6AF-1BFF3F89B517}"/>
                </c:ext>
              </c:extLst>
            </c:dLbl>
            <c:dLbl>
              <c:idx val="22"/>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BB9E-4791-B6AF-1BFF3F89B517}"/>
                </c:ext>
              </c:extLst>
            </c:dLbl>
            <c:dLbl>
              <c:idx val="23"/>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BB9E-4791-B6AF-1BFF3F89B517}"/>
                </c:ext>
              </c:extLst>
            </c:dLbl>
            <c:dLbl>
              <c:idx val="2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BB9E-4791-B6AF-1BFF3F89B517}"/>
                </c:ext>
              </c:extLst>
            </c:dLbl>
            <c:dLbl>
              <c:idx val="25"/>
              <c:tx>
                <c:rich>
                  <a:bodyPr/>
                  <a:lstStyle/>
                  <a:p>
                    <a:fld id="{2740B230-CDC1-4560-8475-0EE0F6D7D5C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BB9E-4791-B6AF-1BFF3F89B517}"/>
                </c:ext>
              </c:extLst>
            </c:dLbl>
            <c:dLbl>
              <c:idx val="26"/>
              <c:tx>
                <c:rich>
                  <a:bodyPr/>
                  <a:lstStyle/>
                  <a:p>
                    <a:fld id="{D5C88209-57C6-425D-8DEB-0AA9681D4692}"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BB9E-4791-B6AF-1BFF3F89B517}"/>
                </c:ext>
              </c:extLst>
            </c:dLbl>
            <c:dLbl>
              <c:idx val="27"/>
              <c:tx>
                <c:rich>
                  <a:bodyPr/>
                  <a:lstStyle/>
                  <a:p>
                    <a:fld id="{C8147AC9-C259-42CC-8771-9D5A530B13D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BB9E-4791-B6AF-1BFF3F89B517}"/>
                </c:ext>
              </c:extLst>
            </c:dLbl>
            <c:dLbl>
              <c:idx val="28"/>
              <c:tx>
                <c:rich>
                  <a:bodyPr/>
                  <a:lstStyle/>
                  <a:p>
                    <a:fld id="{754C2D57-7680-4F16-83D1-1D9FF06F4699}"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BB9E-4791-B6AF-1BFF3F89B517}"/>
                </c:ext>
              </c:extLst>
            </c:dLbl>
            <c:dLbl>
              <c:idx val="29"/>
              <c:layout>
                <c:manualLayout>
                  <c:x val="-3.5608541182639238E-2"/>
                  <c:y val="-8.3978464004027635E-3"/>
                </c:manualLayout>
              </c:layout>
              <c:tx>
                <c:rich>
                  <a:bodyPr/>
                  <a:lstStyle/>
                  <a:p>
                    <a:fld id="{40F27663-4684-4A77-A86C-8085027D579F}"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BB9E-4791-B6AF-1BFF3F89B517}"/>
                </c:ext>
              </c:extLst>
            </c:dLbl>
            <c:dLbl>
              <c:idx val="30"/>
              <c:tx>
                <c:rich>
                  <a:bodyPr/>
                  <a:lstStyle/>
                  <a:p>
                    <a:fld id="{BF85CB2A-8BBE-42E3-9673-947C7B2154AD}"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BB9E-4791-B6AF-1BFF3F89B517}"/>
                </c:ext>
              </c:extLst>
            </c:dLbl>
            <c:dLbl>
              <c:idx val="31"/>
              <c:tx>
                <c:rich>
                  <a:bodyPr/>
                  <a:lstStyle/>
                  <a:p>
                    <a:fld id="{B4109524-40B7-4A57-8656-FD7D281043BE}"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BB9E-4791-B6AF-1BFF3F89B517}"/>
                </c:ext>
              </c:extLst>
            </c:dLbl>
            <c:dLbl>
              <c:idx val="32"/>
              <c:layout>
                <c:manualLayout>
                  <c:x val="-2.2962112514351321E-3"/>
                  <c:y val="0"/>
                </c:manualLayout>
              </c:layout>
              <c:tx>
                <c:rich>
                  <a:bodyPr/>
                  <a:lstStyle/>
                  <a:p>
                    <a:fld id="{EF3FDF16-A859-4800-A1D9-95812FB1E79E}"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BB9E-4791-B6AF-1BFF3F89B517}"/>
                </c:ext>
              </c:extLst>
            </c:dLbl>
            <c:dLbl>
              <c:idx val="33"/>
              <c:tx>
                <c:rich>
                  <a:bodyPr/>
                  <a:lstStyle/>
                  <a:p>
                    <a:fld id="{FDF6151F-4240-4D41-BAE2-F04DE6713E2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BB9E-4791-B6AF-1BFF3F89B517}"/>
                </c:ext>
              </c:extLst>
            </c:dLbl>
            <c:dLbl>
              <c:idx val="34"/>
              <c:tx>
                <c:rich>
                  <a:bodyPr/>
                  <a:lstStyle/>
                  <a:p>
                    <a:fld id="{08D0BA9D-E598-4301-960F-37ED1EA20C4B}"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BB9E-4791-B6AF-1BFF3F89B517}"/>
                </c:ext>
              </c:extLst>
            </c:dLbl>
            <c:dLbl>
              <c:idx val="35"/>
              <c:tx>
                <c:rich>
                  <a:bodyPr/>
                  <a:lstStyle/>
                  <a:p>
                    <a:fld id="{C53FF2E9-BBE4-4DE4-8AFC-8BDDCA682E61}"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BB9E-4791-B6AF-1BFF3F89B517}"/>
                </c:ext>
              </c:extLst>
            </c:dLbl>
            <c:dLbl>
              <c:idx val="36"/>
              <c:tx>
                <c:rich>
                  <a:bodyPr/>
                  <a:lstStyle/>
                  <a:p>
                    <a:fld id="{67BE57BD-EF2E-4209-89B9-9B25DC85A8B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BB9E-4791-B6AF-1BFF3F89B517}"/>
                </c:ext>
              </c:extLst>
            </c:dLbl>
            <c:dLbl>
              <c:idx val="37"/>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BB9E-4791-B6AF-1BFF3F89B517}"/>
                </c:ext>
              </c:extLst>
            </c:dLbl>
            <c:dLbl>
              <c:idx val="38"/>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BB9E-4791-B6AF-1BFF3F89B517}"/>
                </c:ext>
              </c:extLst>
            </c:dLbl>
            <c:dLbl>
              <c:idx val="39"/>
              <c:tx>
                <c:rich>
                  <a:bodyPr/>
                  <a:lstStyle/>
                  <a:p>
                    <a:fld id="{3F83E2BC-4FD6-49B9-A2D9-A0B959B67CB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BB9E-4791-B6AF-1BFF3F89B517}"/>
                </c:ext>
              </c:extLst>
            </c:dLbl>
            <c:dLbl>
              <c:idx val="40"/>
              <c:tx>
                <c:rich>
                  <a:bodyPr/>
                  <a:lstStyle/>
                  <a:p>
                    <a:fld id="{20753003-EA06-49DA-9DFB-5127DD9360BB}"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BB9E-4791-B6AF-1BFF3F89B517}"/>
                </c:ext>
              </c:extLst>
            </c:dLbl>
            <c:dLbl>
              <c:idx val="41"/>
              <c:tx>
                <c:rich>
                  <a:bodyPr/>
                  <a:lstStyle/>
                  <a:p>
                    <a:fld id="{EC12C37B-54C9-4BA5-B8A7-0DC2952430E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BB9E-4791-B6AF-1BFF3F89B517}"/>
                </c:ext>
              </c:extLst>
            </c:dLbl>
            <c:dLbl>
              <c:idx val="42"/>
              <c:tx>
                <c:rich>
                  <a:bodyPr/>
                  <a:lstStyle/>
                  <a:p>
                    <a:fld id="{769D4BC2-371B-412E-A56F-8B555E98F98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BB9E-4791-B6AF-1BFF3F89B517}"/>
                </c:ext>
              </c:extLst>
            </c:dLbl>
            <c:dLbl>
              <c:idx val="43"/>
              <c:tx>
                <c:rich>
                  <a:bodyPr/>
                  <a:lstStyle/>
                  <a:p>
                    <a:fld id="{B0D92C0B-AC32-4D01-8268-93E6A7482AC5}"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BB9E-4791-B6AF-1BFF3F89B517}"/>
                </c:ext>
              </c:extLst>
            </c:dLbl>
            <c:dLbl>
              <c:idx val="44"/>
              <c:tx>
                <c:rich>
                  <a:bodyPr/>
                  <a:lstStyle/>
                  <a:p>
                    <a:fld id="{811EC560-A45D-4AAE-AA4B-0B0DDC5DAE63}"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BB9E-4791-B6AF-1BFF3F89B517}"/>
                </c:ext>
              </c:extLst>
            </c:dLbl>
            <c:dLbl>
              <c:idx val="45"/>
              <c:tx>
                <c:rich>
                  <a:bodyPr/>
                  <a:lstStyle/>
                  <a:p>
                    <a:fld id="{1995E5ED-D42C-4B7A-AC5D-318C0DA9CBD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BB9E-4791-B6AF-1BFF3F89B517}"/>
                </c:ext>
              </c:extLst>
            </c:dLbl>
            <c:dLbl>
              <c:idx val="46"/>
              <c:tx>
                <c:rich>
                  <a:bodyPr/>
                  <a:lstStyle/>
                  <a:p>
                    <a:fld id="{63DCFBEA-13C6-4A0C-B7A6-92B43C1C6404}"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BB9E-4791-B6AF-1BFF3F89B517}"/>
                </c:ext>
              </c:extLst>
            </c:dLbl>
            <c:dLbl>
              <c:idx val="47"/>
              <c:layout>
                <c:manualLayout>
                  <c:x val="-3.2504109589041139E-2"/>
                  <c:y val="-1.6602333089629204E-2"/>
                </c:manualLayout>
              </c:layout>
              <c:tx>
                <c:rich>
                  <a:bodyPr/>
                  <a:lstStyle/>
                  <a:p>
                    <a:fld id="{A86F6CE8-C1C2-49C1-ABBB-DADC1BD835B5}"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BB9E-4791-B6AF-1BFF3F89B517}"/>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2700" cap="rnd">
                <a:solidFill>
                  <a:schemeClr val="tx1"/>
                </a:solidFill>
                <a:prstDash val="solid"/>
              </a:ln>
              <a:effectLst/>
            </c:spPr>
            <c:trendlineType val="linear"/>
            <c:dispRSqr val="0"/>
            <c:dispEq val="0"/>
          </c:trendline>
          <c:xVal>
            <c:numRef>
              <c:f>'Relig DB and Renewables'!$C$165:$C$212</c:f>
              <c:numCache>
                <c:formatCode>General</c:formatCode>
                <c:ptCount val="48"/>
                <c:pt idx="0">
                  <c:v>22.2</c:v>
                </c:pt>
                <c:pt idx="1">
                  <c:v>21.6</c:v>
                </c:pt>
                <c:pt idx="2">
                  <c:v>25.6</c:v>
                </c:pt>
                <c:pt idx="3">
                  <c:v>11.4</c:v>
                </c:pt>
                <c:pt idx="5">
                  <c:v>23.4</c:v>
                </c:pt>
                <c:pt idx="6">
                  <c:v>36.9</c:v>
                </c:pt>
                <c:pt idx="7">
                  <c:v>24.8</c:v>
                </c:pt>
                <c:pt idx="8">
                  <c:v>21.6</c:v>
                </c:pt>
                <c:pt idx="10">
                  <c:v>46</c:v>
                </c:pt>
                <c:pt idx="11">
                  <c:v>36.5</c:v>
                </c:pt>
                <c:pt idx="12">
                  <c:v>36.6</c:v>
                </c:pt>
                <c:pt idx="13">
                  <c:v>42.6</c:v>
                </c:pt>
                <c:pt idx="14">
                  <c:v>27.6</c:v>
                </c:pt>
                <c:pt idx="15">
                  <c:v>48.6</c:v>
                </c:pt>
                <c:pt idx="16">
                  <c:v>40.799999999999997</c:v>
                </c:pt>
                <c:pt idx="17">
                  <c:v>49.2</c:v>
                </c:pt>
                <c:pt idx="18">
                  <c:v>41.4</c:v>
                </c:pt>
                <c:pt idx="20">
                  <c:v>57</c:v>
                </c:pt>
                <c:pt idx="21">
                  <c:v>54.6</c:v>
                </c:pt>
                <c:pt idx="25">
                  <c:v>0.96</c:v>
                </c:pt>
                <c:pt idx="26">
                  <c:v>32</c:v>
                </c:pt>
                <c:pt idx="27">
                  <c:v>47.5</c:v>
                </c:pt>
                <c:pt idx="28">
                  <c:v>29.4</c:v>
                </c:pt>
                <c:pt idx="29">
                  <c:v>18</c:v>
                </c:pt>
                <c:pt idx="30">
                  <c:v>31.2</c:v>
                </c:pt>
                <c:pt idx="31">
                  <c:v>35.4</c:v>
                </c:pt>
                <c:pt idx="32">
                  <c:v>26.6</c:v>
                </c:pt>
                <c:pt idx="33">
                  <c:v>16.3</c:v>
                </c:pt>
                <c:pt idx="34">
                  <c:v>40.799999999999997</c:v>
                </c:pt>
                <c:pt idx="35">
                  <c:v>15.6</c:v>
                </c:pt>
                <c:pt idx="36">
                  <c:v>28</c:v>
                </c:pt>
                <c:pt idx="39">
                  <c:v>43.8</c:v>
                </c:pt>
                <c:pt idx="40">
                  <c:v>20.3</c:v>
                </c:pt>
                <c:pt idx="41">
                  <c:v>51</c:v>
                </c:pt>
                <c:pt idx="42">
                  <c:v>48.6</c:v>
                </c:pt>
                <c:pt idx="43">
                  <c:v>28.2</c:v>
                </c:pt>
                <c:pt idx="44">
                  <c:v>15.9</c:v>
                </c:pt>
                <c:pt idx="45">
                  <c:v>45.6</c:v>
                </c:pt>
                <c:pt idx="46">
                  <c:v>39.799999999999997</c:v>
                </c:pt>
                <c:pt idx="47">
                  <c:v>14.4</c:v>
                </c:pt>
              </c:numCache>
            </c:numRef>
          </c:xVal>
          <c:yVal>
            <c:numRef>
              <c:f>'Relig DB and Renewables'!$N$165:$N$212</c:f>
              <c:numCache>
                <c:formatCode>General</c:formatCode>
                <c:ptCount val="48"/>
                <c:pt idx="0">
                  <c:v>43.621753542865555</c:v>
                </c:pt>
                <c:pt idx="1">
                  <c:v>67.636332102791442</c:v>
                </c:pt>
                <c:pt idx="2">
                  <c:v>19.704721102092854</c:v>
                </c:pt>
                <c:pt idx="3">
                  <c:v>6.9013107823061786</c:v>
                </c:pt>
                <c:pt idx="5">
                  <c:v>72.539839493688902</c:v>
                </c:pt>
                <c:pt idx="6">
                  <c:v>66.957953862817661</c:v>
                </c:pt>
                <c:pt idx="7">
                  <c:v>19.988794790557712</c:v>
                </c:pt>
                <c:pt idx="8">
                  <c:v>16.506868683936879</c:v>
                </c:pt>
                <c:pt idx="10">
                  <c:v>153.53396538579179</c:v>
                </c:pt>
                <c:pt idx="11">
                  <c:v>329.26562036256524</c:v>
                </c:pt>
                <c:pt idx="12">
                  <c:v>161.92307692307693</c:v>
                </c:pt>
                <c:pt idx="13">
                  <c:v>386.9241453142223</c:v>
                </c:pt>
                <c:pt idx="14">
                  <c:v>202.20640982967703</c:v>
                </c:pt>
                <c:pt idx="15">
                  <c:v>158.25036449968664</c:v>
                </c:pt>
                <c:pt idx="16">
                  <c:v>279.15881058101922</c:v>
                </c:pt>
                <c:pt idx="17">
                  <c:v>614.8159602423749</c:v>
                </c:pt>
                <c:pt idx="18">
                  <c:v>18.442845310827327</c:v>
                </c:pt>
                <c:pt idx="20">
                  <c:v>35.328025666450927</c:v>
                </c:pt>
                <c:pt idx="21">
                  <c:v>192.40434828198858</c:v>
                </c:pt>
                <c:pt idx="25">
                  <c:v>37.497507625685763</c:v>
                </c:pt>
                <c:pt idx="26">
                  <c:v>47.452911696647412</c:v>
                </c:pt>
                <c:pt idx="27">
                  <c:v>196.01658054755535</c:v>
                </c:pt>
                <c:pt idx="28">
                  <c:v>130.09600854828005</c:v>
                </c:pt>
                <c:pt idx="29">
                  <c:v>15.816227849741718</c:v>
                </c:pt>
                <c:pt idx="30">
                  <c:v>58.906846794167251</c:v>
                </c:pt>
                <c:pt idx="31">
                  <c:v>315.15255132986886</c:v>
                </c:pt>
                <c:pt idx="32">
                  <c:v>6.2120737653563145</c:v>
                </c:pt>
                <c:pt idx="33">
                  <c:v>125.09307626695848</c:v>
                </c:pt>
                <c:pt idx="34">
                  <c:v>16.690329497421605</c:v>
                </c:pt>
                <c:pt idx="35">
                  <c:v>136.44417248783603</c:v>
                </c:pt>
                <c:pt idx="36">
                  <c:v>93.418896829013633</c:v>
                </c:pt>
                <c:pt idx="39">
                  <c:v>76.38607573093438</c:v>
                </c:pt>
                <c:pt idx="40">
                  <c:v>86.192310415340259</c:v>
                </c:pt>
                <c:pt idx="41">
                  <c:v>451.8659770976293</c:v>
                </c:pt>
                <c:pt idx="42">
                  <c:v>214.54530811935737</c:v>
                </c:pt>
                <c:pt idx="43">
                  <c:v>467.76570302157131</c:v>
                </c:pt>
                <c:pt idx="44">
                  <c:v>3.4494312893509482</c:v>
                </c:pt>
                <c:pt idx="45">
                  <c:v>321.11056210711672</c:v>
                </c:pt>
                <c:pt idx="46">
                  <c:v>147.82846098700938</c:v>
                </c:pt>
                <c:pt idx="47">
                  <c:v>17.694337650500515</c:v>
                </c:pt>
              </c:numCache>
            </c:numRef>
          </c:yVal>
          <c:smooth val="0"/>
          <c:extLst>
            <c:ext xmlns:c15="http://schemas.microsoft.com/office/drawing/2012/chart" uri="{02D57815-91ED-43cb-92C2-25804820EDAC}">
              <c15:datalabelsRange>
                <c15:f>'Relig DB and Renewables'!$B$165:$B$212</c15:f>
                <c15:dlblRangeCache>
                  <c:ptCount val="48"/>
                  <c:pt idx="0">
                    <c:v>Phillipines</c:v>
                  </c:pt>
                  <c:pt idx="1">
                    <c:v>India</c:v>
                  </c:pt>
                  <c:pt idx="2">
                    <c:v>Poland</c:v>
                  </c:pt>
                  <c:pt idx="3">
                    <c:v>Egypt</c:v>
                  </c:pt>
                  <c:pt idx="5">
                    <c:v>Thailand</c:v>
                  </c:pt>
                  <c:pt idx="6">
                    <c:v>Portugal</c:v>
                  </c:pt>
                  <c:pt idx="7">
                    <c:v>Mexico</c:v>
                  </c:pt>
                  <c:pt idx="8">
                    <c:v>Malaysia</c:v>
                  </c:pt>
                  <c:pt idx="10">
                    <c:v>Austria</c:v>
                  </c:pt>
                  <c:pt idx="11">
                    <c:v>Greece</c:v>
                  </c:pt>
                  <c:pt idx="12">
                    <c:v>Spain</c:v>
                  </c:pt>
                  <c:pt idx="13">
                    <c:v>Italy</c:v>
                  </c:pt>
                  <c:pt idx="14">
                    <c:v>Australia</c:v>
                  </c:pt>
                  <c:pt idx="15">
                    <c:v>France</c:v>
                  </c:pt>
                  <c:pt idx="16">
                    <c:v>Great Britain</c:v>
                  </c:pt>
                  <c:pt idx="17">
                    <c:v>Germany</c:v>
                  </c:pt>
                  <c:pt idx="18">
                    <c:v>Finland</c:v>
                  </c:pt>
                  <c:pt idx="20">
                    <c:v>Sweden</c:v>
                  </c:pt>
                  <c:pt idx="21">
                    <c:v>Denmark</c:v>
                  </c:pt>
                  <c:pt idx="25">
                    <c:v>Pakistan</c:v>
                  </c:pt>
                  <c:pt idx="26">
                    <c:v>Lithuania</c:v>
                  </c:pt>
                  <c:pt idx="27">
                    <c:v>Switzerland</c:v>
                  </c:pt>
                  <c:pt idx="28">
                    <c:v>Romania</c:v>
                  </c:pt>
                  <c:pt idx="29">
                    <c:v>Brazil</c:v>
                  </c:pt>
                  <c:pt idx="30">
                    <c:v>Turkey</c:v>
                  </c:pt>
                  <c:pt idx="31">
                    <c:v>Bulgaria</c:v>
                  </c:pt>
                  <c:pt idx="32">
                    <c:v>Iran</c:v>
                  </c:pt>
                  <c:pt idx="33">
                    <c:v>South Korea</c:v>
                  </c:pt>
                  <c:pt idx="34">
                    <c:v>Singapore</c:v>
                  </c:pt>
                  <c:pt idx="35">
                    <c:v>Ukraine</c:v>
                  </c:pt>
                  <c:pt idx="36">
                    <c:v>Israel</c:v>
                  </c:pt>
                  <c:pt idx="39">
                    <c:v>Canada</c:v>
                  </c:pt>
                  <c:pt idx="40">
                    <c:v>South Africa</c:v>
                  </c:pt>
                  <c:pt idx="41">
                    <c:v>Belgium</c:v>
                  </c:pt>
                  <c:pt idx="42">
                    <c:v>Netherlands</c:v>
                  </c:pt>
                  <c:pt idx="43">
                    <c:v>Japan</c:v>
                  </c:pt>
                  <c:pt idx="44">
                    <c:v>Russia</c:v>
                  </c:pt>
                  <c:pt idx="45">
                    <c:v>Czech republic</c:v>
                  </c:pt>
                  <c:pt idx="46">
                    <c:v>Chile</c:v>
                  </c:pt>
                  <c:pt idx="47">
                    <c:v>Morocco</c:v>
                  </c:pt>
                </c15:dlblRangeCache>
              </c15:datalabelsRange>
            </c:ext>
            <c:ext xmlns:c16="http://schemas.microsoft.com/office/drawing/2014/chart" uri="{C3380CC4-5D6E-409C-BE32-E72D297353CC}">
              <c16:uniqueId val="{00000031-BB9E-4791-B6AF-1BFF3F89B517}"/>
            </c:ext>
          </c:extLst>
        </c:ser>
        <c:dLbls>
          <c:showLegendKey val="0"/>
          <c:showVal val="0"/>
          <c:showCatName val="0"/>
          <c:showSerName val="0"/>
          <c:showPercent val="0"/>
          <c:showBubbleSize val="0"/>
        </c:dLbls>
        <c:axId val="482514168"/>
        <c:axId val="482514496"/>
      </c:scatterChart>
      <c:valAx>
        <c:axId val="48251416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r>
                  <a:rPr lang="en-GB" sz="2000" b="1" i="0" u="none" strike="noStrike" baseline="0">
                    <a:effectLst/>
                  </a:rPr>
                  <a:t>UN Poll vote share for 'action on climate change'; a response shown to be cultural</a:t>
                </a:r>
                <a:endParaRPr lang="en-GB" sz="2000" b="1" baseline="0"/>
              </a:p>
            </c:rich>
          </c:tx>
          <c:layout>
            <c:manualLayout>
              <c:xMode val="edge"/>
              <c:yMode val="edge"/>
              <c:x val="0.16119825708061"/>
              <c:y val="0.95001636915352716"/>
            </c:manualLayout>
          </c:layout>
          <c:overlay val="0"/>
          <c:spPr>
            <a:noFill/>
            <a:ln>
              <a:noFill/>
            </a:ln>
            <a:effectLst/>
          </c:spPr>
          <c:txPr>
            <a:bodyPr rot="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514496"/>
        <c:crosses val="autoZero"/>
        <c:crossBetween val="midCat"/>
      </c:valAx>
      <c:valAx>
        <c:axId val="4825144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300" b="0" i="0" u="none" strike="noStrike" kern="1200" baseline="0">
                    <a:solidFill>
                      <a:sysClr val="windowText" lastClr="000000">
                        <a:lumMod val="65000"/>
                        <a:lumOff val="35000"/>
                      </a:sysClr>
                    </a:solidFill>
                    <a:latin typeface="+mn-lt"/>
                    <a:ea typeface="+mn-ea"/>
                    <a:cs typeface="+mn-cs"/>
                  </a:defRPr>
                </a:pPr>
                <a:r>
                  <a:rPr lang="en-GB" sz="1800" b="1" i="0" baseline="0">
                    <a:effectLst/>
                  </a:rPr>
                  <a:t>(GDPpC-normalised annual-sunshine-duration-adjusted Solar Capacity [MW]) / Population</a:t>
                </a:r>
                <a:r>
                  <a:rPr lang="en-GB" sz="1800" b="1" i="0" u="none" strike="noStrike" baseline="0">
                    <a:effectLst/>
                  </a:rPr>
                  <a:t> </a:t>
                </a:r>
                <a:endParaRPr lang="en-GB" sz="1800" b="1" baseline="0"/>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3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51416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GB" sz="1650" b="1" i="0" baseline="0">
                <a:solidFill>
                  <a:sysClr val="windowText" lastClr="000000"/>
                </a:solidFill>
                <a:effectLst/>
              </a:rPr>
              <a:t>% Climate-change</a:t>
            </a:r>
            <a:r>
              <a:rPr lang="en-GB" sz="1650" b="1" i="1" baseline="0">
                <a:solidFill>
                  <a:sysClr val="windowText" lastClr="000000"/>
                </a:solidFill>
                <a:effectLst/>
              </a:rPr>
              <a:t> endorsing</a:t>
            </a:r>
            <a:r>
              <a:rPr lang="en-GB" sz="1650" b="1" i="0" baseline="0">
                <a:solidFill>
                  <a:sysClr val="windowText" lastClr="000000"/>
                </a:solidFill>
                <a:effectLst/>
              </a:rPr>
              <a:t> national responses to climate survey questions, </a:t>
            </a:r>
            <a:r>
              <a:rPr lang="en-GB" sz="1650" b="0" i="0" baseline="0">
                <a:solidFill>
                  <a:sysClr val="windowText" lastClr="000000"/>
                </a:solidFill>
                <a:effectLst/>
              </a:rPr>
              <a:t>versus</a:t>
            </a:r>
            <a:r>
              <a:rPr lang="en-GB" sz="1650" b="1" i="0" baseline="0">
                <a:solidFill>
                  <a:sysClr val="windowText" lastClr="000000"/>
                </a:solidFill>
                <a:effectLst/>
              </a:rPr>
              <a:t> National Religiosity. </a:t>
            </a:r>
            <a:r>
              <a:rPr lang="en-GB" sz="1650" b="1" i="0" u="sng" baseline="0">
                <a:solidFill>
                  <a:sysClr val="windowText" lastClr="000000"/>
                </a:solidFill>
                <a:effectLst/>
              </a:rPr>
              <a:t>Trends only</a:t>
            </a:r>
            <a:r>
              <a:rPr lang="en-GB" sz="1650" b="1" i="0" baseline="0">
                <a:solidFill>
                  <a:sysClr val="windowText" lastClr="000000"/>
                </a:solidFill>
                <a:effectLst/>
              </a:rPr>
              <a:t>. </a:t>
            </a:r>
            <a:r>
              <a:rPr lang="en-GB" sz="1650" b="1" i="1" baseline="0">
                <a:solidFill>
                  <a:sysClr val="windowText" lastClr="000000"/>
                </a:solidFill>
                <a:effectLst/>
              </a:rPr>
              <a:t>Reality-constrained</a:t>
            </a:r>
            <a:r>
              <a:rPr lang="en-GB" sz="1650" b="1" i="0" baseline="0">
                <a:solidFill>
                  <a:sysClr val="windowText" lastClr="000000"/>
                </a:solidFill>
                <a:effectLst/>
              </a:rPr>
              <a:t> questions = orange. </a:t>
            </a:r>
            <a:r>
              <a:rPr lang="en-GB" sz="1650" b="1" i="1" baseline="0">
                <a:solidFill>
                  <a:sysClr val="windowText" lastClr="000000"/>
                </a:solidFill>
                <a:effectLst/>
              </a:rPr>
              <a:t>Unconstrained</a:t>
            </a:r>
            <a:r>
              <a:rPr lang="en-GB" sz="1650" b="1" i="0" baseline="0">
                <a:solidFill>
                  <a:sysClr val="windowText" lastClr="000000"/>
                </a:solidFill>
                <a:effectLst/>
              </a:rPr>
              <a:t> questions = blue</a:t>
            </a:r>
            <a:r>
              <a:rPr lang="en-GB" sz="1650" b="1" baseline="0">
                <a:solidFill>
                  <a:sysClr val="windowText" lastClr="000000"/>
                </a:solidFill>
              </a:rPr>
              <a:t>.</a:t>
            </a:r>
            <a:endParaRPr lang="en-GB" sz="1650" b="1">
              <a:solidFill>
                <a:sysClr val="windowText" lastClr="000000"/>
              </a:solidFill>
            </a:endParaRPr>
          </a:p>
        </c:rich>
      </c:tx>
      <c:layout>
        <c:manualLayout>
          <c:xMode val="edge"/>
          <c:yMode val="edge"/>
          <c:x val="0.11953703703703704"/>
          <c:y val="8.2474226804123713E-3"/>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6.9818733595800528E-2"/>
          <c:y val="9.7606832651073255E-2"/>
          <c:w val="0.86499216243802857"/>
          <c:h val="0.81948186889010011"/>
        </c:manualLayout>
      </c:layout>
      <c:scatterChart>
        <c:scatterStyle val="lineMarker"/>
        <c:varyColors val="0"/>
        <c:ser>
          <c:idx val="2"/>
          <c:order val="2"/>
          <c:tx>
            <c:v>Un Power to Combat CC: GD</c:v>
          </c:tx>
          <c:spPr>
            <a:ln w="25400" cap="rnd">
              <a:noFill/>
              <a:round/>
            </a:ln>
            <a:effectLst/>
          </c:spPr>
          <c:marker>
            <c:symbol val="none"/>
          </c:marker>
          <c:dPt>
            <c:idx val="7"/>
            <c:marker>
              <c:symbol val="none"/>
            </c:marker>
            <c:bubble3D val="0"/>
            <c:extLst>
              <c:ext xmlns:c16="http://schemas.microsoft.com/office/drawing/2014/chart" uri="{C3380CC4-5D6E-409C-BE32-E72D297353CC}">
                <c16:uniqueId val="{00000000-77AF-4E50-889C-9D1633071F20}"/>
              </c:ext>
            </c:extLst>
          </c:dPt>
          <c:dPt>
            <c:idx val="8"/>
            <c:marker>
              <c:symbol val="none"/>
            </c:marker>
            <c:bubble3D val="0"/>
            <c:extLst>
              <c:ext xmlns:c16="http://schemas.microsoft.com/office/drawing/2014/chart" uri="{C3380CC4-5D6E-409C-BE32-E72D297353CC}">
                <c16:uniqueId val="{00000001-77AF-4E50-889C-9D1633071F20}"/>
              </c:ext>
            </c:extLst>
          </c:dPt>
          <c:dPt>
            <c:idx val="11"/>
            <c:marker>
              <c:symbol val="none"/>
            </c:marker>
            <c:bubble3D val="0"/>
            <c:extLst>
              <c:ext xmlns:c16="http://schemas.microsoft.com/office/drawing/2014/chart" uri="{C3380CC4-5D6E-409C-BE32-E72D297353CC}">
                <c16:uniqueId val="{00000002-77AF-4E50-889C-9D1633071F20}"/>
              </c:ext>
            </c:extLst>
          </c:dPt>
          <c:trendline>
            <c:spPr>
              <a:ln w="28575" cap="rnd">
                <a:solidFill>
                  <a:schemeClr val="accent1">
                    <a:alpha val="60000"/>
                  </a:schemeClr>
                </a:solidFill>
                <a:prstDash val="solid"/>
              </a:ln>
              <a:effectLst/>
            </c:spPr>
            <c:trendlineType val="linear"/>
            <c:backward val="5"/>
            <c:dispRSqr val="0"/>
            <c:dispEq val="0"/>
          </c:trendline>
          <c:xVal>
            <c:numRef>
              <c:f>'Main Trends'!$D$113:$D$134</c:f>
              <c:numCache>
                <c:formatCode>General</c:formatCode>
                <c:ptCount val="22"/>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47.198</c:v>
                </c:pt>
                <c:pt idx="13">
                  <c:v>67.853000000000009</c:v>
                </c:pt>
                <c:pt idx="14">
                  <c:v>36.262999999999998</c:v>
                </c:pt>
                <c:pt idx="15">
                  <c:v>39.908000000000001</c:v>
                </c:pt>
                <c:pt idx="16">
                  <c:v>28.972999999999999</c:v>
                </c:pt>
                <c:pt idx="17">
                  <c:v>38.692999999999998</c:v>
                </c:pt>
                <c:pt idx="18">
                  <c:v>37.478000000000002</c:v>
                </c:pt>
                <c:pt idx="19">
                  <c:v>30.188000000000002</c:v>
                </c:pt>
                <c:pt idx="20">
                  <c:v>24.113</c:v>
                </c:pt>
                <c:pt idx="21">
                  <c:v>27.757999999999999</c:v>
                </c:pt>
              </c:numCache>
            </c:numRef>
          </c:xVal>
          <c:yVal>
            <c:numRef>
              <c:f>'Main Trends'!$F$113:$F$134</c:f>
              <c:numCache>
                <c:formatCode>General</c:formatCode>
                <c:ptCount val="22"/>
                <c:pt idx="0">
                  <c:v>64</c:v>
                </c:pt>
                <c:pt idx="1">
                  <c:v>58</c:v>
                </c:pt>
                <c:pt idx="2">
                  <c:v>67</c:v>
                </c:pt>
                <c:pt idx="3">
                  <c:v>56</c:v>
                </c:pt>
                <c:pt idx="4">
                  <c:v>51</c:v>
                </c:pt>
                <c:pt idx="5">
                  <c:v>44</c:v>
                </c:pt>
                <c:pt idx="6">
                  <c:v>62</c:v>
                </c:pt>
                <c:pt idx="7">
                  <c:v>53</c:v>
                </c:pt>
                <c:pt idx="8">
                  <c:v>47</c:v>
                </c:pt>
                <c:pt idx="9">
                  <c:v>47</c:v>
                </c:pt>
                <c:pt idx="10">
                  <c:v>46</c:v>
                </c:pt>
                <c:pt idx="11">
                  <c:v>41</c:v>
                </c:pt>
                <c:pt idx="12">
                  <c:v>43</c:v>
                </c:pt>
                <c:pt idx="13">
                  <c:v>49</c:v>
                </c:pt>
                <c:pt idx="14">
                  <c:v>36</c:v>
                </c:pt>
                <c:pt idx="15">
                  <c:v>31</c:v>
                </c:pt>
                <c:pt idx="16">
                  <c:v>32</c:v>
                </c:pt>
                <c:pt idx="17">
                  <c:v>27</c:v>
                </c:pt>
                <c:pt idx="18">
                  <c:v>29</c:v>
                </c:pt>
                <c:pt idx="19">
                  <c:v>31</c:v>
                </c:pt>
                <c:pt idx="20">
                  <c:v>23</c:v>
                </c:pt>
                <c:pt idx="21">
                  <c:v>27</c:v>
                </c:pt>
              </c:numCache>
            </c:numRef>
          </c:yVal>
          <c:smooth val="0"/>
          <c:extLst>
            <c:ext xmlns:c16="http://schemas.microsoft.com/office/drawing/2014/chart" uri="{C3380CC4-5D6E-409C-BE32-E72D297353CC}">
              <c16:uniqueId val="{00000004-77AF-4E50-889C-9D1633071F20}"/>
            </c:ext>
          </c:extLst>
        </c:ser>
        <c:ser>
          <c:idx val="0"/>
          <c:order val="6"/>
          <c:tx>
            <c:v>Climate Concern: Impacts</c:v>
          </c:tx>
          <c:spPr>
            <a:ln w="25400" cap="rnd">
              <a:noFill/>
              <a:round/>
            </a:ln>
            <a:effectLst/>
          </c:spPr>
          <c:marker>
            <c:symbol val="none"/>
          </c:marker>
          <c:trendline>
            <c:spPr>
              <a:ln w="57150" cap="rnd">
                <a:solidFill>
                  <a:schemeClr val="accent1"/>
                </a:solidFill>
                <a:prstDash val="solid"/>
              </a:ln>
              <a:effectLst/>
            </c:spPr>
            <c:trendlineType val="linear"/>
            <c:backward val="5"/>
            <c:dispRSqr val="0"/>
            <c:dispEq val="0"/>
          </c:trendline>
          <c:xVal>
            <c:numRef>
              <c:f>'Main Trends'!$D$113:$D$134</c:f>
              <c:numCache>
                <c:formatCode>General</c:formatCode>
                <c:ptCount val="22"/>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47.198</c:v>
                </c:pt>
                <c:pt idx="13">
                  <c:v>67.853000000000009</c:v>
                </c:pt>
                <c:pt idx="14">
                  <c:v>36.262999999999998</c:v>
                </c:pt>
                <c:pt idx="15">
                  <c:v>39.908000000000001</c:v>
                </c:pt>
                <c:pt idx="16">
                  <c:v>28.972999999999999</c:v>
                </c:pt>
                <c:pt idx="17">
                  <c:v>38.692999999999998</c:v>
                </c:pt>
                <c:pt idx="18">
                  <c:v>37.478000000000002</c:v>
                </c:pt>
                <c:pt idx="19">
                  <c:v>30.188000000000002</c:v>
                </c:pt>
                <c:pt idx="20">
                  <c:v>24.113</c:v>
                </c:pt>
                <c:pt idx="21">
                  <c:v>27.757999999999999</c:v>
                </c:pt>
              </c:numCache>
            </c:numRef>
          </c:xVal>
          <c:yVal>
            <c:numRef>
              <c:f>'Main Trends'!$C$113:$C$134</c:f>
              <c:numCache>
                <c:formatCode>General</c:formatCode>
                <c:ptCount val="22"/>
                <c:pt idx="0">
                  <c:v>75</c:v>
                </c:pt>
                <c:pt idx="1">
                  <c:v>70</c:v>
                </c:pt>
                <c:pt idx="2">
                  <c:v>65</c:v>
                </c:pt>
                <c:pt idx="3">
                  <c:v>58</c:v>
                </c:pt>
                <c:pt idx="4">
                  <c:v>56</c:v>
                </c:pt>
                <c:pt idx="5">
                  <c:v>55</c:v>
                </c:pt>
                <c:pt idx="6">
                  <c:v>55</c:v>
                </c:pt>
                <c:pt idx="7">
                  <c:v>53</c:v>
                </c:pt>
                <c:pt idx="8">
                  <c:v>47</c:v>
                </c:pt>
                <c:pt idx="9">
                  <c:v>45</c:v>
                </c:pt>
                <c:pt idx="10">
                  <c:v>41</c:v>
                </c:pt>
                <c:pt idx="11">
                  <c:v>41</c:v>
                </c:pt>
                <c:pt idx="12">
                  <c:v>32</c:v>
                </c:pt>
                <c:pt idx="13">
                  <c:v>29</c:v>
                </c:pt>
                <c:pt idx="14">
                  <c:v>29</c:v>
                </c:pt>
                <c:pt idx="15">
                  <c:v>26</c:v>
                </c:pt>
                <c:pt idx="16">
                  <c:v>17</c:v>
                </c:pt>
                <c:pt idx="17">
                  <c:v>16</c:v>
                </c:pt>
                <c:pt idx="18">
                  <c:v>14</c:v>
                </c:pt>
                <c:pt idx="19">
                  <c:v>12</c:v>
                </c:pt>
                <c:pt idx="20">
                  <c:v>11</c:v>
                </c:pt>
                <c:pt idx="21">
                  <c:v>10</c:v>
                </c:pt>
              </c:numCache>
            </c:numRef>
          </c:yVal>
          <c:smooth val="0"/>
          <c:extLst>
            <c:ext xmlns:c16="http://schemas.microsoft.com/office/drawing/2014/chart" uri="{C3380CC4-5D6E-409C-BE32-E72D297353CC}">
              <c16:uniqueId val="{00000006-77AF-4E50-889C-9D1633071F20}"/>
            </c:ext>
          </c:extLst>
        </c:ser>
        <c:dLbls>
          <c:showLegendKey val="0"/>
          <c:showVal val="0"/>
          <c:showCatName val="0"/>
          <c:showSerName val="0"/>
          <c:showPercent val="0"/>
          <c:showBubbleSize val="0"/>
        </c:dLbls>
        <c:axId val="546280360"/>
        <c:axId val="546282328"/>
      </c:scatterChart>
      <c:scatterChart>
        <c:scatterStyle val="lineMarker"/>
        <c:varyColors val="0"/>
        <c:ser>
          <c:idx val="6"/>
          <c:order val="0"/>
          <c:tx>
            <c:v>Weakly Constrained</c:v>
          </c:tx>
          <c:spPr>
            <a:ln w="25400" cap="rnd">
              <a:noFill/>
              <a:round/>
            </a:ln>
            <a:effectLst/>
          </c:spPr>
          <c:marker>
            <c:symbol val="none"/>
          </c:marker>
          <c:trendline>
            <c:spPr>
              <a:ln w="25400" cap="rnd">
                <a:solidFill>
                  <a:schemeClr val="accent2">
                    <a:alpha val="40000"/>
                  </a:schemeClr>
                </a:solidFill>
                <a:prstDash val="solid"/>
              </a:ln>
              <a:effectLst/>
            </c:spPr>
            <c:trendlineType val="linear"/>
            <c:backward val="4"/>
            <c:dispRSqr val="0"/>
            <c:dispEq val="0"/>
          </c:trendline>
          <c:xVal>
            <c:numRef>
              <c:f>'Main Trends'!$D$362:$D$408</c:f>
              <c:numCache>
                <c:formatCode>General</c:formatCode>
                <c:ptCount val="47"/>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47.198</c:v>
                </c:pt>
                <c:pt idx="13">
                  <c:v>67.853000000000009</c:v>
                </c:pt>
                <c:pt idx="14">
                  <c:v>36.262999999999998</c:v>
                </c:pt>
                <c:pt idx="15">
                  <c:v>39.908000000000001</c:v>
                </c:pt>
                <c:pt idx="16">
                  <c:v>28.972999999999999</c:v>
                </c:pt>
                <c:pt idx="17">
                  <c:v>38.692999999999998</c:v>
                </c:pt>
                <c:pt idx="18">
                  <c:v>37.478000000000002</c:v>
                </c:pt>
                <c:pt idx="19">
                  <c:v>30.188000000000002</c:v>
                </c:pt>
                <c:pt idx="20">
                  <c:v>24.113</c:v>
                </c:pt>
                <c:pt idx="21">
                  <c:v>27.757999999999999</c:v>
                </c:pt>
                <c:pt idx="22">
                  <c:v>100</c:v>
                </c:pt>
                <c:pt idx="23">
                  <c:v>100</c:v>
                </c:pt>
                <c:pt idx="24">
                  <c:v>97.013000000000005</c:v>
                </c:pt>
                <c:pt idx="25">
                  <c:v>94.582999999999998</c:v>
                </c:pt>
                <c:pt idx="26">
                  <c:v>88.507999999999996</c:v>
                </c:pt>
                <c:pt idx="27">
                  <c:v>87.293000000000006</c:v>
                </c:pt>
                <c:pt idx="28">
                  <c:v>86.078000000000003</c:v>
                </c:pt>
                <c:pt idx="29">
                  <c:v>82.433000000000007</c:v>
                </c:pt>
                <c:pt idx="30">
                  <c:v>78.787999999999997</c:v>
                </c:pt>
                <c:pt idx="31">
                  <c:v>50.843000000000004</c:v>
                </c:pt>
                <c:pt idx="32">
                  <c:v>73.927999999999997</c:v>
                </c:pt>
                <c:pt idx="33">
                  <c:v>61.778000000000006</c:v>
                </c:pt>
                <c:pt idx="34">
                  <c:v>58.132999999999996</c:v>
                </c:pt>
                <c:pt idx="35">
                  <c:v>53.273000000000003</c:v>
                </c:pt>
                <c:pt idx="36">
                  <c:v>45.983000000000004</c:v>
                </c:pt>
                <c:pt idx="37">
                  <c:v>44.768000000000001</c:v>
                </c:pt>
                <c:pt idx="38">
                  <c:v>43.552999999999997</c:v>
                </c:pt>
                <c:pt idx="39">
                  <c:v>49.628</c:v>
                </c:pt>
                <c:pt idx="40">
                  <c:v>35.048000000000002</c:v>
                </c:pt>
                <c:pt idx="41">
                  <c:v>33.832999999999998</c:v>
                </c:pt>
                <c:pt idx="42">
                  <c:v>32.618000000000002</c:v>
                </c:pt>
                <c:pt idx="43">
                  <c:v>26.542999999999999</c:v>
                </c:pt>
                <c:pt idx="44">
                  <c:v>25.327999999999999</c:v>
                </c:pt>
                <c:pt idx="45">
                  <c:v>70.283000000000001</c:v>
                </c:pt>
                <c:pt idx="46">
                  <c:v>100</c:v>
                </c:pt>
              </c:numCache>
            </c:numRef>
          </c:xVal>
          <c:yVal>
            <c:numRef>
              <c:f>'Main Trends'!$G$362:$G$408</c:f>
              <c:numCache>
                <c:formatCode>General</c:formatCode>
                <c:ptCount val="47"/>
                <c:pt idx="0">
                  <c:v>22.200000000000003</c:v>
                </c:pt>
                <c:pt idx="1">
                  <c:v>21.6</c:v>
                </c:pt>
                <c:pt idx="2">
                  <c:v>27</c:v>
                </c:pt>
                <c:pt idx="3">
                  <c:v>11.399999999999999</c:v>
                </c:pt>
                <c:pt idx="4">
                  <c:v>21.6</c:v>
                </c:pt>
                <c:pt idx="5">
                  <c:v>23.4</c:v>
                </c:pt>
                <c:pt idx="6">
                  <c:v>22.799999999999997</c:v>
                </c:pt>
                <c:pt idx="7">
                  <c:v>24</c:v>
                </c:pt>
                <c:pt idx="8">
                  <c:v>21.6</c:v>
                </c:pt>
                <c:pt idx="9">
                  <c:v>18.600000000000001</c:v>
                </c:pt>
                <c:pt idx="10">
                  <c:v>19.799999999999997</c:v>
                </c:pt>
                <c:pt idx="11">
                  <c:v>40.799999999999997</c:v>
                </c:pt>
                <c:pt idx="12">
                  <c:v>36.599999999999994</c:v>
                </c:pt>
                <c:pt idx="13">
                  <c:v>42.599999999999994</c:v>
                </c:pt>
                <c:pt idx="14">
                  <c:v>27.599999999999998</c:v>
                </c:pt>
                <c:pt idx="15">
                  <c:v>48.599999999999994</c:v>
                </c:pt>
                <c:pt idx="16">
                  <c:v>40.799999999999997</c:v>
                </c:pt>
                <c:pt idx="17">
                  <c:v>49.199999999999996</c:v>
                </c:pt>
                <c:pt idx="18">
                  <c:v>41.400000000000006</c:v>
                </c:pt>
                <c:pt idx="19">
                  <c:v>52.199999999999996</c:v>
                </c:pt>
                <c:pt idx="20">
                  <c:v>57</c:v>
                </c:pt>
                <c:pt idx="21">
                  <c:v>54.599999999999994</c:v>
                </c:pt>
                <c:pt idx="22">
                  <c:v>15.600000000000001</c:v>
                </c:pt>
                <c:pt idx="23">
                  <c:v>11.399999999999999</c:v>
                </c:pt>
                <c:pt idx="24">
                  <c:v>22.200000000000003</c:v>
                </c:pt>
                <c:pt idx="25">
                  <c:v>0.96</c:v>
                </c:pt>
                <c:pt idx="26">
                  <c:v>18</c:v>
                </c:pt>
                <c:pt idx="27">
                  <c:v>25.799999999999997</c:v>
                </c:pt>
                <c:pt idx="28">
                  <c:v>29.400000000000002</c:v>
                </c:pt>
                <c:pt idx="29">
                  <c:v>18</c:v>
                </c:pt>
                <c:pt idx="30">
                  <c:v>31.200000000000003</c:v>
                </c:pt>
                <c:pt idx="31">
                  <c:v>35.400000000000006</c:v>
                </c:pt>
                <c:pt idx="32">
                  <c:v>26.400000000000002</c:v>
                </c:pt>
                <c:pt idx="33">
                  <c:v>22.200000000000003</c:v>
                </c:pt>
                <c:pt idx="34">
                  <c:v>15.600000000000001</c:v>
                </c:pt>
                <c:pt idx="35">
                  <c:v>42</c:v>
                </c:pt>
                <c:pt idx="36">
                  <c:v>27</c:v>
                </c:pt>
                <c:pt idx="37">
                  <c:v>25.200000000000003</c:v>
                </c:pt>
                <c:pt idx="38">
                  <c:v>43.8</c:v>
                </c:pt>
                <c:pt idx="39">
                  <c:v>33.599999999999994</c:v>
                </c:pt>
                <c:pt idx="40">
                  <c:v>51</c:v>
                </c:pt>
                <c:pt idx="41">
                  <c:v>48.599999999999994</c:v>
                </c:pt>
                <c:pt idx="42">
                  <c:v>28.200000000000003</c:v>
                </c:pt>
                <c:pt idx="43">
                  <c:v>30.599999999999998</c:v>
                </c:pt>
                <c:pt idx="44">
                  <c:v>45.599999999999994</c:v>
                </c:pt>
                <c:pt idx="45">
                  <c:v>18</c:v>
                </c:pt>
                <c:pt idx="46">
                  <c:v>14.399999999999999</c:v>
                </c:pt>
              </c:numCache>
            </c:numRef>
          </c:yVal>
          <c:smooth val="0"/>
          <c:extLst>
            <c:ext xmlns:c16="http://schemas.microsoft.com/office/drawing/2014/chart" uri="{C3380CC4-5D6E-409C-BE32-E72D297353CC}">
              <c16:uniqueId val="{00000008-77AF-4E50-889C-9D1633071F20}"/>
            </c:ext>
          </c:extLst>
        </c:ser>
        <c:ser>
          <c:idx val="1"/>
          <c:order val="1"/>
          <c:tx>
            <c:v>Climate Action Share of UN Issues List</c:v>
          </c:tx>
          <c:spPr>
            <a:ln w="25400" cap="rnd">
              <a:noFill/>
              <a:round/>
            </a:ln>
            <a:effectLst/>
          </c:spPr>
          <c:marker>
            <c:symbol val="none"/>
          </c:marker>
          <c:trendline>
            <c:spPr>
              <a:ln w="57150" cap="rnd">
                <a:solidFill>
                  <a:schemeClr val="accent2"/>
                </a:solidFill>
                <a:prstDash val="solid"/>
              </a:ln>
              <a:effectLst/>
            </c:spPr>
            <c:trendlineType val="linear"/>
            <c:backward val="5"/>
            <c:dispRSqr val="0"/>
            <c:dispEq val="0"/>
          </c:trendline>
          <c:xVal>
            <c:numRef>
              <c:f>'Main Trends'!$D$113:$D$134</c:f>
              <c:numCache>
                <c:formatCode>General</c:formatCode>
                <c:ptCount val="22"/>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47.198</c:v>
                </c:pt>
                <c:pt idx="13">
                  <c:v>67.853000000000009</c:v>
                </c:pt>
                <c:pt idx="14">
                  <c:v>36.262999999999998</c:v>
                </c:pt>
                <c:pt idx="15">
                  <c:v>39.908000000000001</c:v>
                </c:pt>
                <c:pt idx="16">
                  <c:v>28.972999999999999</c:v>
                </c:pt>
                <c:pt idx="17">
                  <c:v>38.692999999999998</c:v>
                </c:pt>
                <c:pt idx="18">
                  <c:v>37.478000000000002</c:v>
                </c:pt>
                <c:pt idx="19">
                  <c:v>30.188000000000002</c:v>
                </c:pt>
                <c:pt idx="20">
                  <c:v>24.113</c:v>
                </c:pt>
                <c:pt idx="21">
                  <c:v>27.757999999999999</c:v>
                </c:pt>
              </c:numCache>
            </c:numRef>
          </c:xVal>
          <c:yVal>
            <c:numRef>
              <c:f>'Main Trends'!$E$113:$E$134</c:f>
              <c:numCache>
                <c:formatCode>General</c:formatCode>
                <c:ptCount val="22"/>
                <c:pt idx="0">
                  <c:v>3.7</c:v>
                </c:pt>
                <c:pt idx="1">
                  <c:v>3.6</c:v>
                </c:pt>
                <c:pt idx="2">
                  <c:v>4.5</c:v>
                </c:pt>
                <c:pt idx="3">
                  <c:v>1.9</c:v>
                </c:pt>
                <c:pt idx="4">
                  <c:v>3.6</c:v>
                </c:pt>
                <c:pt idx="5">
                  <c:v>3.9</c:v>
                </c:pt>
                <c:pt idx="6">
                  <c:v>3.8</c:v>
                </c:pt>
                <c:pt idx="7">
                  <c:v>4</c:v>
                </c:pt>
                <c:pt idx="8">
                  <c:v>3.6</c:v>
                </c:pt>
                <c:pt idx="9">
                  <c:v>3.1</c:v>
                </c:pt>
                <c:pt idx="10">
                  <c:v>3.3</c:v>
                </c:pt>
                <c:pt idx="11">
                  <c:v>6.8</c:v>
                </c:pt>
                <c:pt idx="12">
                  <c:v>6.1</c:v>
                </c:pt>
                <c:pt idx="13">
                  <c:v>7.1</c:v>
                </c:pt>
                <c:pt idx="14">
                  <c:v>4.5999999999999996</c:v>
                </c:pt>
                <c:pt idx="15">
                  <c:v>8.1</c:v>
                </c:pt>
                <c:pt idx="16">
                  <c:v>6.8</c:v>
                </c:pt>
                <c:pt idx="17">
                  <c:v>8.1999999999999993</c:v>
                </c:pt>
                <c:pt idx="18">
                  <c:v>6.9</c:v>
                </c:pt>
                <c:pt idx="19">
                  <c:v>8.6999999999999993</c:v>
                </c:pt>
                <c:pt idx="20">
                  <c:v>9.5</c:v>
                </c:pt>
                <c:pt idx="21">
                  <c:v>9.1</c:v>
                </c:pt>
              </c:numCache>
            </c:numRef>
          </c:yVal>
          <c:smooth val="0"/>
          <c:extLst>
            <c:ext xmlns:c16="http://schemas.microsoft.com/office/drawing/2014/chart" uri="{C3380CC4-5D6E-409C-BE32-E72D297353CC}">
              <c16:uniqueId val="{0000000A-77AF-4E50-889C-9D1633071F20}"/>
            </c:ext>
          </c:extLst>
        </c:ser>
        <c:ser>
          <c:idx val="5"/>
          <c:order val="5"/>
          <c:tx>
            <c:v>Strongly Constrained</c:v>
          </c:tx>
          <c:spPr>
            <a:ln w="25400" cap="rnd">
              <a:noFill/>
              <a:round/>
            </a:ln>
            <a:effectLst/>
          </c:spPr>
          <c:marker>
            <c:symbol val="none"/>
          </c:marker>
          <c:trendline>
            <c:spPr>
              <a:ln w="31750" cap="rnd">
                <a:solidFill>
                  <a:schemeClr val="accent2">
                    <a:alpha val="80000"/>
                  </a:schemeClr>
                </a:solidFill>
                <a:prstDash val="solid"/>
              </a:ln>
              <a:effectLst/>
            </c:spPr>
            <c:trendlineType val="linear"/>
            <c:backward val="5"/>
            <c:dispRSqr val="0"/>
            <c:dispEq val="0"/>
          </c:trendline>
          <c:xVal>
            <c:numRef>
              <c:f>'Main Trends'!$D$113:$D$134</c:f>
              <c:numCache>
                <c:formatCode>General</c:formatCode>
                <c:ptCount val="22"/>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47.198</c:v>
                </c:pt>
                <c:pt idx="13">
                  <c:v>67.853000000000009</c:v>
                </c:pt>
                <c:pt idx="14">
                  <c:v>36.262999999999998</c:v>
                </c:pt>
                <c:pt idx="15">
                  <c:v>39.908000000000001</c:v>
                </c:pt>
                <c:pt idx="16">
                  <c:v>28.972999999999999</c:v>
                </c:pt>
                <c:pt idx="17">
                  <c:v>38.692999999999998</c:v>
                </c:pt>
                <c:pt idx="18">
                  <c:v>37.478000000000002</c:v>
                </c:pt>
                <c:pt idx="19">
                  <c:v>30.188000000000002</c:v>
                </c:pt>
                <c:pt idx="20">
                  <c:v>24.113</c:v>
                </c:pt>
                <c:pt idx="21">
                  <c:v>27.757999999999999</c:v>
                </c:pt>
              </c:numCache>
            </c:numRef>
          </c:xVal>
          <c:yVal>
            <c:numRef>
              <c:f>'Main Trends'!$I$113:$I$134</c:f>
              <c:numCache>
                <c:formatCode>General</c:formatCode>
                <c:ptCount val="22"/>
                <c:pt idx="4">
                  <c:v>12</c:v>
                </c:pt>
                <c:pt idx="5">
                  <c:v>12</c:v>
                </c:pt>
                <c:pt idx="8">
                  <c:v>10</c:v>
                </c:pt>
                <c:pt idx="9">
                  <c:v>11</c:v>
                </c:pt>
                <c:pt idx="10">
                  <c:v>5</c:v>
                </c:pt>
                <c:pt idx="11">
                  <c:v>16</c:v>
                </c:pt>
                <c:pt idx="12">
                  <c:v>13</c:v>
                </c:pt>
                <c:pt idx="13">
                  <c:v>7</c:v>
                </c:pt>
                <c:pt idx="14">
                  <c:v>13</c:v>
                </c:pt>
                <c:pt idx="15">
                  <c:v>12.5</c:v>
                </c:pt>
                <c:pt idx="16">
                  <c:v>12.5</c:v>
                </c:pt>
                <c:pt idx="17">
                  <c:v>13</c:v>
                </c:pt>
                <c:pt idx="18">
                  <c:v>16.5</c:v>
                </c:pt>
                <c:pt idx="19">
                  <c:v>13</c:v>
                </c:pt>
                <c:pt idx="20">
                  <c:v>28.5</c:v>
                </c:pt>
                <c:pt idx="21">
                  <c:v>23.5</c:v>
                </c:pt>
              </c:numCache>
            </c:numRef>
          </c:yVal>
          <c:smooth val="0"/>
          <c:extLst>
            <c:ext xmlns:c16="http://schemas.microsoft.com/office/drawing/2014/chart" uri="{C3380CC4-5D6E-409C-BE32-E72D297353CC}">
              <c16:uniqueId val="{0000000C-77AF-4E50-889C-9D1633071F20}"/>
            </c:ext>
          </c:extLst>
        </c:ser>
        <c:ser>
          <c:idx val="8"/>
          <c:order val="8"/>
          <c:tx>
            <c:v>WC+O1</c:v>
          </c:tx>
          <c:spPr>
            <a:ln w="25400" cap="rnd">
              <a:noFill/>
              <a:round/>
            </a:ln>
            <a:effectLst/>
          </c:spPr>
          <c:marker>
            <c:symbol val="none"/>
          </c:marker>
          <c:trendline>
            <c:spPr>
              <a:ln w="25400" cap="rnd">
                <a:solidFill>
                  <a:srgbClr val="D5C4A3"/>
                </a:solidFill>
                <a:prstDash val="solid"/>
              </a:ln>
              <a:effectLst/>
            </c:spPr>
            <c:trendlineType val="linear"/>
            <c:backward val="4"/>
            <c:dispRSqr val="0"/>
            <c:dispEq val="0"/>
          </c:trendline>
          <c:xVal>
            <c:numRef>
              <c:f>'Main Trends'!$D$149:$D$172</c:f>
              <c:numCache>
                <c:formatCode>General</c:formatCode>
                <c:ptCount val="24"/>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59.347999999999999</c:v>
                </c:pt>
                <c:pt idx="13">
                  <c:v>47.198</c:v>
                </c:pt>
                <c:pt idx="14">
                  <c:v>67.853000000000009</c:v>
                </c:pt>
                <c:pt idx="15">
                  <c:v>36.262999999999998</c:v>
                </c:pt>
                <c:pt idx="16">
                  <c:v>39.908000000000001</c:v>
                </c:pt>
                <c:pt idx="17">
                  <c:v>31.402999999999999</c:v>
                </c:pt>
                <c:pt idx="18">
                  <c:v>28.972999999999999</c:v>
                </c:pt>
                <c:pt idx="19">
                  <c:v>38.692999999999998</c:v>
                </c:pt>
                <c:pt idx="20">
                  <c:v>37.478000000000002</c:v>
                </c:pt>
                <c:pt idx="21">
                  <c:v>30.188000000000002</c:v>
                </c:pt>
                <c:pt idx="22">
                  <c:v>24.113</c:v>
                </c:pt>
                <c:pt idx="23">
                  <c:v>27.757999999999999</c:v>
                </c:pt>
              </c:numCache>
            </c:numRef>
          </c:xVal>
          <c:yVal>
            <c:numRef>
              <c:f>'Main Trends'!$C$149:$C$172</c:f>
              <c:numCache>
                <c:formatCode>General</c:formatCode>
                <c:ptCount val="24"/>
                <c:pt idx="0">
                  <c:v>42</c:v>
                </c:pt>
                <c:pt idx="1">
                  <c:v>38</c:v>
                </c:pt>
                <c:pt idx="2">
                  <c:v>50</c:v>
                </c:pt>
                <c:pt idx="3">
                  <c:v>32</c:v>
                </c:pt>
                <c:pt idx="4">
                  <c:v>32</c:v>
                </c:pt>
                <c:pt idx="5">
                  <c:v>39</c:v>
                </c:pt>
                <c:pt idx="6">
                  <c:v>34</c:v>
                </c:pt>
                <c:pt idx="7">
                  <c:v>43</c:v>
                </c:pt>
                <c:pt idx="8">
                  <c:v>32</c:v>
                </c:pt>
                <c:pt idx="9">
                  <c:v>46</c:v>
                </c:pt>
                <c:pt idx="10">
                  <c:v>30</c:v>
                </c:pt>
                <c:pt idx="11">
                  <c:v>50</c:v>
                </c:pt>
                <c:pt idx="12">
                  <c:v>57</c:v>
                </c:pt>
                <c:pt idx="13">
                  <c:v>56</c:v>
                </c:pt>
                <c:pt idx="14">
                  <c:v>49</c:v>
                </c:pt>
                <c:pt idx="15">
                  <c:v>60</c:v>
                </c:pt>
                <c:pt idx="16">
                  <c:v>61</c:v>
                </c:pt>
                <c:pt idx="17">
                  <c:v>53</c:v>
                </c:pt>
                <c:pt idx="18">
                  <c:v>65</c:v>
                </c:pt>
                <c:pt idx="19">
                  <c:v>58</c:v>
                </c:pt>
                <c:pt idx="20">
                  <c:v>68</c:v>
                </c:pt>
                <c:pt idx="21">
                  <c:v>63</c:v>
                </c:pt>
                <c:pt idx="22">
                  <c:v>60</c:v>
                </c:pt>
                <c:pt idx="23">
                  <c:v>69</c:v>
                </c:pt>
              </c:numCache>
            </c:numRef>
          </c:yVal>
          <c:smooth val="0"/>
          <c:extLst>
            <c:ext xmlns:c16="http://schemas.microsoft.com/office/drawing/2014/chart" uri="{C3380CC4-5D6E-409C-BE32-E72D297353CC}">
              <c16:uniqueId val="{00000012-77AF-4E50-889C-9D1633071F20}"/>
            </c:ext>
          </c:extLst>
        </c:ser>
        <c:ser>
          <c:idx val="9"/>
          <c:order val="9"/>
          <c:tx>
            <c:v>WA+O2</c:v>
          </c:tx>
          <c:spPr>
            <a:ln w="25400" cap="rnd">
              <a:noFill/>
              <a:round/>
            </a:ln>
            <a:effectLst/>
          </c:spPr>
          <c:marker>
            <c:symbol val="none"/>
          </c:marker>
          <c:trendline>
            <c:spPr>
              <a:ln w="25400" cap="rnd">
                <a:solidFill>
                  <a:srgbClr val="ADB9CA"/>
                </a:solidFill>
                <a:prstDash val="solid"/>
              </a:ln>
              <a:effectLst/>
            </c:spPr>
            <c:trendlineType val="linear"/>
            <c:forward val="3"/>
            <c:backward val="4"/>
            <c:dispRSqr val="0"/>
            <c:dispEq val="0"/>
          </c:trendline>
          <c:xVal>
            <c:numRef>
              <c:f>'WA1+O2 and WC37'!$D$8:$D$44</c:f>
              <c:numCache>
                <c:formatCode>General</c:formatCode>
                <c:ptCount val="37"/>
                <c:pt idx="0">
                  <c:v>95.798000000000002</c:v>
                </c:pt>
                <c:pt idx="1">
                  <c:v>76.358000000000004</c:v>
                </c:pt>
                <c:pt idx="2">
                  <c:v>31.402999999999999</c:v>
                </c:pt>
                <c:pt idx="3">
                  <c:v>59.347999999999999</c:v>
                </c:pt>
                <c:pt idx="4">
                  <c:v>71.498000000000005</c:v>
                </c:pt>
                <c:pt idx="5">
                  <c:v>62.993000000000009</c:v>
                </c:pt>
                <c:pt idx="6">
                  <c:v>66.638000000000005</c:v>
                </c:pt>
                <c:pt idx="7">
                  <c:v>84.863</c:v>
                </c:pt>
                <c:pt idx="8">
                  <c:v>54.488</c:v>
                </c:pt>
                <c:pt idx="9">
                  <c:v>69.067999999999998</c:v>
                </c:pt>
                <c:pt idx="10">
                  <c:v>47.198</c:v>
                </c:pt>
                <c:pt idx="11">
                  <c:v>67.853000000000009</c:v>
                </c:pt>
                <c:pt idx="12">
                  <c:v>36.262999999999998</c:v>
                </c:pt>
                <c:pt idx="13">
                  <c:v>39.908000000000001</c:v>
                </c:pt>
                <c:pt idx="14">
                  <c:v>28.972999999999999</c:v>
                </c:pt>
                <c:pt idx="15">
                  <c:v>38.692999999999998</c:v>
                </c:pt>
                <c:pt idx="16">
                  <c:v>37.478000000000002</c:v>
                </c:pt>
                <c:pt idx="17">
                  <c:v>30.188000000000002</c:v>
                </c:pt>
                <c:pt idx="18">
                  <c:v>24.113</c:v>
                </c:pt>
                <c:pt idx="19">
                  <c:v>27.757999999999999</c:v>
                </c:pt>
                <c:pt idx="20">
                  <c:v>42.338000000000001</c:v>
                </c:pt>
                <c:pt idx="21">
                  <c:v>86.078000000000003</c:v>
                </c:pt>
                <c:pt idx="22">
                  <c:v>82.433000000000007</c:v>
                </c:pt>
                <c:pt idx="23">
                  <c:v>78.787999999999997</c:v>
                </c:pt>
                <c:pt idx="24">
                  <c:v>50.843000000000004</c:v>
                </c:pt>
                <c:pt idx="25">
                  <c:v>41.123000000000005</c:v>
                </c:pt>
                <c:pt idx="26">
                  <c:v>53.273000000000003</c:v>
                </c:pt>
                <c:pt idx="27">
                  <c:v>43.552999999999997</c:v>
                </c:pt>
                <c:pt idx="28">
                  <c:v>72.713000000000008</c:v>
                </c:pt>
                <c:pt idx="29">
                  <c:v>35.048000000000002</c:v>
                </c:pt>
                <c:pt idx="30">
                  <c:v>33.832999999999998</c:v>
                </c:pt>
                <c:pt idx="31">
                  <c:v>32.618000000000002</c:v>
                </c:pt>
                <c:pt idx="32">
                  <c:v>25.327999999999999</c:v>
                </c:pt>
                <c:pt idx="33">
                  <c:v>64.207999999999998</c:v>
                </c:pt>
                <c:pt idx="34">
                  <c:v>52.058000000000007</c:v>
                </c:pt>
                <c:pt idx="35">
                  <c:v>60.563000000000002</c:v>
                </c:pt>
                <c:pt idx="36">
                  <c:v>92.153000000000006</c:v>
                </c:pt>
              </c:numCache>
            </c:numRef>
          </c:xVal>
          <c:yVal>
            <c:numRef>
              <c:f>'WA1+O2 and WC37'!$C$8:$C$44</c:f>
              <c:numCache>
                <c:formatCode>General</c:formatCode>
                <c:ptCount val="37"/>
                <c:pt idx="0">
                  <c:v>85</c:v>
                </c:pt>
                <c:pt idx="1">
                  <c:v>71</c:v>
                </c:pt>
                <c:pt idx="2">
                  <c:v>64</c:v>
                </c:pt>
                <c:pt idx="3">
                  <c:v>69</c:v>
                </c:pt>
                <c:pt idx="4">
                  <c:v>67</c:v>
                </c:pt>
                <c:pt idx="5">
                  <c:v>85</c:v>
                </c:pt>
                <c:pt idx="6">
                  <c:v>83</c:v>
                </c:pt>
                <c:pt idx="7">
                  <c:v>70</c:v>
                </c:pt>
                <c:pt idx="8">
                  <c:v>58</c:v>
                </c:pt>
                <c:pt idx="9">
                  <c:v>83</c:v>
                </c:pt>
                <c:pt idx="10">
                  <c:v>77</c:v>
                </c:pt>
                <c:pt idx="11">
                  <c:v>74</c:v>
                </c:pt>
                <c:pt idx="12">
                  <c:v>58</c:v>
                </c:pt>
                <c:pt idx="13">
                  <c:v>63</c:v>
                </c:pt>
                <c:pt idx="14">
                  <c:v>65</c:v>
                </c:pt>
                <c:pt idx="15">
                  <c:v>58</c:v>
                </c:pt>
                <c:pt idx="16">
                  <c:v>57</c:v>
                </c:pt>
                <c:pt idx="17">
                  <c:v>42</c:v>
                </c:pt>
                <c:pt idx="18">
                  <c:v>50</c:v>
                </c:pt>
                <c:pt idx="19">
                  <c:v>53</c:v>
                </c:pt>
                <c:pt idx="20">
                  <c:v>55</c:v>
                </c:pt>
                <c:pt idx="21">
                  <c:v>84</c:v>
                </c:pt>
                <c:pt idx="22">
                  <c:v>75</c:v>
                </c:pt>
                <c:pt idx="23">
                  <c:v>87</c:v>
                </c:pt>
                <c:pt idx="24">
                  <c:v>82</c:v>
                </c:pt>
                <c:pt idx="25">
                  <c:v>70</c:v>
                </c:pt>
                <c:pt idx="26">
                  <c:v>71</c:v>
                </c:pt>
                <c:pt idx="27">
                  <c:v>63</c:v>
                </c:pt>
                <c:pt idx="28">
                  <c:v>87</c:v>
                </c:pt>
                <c:pt idx="29">
                  <c:v>54</c:v>
                </c:pt>
                <c:pt idx="30">
                  <c:v>41</c:v>
                </c:pt>
                <c:pt idx="31">
                  <c:v>65</c:v>
                </c:pt>
                <c:pt idx="32">
                  <c:v>55</c:v>
                </c:pt>
                <c:pt idx="33">
                  <c:v>90</c:v>
                </c:pt>
                <c:pt idx="34">
                  <c:v>83</c:v>
                </c:pt>
                <c:pt idx="35">
                  <c:v>77</c:v>
                </c:pt>
                <c:pt idx="36">
                  <c:v>90</c:v>
                </c:pt>
              </c:numCache>
            </c:numRef>
          </c:yVal>
          <c:smooth val="0"/>
          <c:extLst>
            <c:ext xmlns:c16="http://schemas.microsoft.com/office/drawing/2014/chart" uri="{C3380CC4-5D6E-409C-BE32-E72D297353CC}">
              <c16:uniqueId val="{00000014-77AF-4E50-889C-9D1633071F20}"/>
            </c:ext>
          </c:extLst>
        </c:ser>
        <c:ser>
          <c:idx val="10"/>
          <c:order val="10"/>
          <c:tx>
            <c:v>Medium Aligned</c:v>
          </c:tx>
          <c:spPr>
            <a:ln w="25400" cap="rnd">
              <a:noFill/>
              <a:round/>
            </a:ln>
            <a:effectLst/>
          </c:spPr>
          <c:marker>
            <c:symbol val="none"/>
          </c:marker>
          <c:trendline>
            <c:spPr>
              <a:ln w="41275" cap="rnd">
                <a:solidFill>
                  <a:schemeClr val="accent1"/>
                </a:solidFill>
                <a:prstDash val="solid"/>
              </a:ln>
              <a:effectLst/>
            </c:spPr>
            <c:trendlineType val="linear"/>
            <c:backward val="9"/>
            <c:dispRSqr val="0"/>
            <c:dispEq val="0"/>
          </c:trendline>
          <c:xVal>
            <c:numRef>
              <c:f>'Main Trends'!$C$187:$C$212</c:f>
              <c:numCache>
                <c:formatCode>0.00</c:formatCode>
                <c:ptCount val="26"/>
                <c:pt idx="0">
                  <c:v>81.218000000000004</c:v>
                </c:pt>
                <c:pt idx="1">
                  <c:v>32.618000000000002</c:v>
                </c:pt>
                <c:pt idx="2">
                  <c:v>95.798000000000002</c:v>
                </c:pt>
                <c:pt idx="3">
                  <c:v>41.123000000000005</c:v>
                </c:pt>
                <c:pt idx="4">
                  <c:v>38.692999999999998</c:v>
                </c:pt>
                <c:pt idx="5">
                  <c:v>48.412999999999997</c:v>
                </c:pt>
                <c:pt idx="6">
                  <c:v>92.153000000000006</c:v>
                </c:pt>
                <c:pt idx="7">
                  <c:v>37.478000000000002</c:v>
                </c:pt>
                <c:pt idx="8">
                  <c:v>67.853000000000009</c:v>
                </c:pt>
                <c:pt idx="9">
                  <c:v>100</c:v>
                </c:pt>
                <c:pt idx="10">
                  <c:v>56.918000000000006</c:v>
                </c:pt>
                <c:pt idx="11">
                  <c:v>43.552999999999997</c:v>
                </c:pt>
                <c:pt idx="12">
                  <c:v>76.358000000000004</c:v>
                </c:pt>
                <c:pt idx="13">
                  <c:v>36.262999999999998</c:v>
                </c:pt>
                <c:pt idx="14">
                  <c:v>72.713000000000008</c:v>
                </c:pt>
                <c:pt idx="15">
                  <c:v>82.433000000000007</c:v>
                </c:pt>
                <c:pt idx="16">
                  <c:v>66.638000000000005</c:v>
                </c:pt>
                <c:pt idx="17">
                  <c:v>28.972999999999999</c:v>
                </c:pt>
                <c:pt idx="18">
                  <c:v>47.198</c:v>
                </c:pt>
                <c:pt idx="19">
                  <c:v>58.132999999999996</c:v>
                </c:pt>
                <c:pt idx="20">
                  <c:v>78.787999999999997</c:v>
                </c:pt>
                <c:pt idx="21">
                  <c:v>84.863</c:v>
                </c:pt>
                <c:pt idx="22">
                  <c:v>94.582999999999998</c:v>
                </c:pt>
                <c:pt idx="23">
                  <c:v>87.293000000000006</c:v>
                </c:pt>
                <c:pt idx="24">
                  <c:v>64.207999999999998</c:v>
                </c:pt>
                <c:pt idx="25">
                  <c:v>100</c:v>
                </c:pt>
              </c:numCache>
            </c:numRef>
          </c:xVal>
          <c:yVal>
            <c:numRef>
              <c:f>'Main Trends'!$D$187:$D$212</c:f>
              <c:numCache>
                <c:formatCode>General</c:formatCode>
                <c:ptCount val="26"/>
                <c:pt idx="0">
                  <c:v>42</c:v>
                </c:pt>
                <c:pt idx="1">
                  <c:v>34</c:v>
                </c:pt>
                <c:pt idx="2">
                  <c:v>76</c:v>
                </c:pt>
                <c:pt idx="3">
                  <c:v>32</c:v>
                </c:pt>
                <c:pt idx="4">
                  <c:v>18</c:v>
                </c:pt>
                <c:pt idx="5">
                  <c:v>15</c:v>
                </c:pt>
                <c:pt idx="6">
                  <c:v>61</c:v>
                </c:pt>
                <c:pt idx="7">
                  <c:v>35</c:v>
                </c:pt>
                <c:pt idx="8">
                  <c:v>37</c:v>
                </c:pt>
                <c:pt idx="9">
                  <c:v>63</c:v>
                </c:pt>
                <c:pt idx="10">
                  <c:v>26</c:v>
                </c:pt>
                <c:pt idx="11">
                  <c:v>27</c:v>
                </c:pt>
                <c:pt idx="12">
                  <c:v>15</c:v>
                </c:pt>
                <c:pt idx="13">
                  <c:v>18</c:v>
                </c:pt>
                <c:pt idx="14">
                  <c:v>39</c:v>
                </c:pt>
                <c:pt idx="15">
                  <c:v>78</c:v>
                </c:pt>
                <c:pt idx="16">
                  <c:v>56</c:v>
                </c:pt>
                <c:pt idx="17">
                  <c:v>19</c:v>
                </c:pt>
                <c:pt idx="18">
                  <c:v>36</c:v>
                </c:pt>
                <c:pt idx="19">
                  <c:v>22</c:v>
                </c:pt>
                <c:pt idx="20">
                  <c:v>30</c:v>
                </c:pt>
                <c:pt idx="21">
                  <c:v>40</c:v>
                </c:pt>
                <c:pt idx="22">
                  <c:v>28</c:v>
                </c:pt>
                <c:pt idx="23">
                  <c:v>69</c:v>
                </c:pt>
                <c:pt idx="24">
                  <c:v>56</c:v>
                </c:pt>
                <c:pt idx="25">
                  <c:v>73</c:v>
                </c:pt>
              </c:numCache>
            </c:numRef>
          </c:yVal>
          <c:smooth val="0"/>
          <c:extLst>
            <c:ext xmlns:c16="http://schemas.microsoft.com/office/drawing/2014/chart" uri="{C3380CC4-5D6E-409C-BE32-E72D297353CC}">
              <c16:uniqueId val="{0000000B-6D0C-4D8F-B7C8-A0F1DD408795}"/>
            </c:ext>
          </c:extLst>
        </c:ser>
        <c:dLbls>
          <c:showLegendKey val="0"/>
          <c:showVal val="0"/>
          <c:showCatName val="0"/>
          <c:showSerName val="0"/>
          <c:showPercent val="0"/>
          <c:showBubbleSize val="0"/>
        </c:dLbls>
        <c:axId val="532367696"/>
        <c:axId val="532366056"/>
        <c:extLst>
          <c:ext xmlns:c15="http://schemas.microsoft.com/office/drawing/2012/chart" uri="{02D57815-91ED-43cb-92C2-25804820EDAC}">
            <c15:filteredScatterSeries>
              <c15:ser>
                <c:idx val="3"/>
                <c:order val="3"/>
                <c:tx>
                  <c:v>Actual top priorities</c:v>
                </c:tx>
                <c:spPr>
                  <a:ln w="25400" cap="rnd">
                    <a:noFill/>
                    <a:round/>
                  </a:ln>
                  <a:effectLst/>
                </c:spPr>
                <c:marker>
                  <c:symbol val="plus"/>
                  <c:size val="5"/>
                  <c:spPr>
                    <a:noFill/>
                    <a:ln w="9525">
                      <a:solidFill>
                        <a:srgbClr val="FF0000"/>
                      </a:solidFill>
                    </a:ln>
                    <a:effectLst/>
                  </c:spPr>
                </c:marker>
                <c:xVal>
                  <c:numRef>
                    <c:extLst>
                      <c:ext uri="{02D57815-91ED-43cb-92C2-25804820EDAC}">
                        <c15:formulaRef>
                          <c15:sqref>'Main Trends'!$D$113:$D$134</c15:sqref>
                        </c15:formulaRef>
                      </c:ext>
                    </c:extLst>
                    <c:numCache>
                      <c:formatCode>General</c:formatCode>
                      <c:ptCount val="22"/>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47.198</c:v>
                      </c:pt>
                      <c:pt idx="13">
                        <c:v>67.853000000000009</c:v>
                      </c:pt>
                      <c:pt idx="14">
                        <c:v>36.262999999999998</c:v>
                      </c:pt>
                      <c:pt idx="15">
                        <c:v>39.908000000000001</c:v>
                      </c:pt>
                      <c:pt idx="16">
                        <c:v>28.972999999999999</c:v>
                      </c:pt>
                      <c:pt idx="17">
                        <c:v>38.692999999999998</c:v>
                      </c:pt>
                      <c:pt idx="18">
                        <c:v>37.478000000000002</c:v>
                      </c:pt>
                      <c:pt idx="19">
                        <c:v>30.188000000000002</c:v>
                      </c:pt>
                      <c:pt idx="20">
                        <c:v>24.113</c:v>
                      </c:pt>
                      <c:pt idx="21">
                        <c:v>27.757999999999999</c:v>
                      </c:pt>
                    </c:numCache>
                  </c:numRef>
                </c:xVal>
                <c:yVal>
                  <c:numRef>
                    <c:extLst>
                      <c:ext uri="{02D57815-91ED-43cb-92C2-25804820EDAC}">
                        <c15:formulaRef>
                          <c15:sqref>'Main Trends'!$G$113:$G$134</c15:sqref>
                        </c15:formulaRef>
                      </c:ext>
                    </c:extLst>
                    <c:numCache>
                      <c:formatCode>General</c:formatCode>
                      <c:ptCount val="22"/>
                      <c:pt idx="15">
                        <c:v>6</c:v>
                      </c:pt>
                      <c:pt idx="16">
                        <c:v>2</c:v>
                      </c:pt>
                      <c:pt idx="17">
                        <c:v>3</c:v>
                      </c:pt>
                      <c:pt idx="19">
                        <c:v>10</c:v>
                      </c:pt>
                    </c:numCache>
                  </c:numRef>
                </c:yVal>
                <c:smooth val="0"/>
                <c:extLst>
                  <c:ext xmlns:c16="http://schemas.microsoft.com/office/drawing/2014/chart" uri="{C3380CC4-5D6E-409C-BE32-E72D297353CC}">
                    <c16:uniqueId val="{0000000E-77AF-4E50-889C-9D1633071F20}"/>
                  </c:ext>
                </c:extLst>
              </c15:ser>
            </c15:filteredScatterSeries>
            <c15:filteredScatterSeries>
              <c15:ser>
                <c:idx val="4"/>
                <c:order val="4"/>
                <c:tx>
                  <c:v>Top Priority 2nd</c:v>
                </c:tx>
                <c:spPr>
                  <a:ln w="25400" cap="rnd">
                    <a:noFill/>
                    <a:round/>
                  </a:ln>
                  <a:effectLst/>
                </c:spPr>
                <c:marker>
                  <c:symbol val="plus"/>
                  <c:size val="5"/>
                  <c:spPr>
                    <a:noFill/>
                    <a:ln w="9525">
                      <a:solidFill>
                        <a:srgbClr val="FF0000"/>
                      </a:solidFill>
                    </a:ln>
                    <a:effectLst/>
                  </c:spPr>
                </c:marker>
                <c:xVal>
                  <c:numRef>
                    <c:extLst xmlns:c15="http://schemas.microsoft.com/office/drawing/2012/chart">
                      <c:ext xmlns:c15="http://schemas.microsoft.com/office/drawing/2012/chart" uri="{02D57815-91ED-43cb-92C2-25804820EDAC}">
                        <c15:formulaRef>
                          <c15:sqref>'Main Trends'!$D$113:$D$134</c15:sqref>
                        </c15:formulaRef>
                      </c:ext>
                    </c:extLst>
                    <c:numCache>
                      <c:formatCode>General</c:formatCode>
                      <c:ptCount val="22"/>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47.198</c:v>
                      </c:pt>
                      <c:pt idx="13">
                        <c:v>67.853000000000009</c:v>
                      </c:pt>
                      <c:pt idx="14">
                        <c:v>36.262999999999998</c:v>
                      </c:pt>
                      <c:pt idx="15">
                        <c:v>39.908000000000001</c:v>
                      </c:pt>
                      <c:pt idx="16">
                        <c:v>28.972999999999999</c:v>
                      </c:pt>
                      <c:pt idx="17">
                        <c:v>38.692999999999998</c:v>
                      </c:pt>
                      <c:pt idx="18">
                        <c:v>37.478000000000002</c:v>
                      </c:pt>
                      <c:pt idx="19">
                        <c:v>30.188000000000002</c:v>
                      </c:pt>
                      <c:pt idx="20">
                        <c:v>24.113</c:v>
                      </c:pt>
                      <c:pt idx="21">
                        <c:v>27.757999999999999</c:v>
                      </c:pt>
                    </c:numCache>
                  </c:numRef>
                </c:xVal>
                <c:yVal>
                  <c:numRef>
                    <c:extLst xmlns:c15="http://schemas.microsoft.com/office/drawing/2012/chart">
                      <c:ext xmlns:c15="http://schemas.microsoft.com/office/drawing/2012/chart" uri="{02D57815-91ED-43cb-92C2-25804820EDAC}">
                        <c15:formulaRef>
                          <c15:sqref>'Main Trends'!$H$113:$H$134</c15:sqref>
                        </c15:formulaRef>
                      </c:ext>
                    </c:extLst>
                    <c:numCache>
                      <c:formatCode>General</c:formatCode>
                      <c:ptCount val="22"/>
                      <c:pt idx="16">
                        <c:v>5</c:v>
                      </c:pt>
                    </c:numCache>
                  </c:numRef>
                </c:yVal>
                <c:smooth val="0"/>
                <c:extLst xmlns:c15="http://schemas.microsoft.com/office/drawing/2012/chart">
                  <c:ext xmlns:c16="http://schemas.microsoft.com/office/drawing/2014/chart" uri="{C3380CC4-5D6E-409C-BE32-E72D297353CC}">
                    <c16:uniqueId val="{0000000F-77AF-4E50-889C-9D1633071F20}"/>
                  </c:ext>
                </c:extLst>
              </c15:ser>
            </c15:filteredScatterSeries>
            <c15:filteredScatterSeries>
              <c15:ser>
                <c:idx val="7"/>
                <c:order val="7"/>
                <c:tx>
                  <c:v>Measuring Point</c:v>
                </c:tx>
                <c:spPr>
                  <a:ln w="25400" cap="rnd">
                    <a:noFill/>
                    <a:round/>
                  </a:ln>
                  <a:effectLst/>
                </c:spPr>
                <c:marker>
                  <c:symbol val="plus"/>
                  <c:size val="10"/>
                  <c:spPr>
                    <a:noFill/>
                    <a:ln w="9525">
                      <a:solidFill>
                        <a:schemeClr val="accent2">
                          <a:lumMod val="60000"/>
                        </a:schemeClr>
                      </a:solidFill>
                    </a:ln>
                    <a:effectLst/>
                  </c:spPr>
                </c:marker>
                <c:xVal>
                  <c:numRef>
                    <c:extLst xmlns:c15="http://schemas.microsoft.com/office/drawing/2012/chart">
                      <c:ext xmlns:c15="http://schemas.microsoft.com/office/drawing/2012/chart" uri="{02D57815-91ED-43cb-92C2-25804820EDAC}">
                        <c15:formulaRef>
                          <c15:sqref>'Main Trends'!$O$297</c15:sqref>
                        </c15:formulaRef>
                      </c:ext>
                    </c:extLst>
                    <c:numCache>
                      <c:formatCode>General</c:formatCode>
                      <c:ptCount val="1"/>
                      <c:pt idx="0">
                        <c:v>20</c:v>
                      </c:pt>
                    </c:numCache>
                  </c:numRef>
                </c:xVal>
                <c:yVal>
                  <c:numRef>
                    <c:extLst xmlns:c15="http://schemas.microsoft.com/office/drawing/2012/chart">
                      <c:ext xmlns:c15="http://schemas.microsoft.com/office/drawing/2012/chart" uri="{02D57815-91ED-43cb-92C2-25804820EDAC}">
                        <c15:formulaRef>
                          <c15:sqref>'Main Trends'!$P$297</c15:sqref>
                        </c15:formulaRef>
                      </c:ext>
                    </c:extLst>
                    <c:numCache>
                      <c:formatCode>General</c:formatCode>
                      <c:ptCount val="1"/>
                      <c:pt idx="0">
                        <c:v>60</c:v>
                      </c:pt>
                    </c:numCache>
                  </c:numRef>
                </c:yVal>
                <c:smooth val="0"/>
                <c:extLst xmlns:c15="http://schemas.microsoft.com/office/drawing/2012/chart">
                  <c:ext xmlns:c16="http://schemas.microsoft.com/office/drawing/2014/chart" uri="{C3380CC4-5D6E-409C-BE32-E72D297353CC}">
                    <c16:uniqueId val="{0000000D-77AF-4E50-889C-9D1633071F20}"/>
                  </c:ext>
                </c:extLst>
              </c15:ser>
            </c15:filteredScatterSeries>
          </c:ext>
        </c:extLst>
      </c:scatterChart>
      <c:valAx>
        <c:axId val="5462803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GB" sz="1600" b="1" baseline="0"/>
                  <a:t>% Debiased National Religiosity for each Nation</a:t>
                </a:r>
                <a:endParaRPr lang="en-GB" sz="1600" b="1"/>
              </a:p>
            </c:rich>
          </c:tx>
          <c:layout>
            <c:manualLayout>
              <c:xMode val="edge"/>
              <c:yMode val="edge"/>
              <c:x val="0.32218750000000002"/>
              <c:y val="0.9470292107571836"/>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546282328"/>
        <c:crosses val="autoZero"/>
        <c:crossBetween val="midCat"/>
      </c:valAx>
      <c:valAx>
        <c:axId val="546282328"/>
        <c:scaling>
          <c:orientation val="minMax"/>
          <c:max val="92"/>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n-GB" sz="1600" b="1" i="0" baseline="0">
                    <a:effectLst/>
                  </a:rPr>
                  <a:t>% CC endorsing responses to </a:t>
                </a:r>
                <a:r>
                  <a:rPr lang="en-GB" sz="1600" b="1" i="0" u="sng" baseline="0">
                    <a:effectLst/>
                  </a:rPr>
                  <a:t>Unconstrained </a:t>
                </a:r>
                <a:r>
                  <a:rPr lang="en-GB" sz="1600" b="1" i="0" baseline="0">
                    <a:effectLst/>
                  </a:rPr>
                  <a:t>climate survey questions</a:t>
                </a:r>
                <a:endParaRPr lang="en-GB" sz="1600">
                  <a:effectLst/>
                </a:endParaRPr>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sz="1200" b="0" i="0" u="none" strike="noStrike" kern="1200" baseline="0">
                <a:solidFill>
                  <a:schemeClr val="accent1"/>
                </a:solidFill>
                <a:latin typeface="+mn-lt"/>
                <a:ea typeface="+mn-ea"/>
                <a:cs typeface="+mn-cs"/>
              </a:defRPr>
            </a:pPr>
            <a:endParaRPr lang="en-US"/>
          </a:p>
        </c:txPr>
        <c:crossAx val="546280360"/>
        <c:crosses val="autoZero"/>
        <c:crossBetween val="midCat"/>
      </c:valAx>
      <c:valAx>
        <c:axId val="532366056"/>
        <c:scaling>
          <c:orientation val="minMax"/>
          <c:max val="92"/>
          <c:min val="0"/>
        </c:scaling>
        <c:delete val="0"/>
        <c:axPos val="r"/>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GB" sz="1600" b="1"/>
                  <a:t>% CC endorsing</a:t>
                </a:r>
                <a:r>
                  <a:rPr lang="en-GB" sz="1600" b="1" baseline="0"/>
                  <a:t> r</a:t>
                </a:r>
                <a:r>
                  <a:rPr lang="en-GB" sz="1600" b="1"/>
                  <a:t>esponses</a:t>
                </a:r>
                <a:r>
                  <a:rPr lang="en-GB" sz="1600" b="1" baseline="0"/>
                  <a:t> to </a:t>
                </a:r>
                <a:r>
                  <a:rPr lang="en-GB" sz="1600" b="1" u="sng" baseline="0"/>
                  <a:t>Reality-Constrained </a:t>
                </a:r>
                <a:r>
                  <a:rPr lang="en-GB" sz="1600" b="1" baseline="0"/>
                  <a:t>climate survey questions</a:t>
                </a:r>
                <a:endParaRPr lang="en-GB" sz="1600" b="1"/>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accent2"/>
            </a:solidFill>
            <a:round/>
          </a:ln>
          <a:effectLst/>
        </c:spPr>
        <c:txPr>
          <a:bodyPr rot="-60000000" spcFirstLastPara="1" vertOverflow="ellipsis" vert="horz" wrap="square" anchor="ctr" anchorCtr="1"/>
          <a:lstStyle/>
          <a:p>
            <a:pPr>
              <a:defRPr sz="1200" b="0" i="0" u="none" strike="noStrike" kern="1200" baseline="0">
                <a:solidFill>
                  <a:schemeClr val="accent2"/>
                </a:solidFill>
                <a:latin typeface="+mn-lt"/>
                <a:ea typeface="+mn-ea"/>
                <a:cs typeface="+mn-cs"/>
              </a:defRPr>
            </a:pPr>
            <a:endParaRPr lang="en-US"/>
          </a:p>
        </c:txPr>
        <c:crossAx val="532367696"/>
        <c:crosses val="max"/>
        <c:crossBetween val="midCat"/>
      </c:valAx>
      <c:valAx>
        <c:axId val="532367696"/>
        <c:scaling>
          <c:orientation val="minMax"/>
        </c:scaling>
        <c:delete val="1"/>
        <c:axPos val="b"/>
        <c:numFmt formatCode="General" sourceLinked="1"/>
        <c:majorTickMark val="out"/>
        <c:minorTickMark val="none"/>
        <c:tickLblPos val="nextTo"/>
        <c:crossAx val="53236605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2000" b="1"/>
              <a:t>UN</a:t>
            </a:r>
            <a:r>
              <a:rPr lang="en-GB" sz="2000" b="1" baseline="0"/>
              <a:t> vote share for 'action on climate change', </a:t>
            </a:r>
            <a:r>
              <a:rPr lang="en-GB" sz="2000" b="0" baseline="0"/>
              <a:t>versus</a:t>
            </a:r>
          </a:p>
          <a:p>
            <a:pPr>
              <a:defRPr/>
            </a:pPr>
            <a:r>
              <a:rPr lang="en-GB" sz="2000" b="1" baseline="0"/>
              <a:t>(GDP-per-Capita-normalised Wind Capacity) / Population. </a:t>
            </a:r>
            <a:r>
              <a:rPr lang="en-GB" sz="2000" b="0" baseline="0"/>
              <a:t>For 40 Nations.</a:t>
            </a:r>
            <a:endParaRPr lang="en-GB" sz="2000" b="0"/>
          </a:p>
        </c:rich>
      </c:tx>
      <c:layout>
        <c:manualLayout>
          <c:xMode val="edge"/>
          <c:yMode val="edge"/>
          <c:x val="0.18857836499900821"/>
          <c:y val="1.863440161729976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471115784794002"/>
          <c:y val="0.11596818380501497"/>
          <c:w val="0.85789701368762128"/>
          <c:h val="0.83042534460362116"/>
        </c:manualLayout>
      </c:layout>
      <c:scatterChart>
        <c:scatterStyle val="lineMarker"/>
        <c:varyColors val="0"/>
        <c:ser>
          <c:idx val="1"/>
          <c:order val="1"/>
          <c:spPr>
            <a:ln w="19050" cap="rnd">
              <a:noFill/>
              <a:round/>
            </a:ln>
            <a:effectLst/>
          </c:spPr>
          <c:marker>
            <c:symbol val="circle"/>
            <c:size val="6"/>
            <c:spPr>
              <a:solidFill>
                <a:schemeClr val="accent2"/>
              </a:solidFill>
              <a:ln w="9525">
                <a:noFill/>
              </a:ln>
              <a:effectLst/>
            </c:spPr>
          </c:marker>
          <c:dPt>
            <c:idx val="0"/>
            <c:marker>
              <c:symbol val="circle"/>
              <c:size val="7"/>
              <c:spPr>
                <a:solidFill>
                  <a:schemeClr val="bg1">
                    <a:lumMod val="85000"/>
                  </a:schemeClr>
                </a:solidFill>
                <a:ln w="9525">
                  <a:noFill/>
                </a:ln>
                <a:effectLst/>
              </c:spPr>
            </c:marker>
            <c:bubble3D val="0"/>
            <c:extLst>
              <c:ext xmlns:c16="http://schemas.microsoft.com/office/drawing/2014/chart" uri="{C3380CC4-5D6E-409C-BE32-E72D297353CC}">
                <c16:uniqueId val="{00000000-C64C-41B1-BA11-D47DFC8E679A}"/>
              </c:ext>
            </c:extLst>
          </c:dPt>
          <c:dPt>
            <c:idx val="1"/>
            <c:marker>
              <c:symbol val="circle"/>
              <c:size val="7"/>
              <c:spPr>
                <a:solidFill>
                  <a:schemeClr val="bg1">
                    <a:lumMod val="85000"/>
                  </a:schemeClr>
                </a:solidFill>
                <a:ln w="9525">
                  <a:noFill/>
                </a:ln>
                <a:effectLst/>
              </c:spPr>
            </c:marker>
            <c:bubble3D val="0"/>
            <c:extLst>
              <c:ext xmlns:c16="http://schemas.microsoft.com/office/drawing/2014/chart" uri="{C3380CC4-5D6E-409C-BE32-E72D297353CC}">
                <c16:uniqueId val="{00000001-C64C-41B1-BA11-D47DFC8E679A}"/>
              </c:ext>
            </c:extLst>
          </c:dPt>
          <c:dPt>
            <c:idx val="2"/>
            <c:marker>
              <c:symbol val="x"/>
              <c:size val="6"/>
              <c:spPr>
                <a:solidFill>
                  <a:schemeClr val="bg1">
                    <a:lumMod val="65000"/>
                  </a:schemeClr>
                </a:solidFill>
                <a:ln w="9525">
                  <a:noFill/>
                </a:ln>
                <a:effectLst/>
              </c:spPr>
            </c:marker>
            <c:bubble3D val="0"/>
            <c:extLst>
              <c:ext xmlns:c16="http://schemas.microsoft.com/office/drawing/2014/chart" uri="{C3380CC4-5D6E-409C-BE32-E72D297353CC}">
                <c16:uniqueId val="{00000002-C64C-41B1-BA11-D47DFC8E679A}"/>
              </c:ext>
            </c:extLst>
          </c:dPt>
          <c:dPt>
            <c:idx val="3"/>
            <c:marker>
              <c:symbol val="circle"/>
              <c:size val="7"/>
              <c:spPr>
                <a:solidFill>
                  <a:schemeClr val="bg1">
                    <a:lumMod val="85000"/>
                  </a:schemeClr>
                </a:solidFill>
                <a:ln w="9525">
                  <a:noFill/>
                </a:ln>
                <a:effectLst/>
              </c:spPr>
            </c:marker>
            <c:bubble3D val="0"/>
            <c:extLst>
              <c:ext xmlns:c16="http://schemas.microsoft.com/office/drawing/2014/chart" uri="{C3380CC4-5D6E-409C-BE32-E72D297353CC}">
                <c16:uniqueId val="{00000003-C64C-41B1-BA11-D47DFC8E679A}"/>
              </c:ext>
            </c:extLst>
          </c:dPt>
          <c:dPt>
            <c:idx val="5"/>
            <c:marker>
              <c:symbol val="circle"/>
              <c:size val="7"/>
              <c:spPr>
                <a:solidFill>
                  <a:schemeClr val="bg1">
                    <a:lumMod val="85000"/>
                  </a:schemeClr>
                </a:solidFill>
                <a:ln w="9525">
                  <a:noFill/>
                </a:ln>
                <a:effectLst/>
              </c:spPr>
            </c:marker>
            <c:bubble3D val="0"/>
            <c:extLst>
              <c:ext xmlns:c16="http://schemas.microsoft.com/office/drawing/2014/chart" uri="{C3380CC4-5D6E-409C-BE32-E72D297353CC}">
                <c16:uniqueId val="{00000004-C64C-41B1-BA11-D47DFC8E679A}"/>
              </c:ext>
            </c:extLst>
          </c:dPt>
          <c:dPt>
            <c:idx val="6"/>
            <c:marker>
              <c:symbol val="x"/>
              <c:size val="6"/>
              <c:spPr>
                <a:solidFill>
                  <a:schemeClr val="bg1">
                    <a:lumMod val="65000"/>
                  </a:schemeClr>
                </a:solidFill>
                <a:ln w="9525">
                  <a:noFill/>
                </a:ln>
                <a:effectLst/>
              </c:spPr>
            </c:marker>
            <c:bubble3D val="0"/>
            <c:extLst>
              <c:ext xmlns:c16="http://schemas.microsoft.com/office/drawing/2014/chart" uri="{C3380CC4-5D6E-409C-BE32-E72D297353CC}">
                <c16:uniqueId val="{00000005-C64C-41B1-BA11-D47DFC8E679A}"/>
              </c:ext>
            </c:extLst>
          </c:dPt>
          <c:dPt>
            <c:idx val="7"/>
            <c:marker>
              <c:symbol val="x"/>
              <c:size val="6"/>
              <c:spPr>
                <a:solidFill>
                  <a:schemeClr val="bg1">
                    <a:lumMod val="65000"/>
                  </a:schemeClr>
                </a:solidFill>
                <a:ln w="9525">
                  <a:noFill/>
                </a:ln>
                <a:effectLst/>
              </c:spPr>
            </c:marker>
            <c:bubble3D val="0"/>
            <c:extLst>
              <c:ext xmlns:c16="http://schemas.microsoft.com/office/drawing/2014/chart" uri="{C3380CC4-5D6E-409C-BE32-E72D297353CC}">
                <c16:uniqueId val="{00000006-C64C-41B1-BA11-D47DFC8E679A}"/>
              </c:ext>
            </c:extLst>
          </c:dPt>
          <c:dPt>
            <c:idx val="10"/>
            <c:marker>
              <c:symbol val="triangle"/>
              <c:size val="8"/>
              <c:spPr>
                <a:solidFill>
                  <a:schemeClr val="bg1">
                    <a:lumMod val="50000"/>
                  </a:schemeClr>
                </a:solidFill>
                <a:ln w="9525">
                  <a:noFill/>
                </a:ln>
                <a:effectLst/>
              </c:spPr>
            </c:marker>
            <c:bubble3D val="0"/>
            <c:extLst>
              <c:ext xmlns:c16="http://schemas.microsoft.com/office/drawing/2014/chart" uri="{C3380CC4-5D6E-409C-BE32-E72D297353CC}">
                <c16:uniqueId val="{00000007-C64C-41B1-BA11-D47DFC8E679A}"/>
              </c:ext>
            </c:extLst>
          </c:dPt>
          <c:dPt>
            <c:idx val="11"/>
            <c:marker>
              <c:symbol val="x"/>
              <c:size val="6"/>
              <c:spPr>
                <a:solidFill>
                  <a:schemeClr val="bg1">
                    <a:lumMod val="65000"/>
                  </a:schemeClr>
                </a:solidFill>
                <a:ln w="9525">
                  <a:noFill/>
                </a:ln>
                <a:effectLst/>
              </c:spPr>
            </c:marker>
            <c:bubble3D val="0"/>
            <c:extLst>
              <c:ext xmlns:c16="http://schemas.microsoft.com/office/drawing/2014/chart" uri="{C3380CC4-5D6E-409C-BE32-E72D297353CC}">
                <c16:uniqueId val="{00000008-C64C-41B1-BA11-D47DFC8E679A}"/>
              </c:ext>
            </c:extLst>
          </c:dPt>
          <c:dPt>
            <c:idx val="12"/>
            <c:marker>
              <c:symbol val="triangle"/>
              <c:size val="8"/>
              <c:spPr>
                <a:solidFill>
                  <a:schemeClr val="bg1">
                    <a:lumMod val="50000"/>
                  </a:schemeClr>
                </a:solidFill>
                <a:ln w="9525">
                  <a:noFill/>
                </a:ln>
                <a:effectLst/>
              </c:spPr>
            </c:marker>
            <c:bubble3D val="0"/>
            <c:extLst>
              <c:ext xmlns:c16="http://schemas.microsoft.com/office/drawing/2014/chart" uri="{C3380CC4-5D6E-409C-BE32-E72D297353CC}">
                <c16:uniqueId val="{00000009-C64C-41B1-BA11-D47DFC8E679A}"/>
              </c:ext>
            </c:extLst>
          </c:dPt>
          <c:dPt>
            <c:idx val="13"/>
            <c:marker>
              <c:symbol val="x"/>
              <c:size val="6"/>
              <c:spPr>
                <a:solidFill>
                  <a:schemeClr val="bg1">
                    <a:lumMod val="65000"/>
                  </a:schemeClr>
                </a:solidFill>
                <a:ln w="9525">
                  <a:noFill/>
                </a:ln>
                <a:effectLst/>
              </c:spPr>
            </c:marker>
            <c:bubble3D val="0"/>
            <c:extLst>
              <c:ext xmlns:c16="http://schemas.microsoft.com/office/drawing/2014/chart" uri="{C3380CC4-5D6E-409C-BE32-E72D297353CC}">
                <c16:uniqueId val="{0000000A-C64C-41B1-BA11-D47DFC8E679A}"/>
              </c:ext>
            </c:extLst>
          </c:dPt>
          <c:dPt>
            <c:idx val="14"/>
            <c:marker>
              <c:symbol val="diamond"/>
              <c:size val="8"/>
              <c:spPr>
                <a:solidFill>
                  <a:schemeClr val="tx1">
                    <a:lumMod val="65000"/>
                    <a:lumOff val="35000"/>
                  </a:schemeClr>
                </a:solidFill>
                <a:ln w="9525">
                  <a:noFill/>
                </a:ln>
                <a:effectLst/>
              </c:spPr>
            </c:marker>
            <c:bubble3D val="0"/>
            <c:extLst>
              <c:ext xmlns:c16="http://schemas.microsoft.com/office/drawing/2014/chart" uri="{C3380CC4-5D6E-409C-BE32-E72D297353CC}">
                <c16:uniqueId val="{0000000B-C64C-41B1-BA11-D47DFC8E679A}"/>
              </c:ext>
            </c:extLst>
          </c:dPt>
          <c:dPt>
            <c:idx val="15"/>
            <c:marker>
              <c:symbol val="triangle"/>
              <c:size val="8"/>
              <c:spPr>
                <a:solidFill>
                  <a:schemeClr val="bg1">
                    <a:lumMod val="50000"/>
                  </a:schemeClr>
                </a:solidFill>
                <a:ln w="9525">
                  <a:noFill/>
                </a:ln>
                <a:effectLst/>
              </c:spPr>
            </c:marker>
            <c:bubble3D val="0"/>
            <c:extLst>
              <c:ext xmlns:c16="http://schemas.microsoft.com/office/drawing/2014/chart" uri="{C3380CC4-5D6E-409C-BE32-E72D297353CC}">
                <c16:uniqueId val="{0000000C-C64C-41B1-BA11-D47DFC8E679A}"/>
              </c:ext>
            </c:extLst>
          </c:dPt>
          <c:dPt>
            <c:idx val="16"/>
            <c:marker>
              <c:symbol val="plus"/>
              <c:size val="8"/>
              <c:spPr>
                <a:noFill/>
                <a:ln w="25400">
                  <a:solidFill>
                    <a:schemeClr val="tx1"/>
                  </a:solidFill>
                </a:ln>
                <a:effectLst/>
              </c:spPr>
            </c:marker>
            <c:bubble3D val="0"/>
            <c:extLst>
              <c:ext xmlns:c16="http://schemas.microsoft.com/office/drawing/2014/chart" uri="{C3380CC4-5D6E-409C-BE32-E72D297353CC}">
                <c16:uniqueId val="{0000000D-C64C-41B1-BA11-D47DFC8E679A}"/>
              </c:ext>
            </c:extLst>
          </c:dPt>
          <c:dPt>
            <c:idx val="17"/>
            <c:marker>
              <c:symbol val="triangle"/>
              <c:size val="8"/>
              <c:spPr>
                <a:solidFill>
                  <a:schemeClr val="bg1">
                    <a:lumMod val="50000"/>
                  </a:schemeClr>
                </a:solidFill>
                <a:ln w="9525">
                  <a:noFill/>
                </a:ln>
                <a:effectLst/>
              </c:spPr>
            </c:marker>
            <c:bubble3D val="0"/>
            <c:extLst>
              <c:ext xmlns:c16="http://schemas.microsoft.com/office/drawing/2014/chart" uri="{C3380CC4-5D6E-409C-BE32-E72D297353CC}">
                <c16:uniqueId val="{0000000E-C64C-41B1-BA11-D47DFC8E679A}"/>
              </c:ext>
            </c:extLst>
          </c:dPt>
          <c:dPt>
            <c:idx val="18"/>
            <c:marker>
              <c:symbol val="diamond"/>
              <c:size val="8"/>
              <c:spPr>
                <a:solidFill>
                  <a:schemeClr val="tx1">
                    <a:lumMod val="65000"/>
                    <a:lumOff val="35000"/>
                  </a:schemeClr>
                </a:solidFill>
                <a:ln w="9525">
                  <a:noFill/>
                </a:ln>
                <a:effectLst/>
              </c:spPr>
            </c:marker>
            <c:bubble3D val="0"/>
            <c:extLst>
              <c:ext xmlns:c16="http://schemas.microsoft.com/office/drawing/2014/chart" uri="{C3380CC4-5D6E-409C-BE32-E72D297353CC}">
                <c16:uniqueId val="{0000000F-C64C-41B1-BA11-D47DFC8E679A}"/>
              </c:ext>
            </c:extLst>
          </c:dPt>
          <c:dPt>
            <c:idx val="19"/>
            <c:marker>
              <c:symbol val="circle"/>
              <c:size val="6"/>
              <c:spPr>
                <a:solidFill>
                  <a:srgbClr val="9F14F4"/>
                </a:solidFill>
                <a:ln w="9525">
                  <a:noFill/>
                </a:ln>
                <a:effectLst/>
              </c:spPr>
            </c:marker>
            <c:bubble3D val="0"/>
            <c:extLst>
              <c:ext xmlns:c16="http://schemas.microsoft.com/office/drawing/2014/chart" uri="{C3380CC4-5D6E-409C-BE32-E72D297353CC}">
                <c16:uniqueId val="{00000010-C64C-41B1-BA11-D47DFC8E679A}"/>
              </c:ext>
            </c:extLst>
          </c:dPt>
          <c:dPt>
            <c:idx val="20"/>
            <c:marker>
              <c:symbol val="plus"/>
              <c:size val="8"/>
              <c:spPr>
                <a:noFill/>
                <a:ln w="25400">
                  <a:solidFill>
                    <a:schemeClr val="tx1"/>
                  </a:solidFill>
                </a:ln>
                <a:effectLst/>
              </c:spPr>
            </c:marker>
            <c:bubble3D val="0"/>
            <c:extLst>
              <c:ext xmlns:c16="http://schemas.microsoft.com/office/drawing/2014/chart" uri="{C3380CC4-5D6E-409C-BE32-E72D297353CC}">
                <c16:uniqueId val="{00000011-C64C-41B1-BA11-D47DFC8E679A}"/>
              </c:ext>
            </c:extLst>
          </c:dPt>
          <c:dPt>
            <c:idx val="21"/>
            <c:marker>
              <c:symbol val="plus"/>
              <c:size val="8"/>
              <c:spPr>
                <a:noFill/>
                <a:ln w="25400">
                  <a:solidFill>
                    <a:schemeClr val="tx1"/>
                  </a:solidFill>
                </a:ln>
                <a:effectLst/>
              </c:spPr>
            </c:marker>
            <c:bubble3D val="0"/>
            <c:extLst>
              <c:ext xmlns:c16="http://schemas.microsoft.com/office/drawing/2014/chart" uri="{C3380CC4-5D6E-409C-BE32-E72D297353CC}">
                <c16:uniqueId val="{00000012-C64C-41B1-BA11-D47DFC8E679A}"/>
              </c:ext>
            </c:extLst>
          </c:dPt>
          <c:dPt>
            <c:idx val="25"/>
            <c:marker>
              <c:symbol val="circle"/>
              <c:size val="7"/>
              <c:spPr>
                <a:solidFill>
                  <a:schemeClr val="bg1">
                    <a:lumMod val="85000"/>
                  </a:schemeClr>
                </a:solidFill>
                <a:ln w="9525">
                  <a:noFill/>
                </a:ln>
                <a:effectLst/>
              </c:spPr>
            </c:marker>
            <c:bubble3D val="0"/>
            <c:extLst>
              <c:ext xmlns:c16="http://schemas.microsoft.com/office/drawing/2014/chart" uri="{C3380CC4-5D6E-409C-BE32-E72D297353CC}">
                <c16:uniqueId val="{00000013-C64C-41B1-BA11-D47DFC8E679A}"/>
              </c:ext>
            </c:extLst>
          </c:dPt>
          <c:dPt>
            <c:idx val="26"/>
            <c:marker>
              <c:symbol val="triangle"/>
              <c:size val="8"/>
              <c:spPr>
                <a:solidFill>
                  <a:schemeClr val="bg1">
                    <a:lumMod val="65000"/>
                  </a:schemeClr>
                </a:solidFill>
                <a:ln w="9525">
                  <a:noFill/>
                </a:ln>
                <a:effectLst/>
              </c:spPr>
            </c:marker>
            <c:bubble3D val="0"/>
            <c:extLst>
              <c:ext xmlns:c16="http://schemas.microsoft.com/office/drawing/2014/chart" uri="{C3380CC4-5D6E-409C-BE32-E72D297353CC}">
                <c16:uniqueId val="{00000014-C64C-41B1-BA11-D47DFC8E679A}"/>
              </c:ext>
            </c:extLst>
          </c:dPt>
          <c:dPt>
            <c:idx val="27"/>
            <c:marker>
              <c:symbol val="circle"/>
              <c:size val="7"/>
              <c:spPr>
                <a:solidFill>
                  <a:schemeClr val="bg1">
                    <a:lumMod val="85000"/>
                  </a:schemeClr>
                </a:solidFill>
                <a:ln w="9525">
                  <a:noFill/>
                </a:ln>
                <a:effectLst/>
              </c:spPr>
            </c:marker>
            <c:bubble3D val="0"/>
            <c:extLst>
              <c:ext xmlns:c16="http://schemas.microsoft.com/office/drawing/2014/chart" uri="{C3380CC4-5D6E-409C-BE32-E72D297353CC}">
                <c16:uniqueId val="{00000015-C64C-41B1-BA11-D47DFC8E679A}"/>
              </c:ext>
            </c:extLst>
          </c:dPt>
          <c:dPt>
            <c:idx val="28"/>
            <c:marker>
              <c:symbol val="circle"/>
              <c:size val="7"/>
              <c:spPr>
                <a:solidFill>
                  <a:schemeClr val="bg1">
                    <a:lumMod val="85000"/>
                  </a:schemeClr>
                </a:solidFill>
                <a:ln w="9525">
                  <a:noFill/>
                </a:ln>
                <a:effectLst/>
              </c:spPr>
            </c:marker>
            <c:bubble3D val="0"/>
            <c:extLst>
              <c:ext xmlns:c16="http://schemas.microsoft.com/office/drawing/2014/chart" uri="{C3380CC4-5D6E-409C-BE32-E72D297353CC}">
                <c16:uniqueId val="{00000016-C64C-41B1-BA11-D47DFC8E679A}"/>
              </c:ext>
            </c:extLst>
          </c:dPt>
          <c:dPt>
            <c:idx val="29"/>
            <c:marker>
              <c:symbol val="circle"/>
              <c:size val="7"/>
              <c:spPr>
                <a:solidFill>
                  <a:schemeClr val="bg1">
                    <a:lumMod val="85000"/>
                  </a:schemeClr>
                </a:solidFill>
                <a:ln w="9525">
                  <a:noFill/>
                </a:ln>
                <a:effectLst/>
              </c:spPr>
            </c:marker>
            <c:bubble3D val="0"/>
            <c:extLst>
              <c:ext xmlns:c16="http://schemas.microsoft.com/office/drawing/2014/chart" uri="{C3380CC4-5D6E-409C-BE32-E72D297353CC}">
                <c16:uniqueId val="{00000017-C64C-41B1-BA11-D47DFC8E679A}"/>
              </c:ext>
            </c:extLst>
          </c:dPt>
          <c:dPt>
            <c:idx val="30"/>
            <c:marker>
              <c:symbol val="x"/>
              <c:size val="6"/>
              <c:spPr>
                <a:solidFill>
                  <a:schemeClr val="bg1">
                    <a:lumMod val="65000"/>
                  </a:schemeClr>
                </a:solidFill>
                <a:ln w="9525">
                  <a:noFill/>
                </a:ln>
                <a:effectLst/>
              </c:spPr>
            </c:marker>
            <c:bubble3D val="0"/>
            <c:extLst>
              <c:ext xmlns:c16="http://schemas.microsoft.com/office/drawing/2014/chart" uri="{C3380CC4-5D6E-409C-BE32-E72D297353CC}">
                <c16:uniqueId val="{00000018-C64C-41B1-BA11-D47DFC8E679A}"/>
              </c:ext>
            </c:extLst>
          </c:dPt>
          <c:dPt>
            <c:idx val="31"/>
            <c:marker>
              <c:symbol val="triangle"/>
              <c:size val="8"/>
              <c:spPr>
                <a:solidFill>
                  <a:schemeClr val="bg1">
                    <a:lumMod val="50000"/>
                  </a:schemeClr>
                </a:solidFill>
                <a:ln w="9525">
                  <a:noFill/>
                </a:ln>
                <a:effectLst/>
              </c:spPr>
            </c:marker>
            <c:bubble3D val="0"/>
            <c:extLst>
              <c:ext xmlns:c16="http://schemas.microsoft.com/office/drawing/2014/chart" uri="{C3380CC4-5D6E-409C-BE32-E72D297353CC}">
                <c16:uniqueId val="{00000019-C64C-41B1-BA11-D47DFC8E679A}"/>
              </c:ext>
            </c:extLst>
          </c:dPt>
          <c:dPt>
            <c:idx val="32"/>
            <c:marker>
              <c:symbol val="x"/>
              <c:size val="6"/>
              <c:spPr>
                <a:solidFill>
                  <a:schemeClr val="bg1">
                    <a:lumMod val="65000"/>
                  </a:schemeClr>
                </a:solidFill>
                <a:ln w="9525">
                  <a:noFill/>
                </a:ln>
                <a:effectLst/>
              </c:spPr>
            </c:marker>
            <c:bubble3D val="0"/>
            <c:extLst>
              <c:ext xmlns:c16="http://schemas.microsoft.com/office/drawing/2014/chart" uri="{C3380CC4-5D6E-409C-BE32-E72D297353CC}">
                <c16:uniqueId val="{0000001A-C64C-41B1-BA11-D47DFC8E679A}"/>
              </c:ext>
            </c:extLst>
          </c:dPt>
          <c:dPt>
            <c:idx val="33"/>
            <c:marker>
              <c:symbol val="triangle"/>
              <c:size val="8"/>
              <c:spPr>
                <a:solidFill>
                  <a:schemeClr val="tx1">
                    <a:lumMod val="50000"/>
                    <a:lumOff val="50000"/>
                  </a:schemeClr>
                </a:solidFill>
                <a:ln w="9525">
                  <a:noFill/>
                </a:ln>
                <a:effectLst/>
              </c:spPr>
            </c:marker>
            <c:bubble3D val="0"/>
            <c:extLst>
              <c:ext xmlns:c16="http://schemas.microsoft.com/office/drawing/2014/chart" uri="{C3380CC4-5D6E-409C-BE32-E72D297353CC}">
                <c16:uniqueId val="{0000001B-C64C-41B1-BA11-D47DFC8E679A}"/>
              </c:ext>
            </c:extLst>
          </c:dPt>
          <c:dPt>
            <c:idx val="34"/>
            <c:marker>
              <c:symbol val="circle"/>
              <c:size val="6"/>
              <c:spPr>
                <a:solidFill>
                  <a:srgbClr val="FF0000"/>
                </a:solidFill>
                <a:ln w="9525">
                  <a:noFill/>
                </a:ln>
                <a:effectLst/>
              </c:spPr>
            </c:marker>
            <c:bubble3D val="0"/>
            <c:extLst>
              <c:ext xmlns:c16="http://schemas.microsoft.com/office/drawing/2014/chart" uri="{C3380CC4-5D6E-409C-BE32-E72D297353CC}">
                <c16:uniqueId val="{0000001C-C64C-41B1-BA11-D47DFC8E679A}"/>
              </c:ext>
            </c:extLst>
          </c:dPt>
          <c:dPt>
            <c:idx val="35"/>
            <c:marker>
              <c:symbol val="x"/>
              <c:size val="6"/>
              <c:spPr>
                <a:solidFill>
                  <a:schemeClr val="bg1">
                    <a:lumMod val="65000"/>
                  </a:schemeClr>
                </a:solidFill>
                <a:ln w="9525">
                  <a:noFill/>
                </a:ln>
                <a:effectLst/>
              </c:spPr>
            </c:marker>
            <c:bubble3D val="0"/>
            <c:extLst>
              <c:ext xmlns:c16="http://schemas.microsoft.com/office/drawing/2014/chart" uri="{C3380CC4-5D6E-409C-BE32-E72D297353CC}">
                <c16:uniqueId val="{0000001D-C64C-41B1-BA11-D47DFC8E679A}"/>
              </c:ext>
            </c:extLst>
          </c:dPt>
          <c:dPt>
            <c:idx val="36"/>
            <c:marker>
              <c:symbol val="x"/>
              <c:size val="6"/>
              <c:spPr>
                <a:solidFill>
                  <a:schemeClr val="bg1">
                    <a:lumMod val="65000"/>
                  </a:schemeClr>
                </a:solidFill>
                <a:ln w="9525">
                  <a:noFill/>
                </a:ln>
                <a:effectLst/>
              </c:spPr>
            </c:marker>
            <c:bubble3D val="0"/>
            <c:extLst>
              <c:ext xmlns:c16="http://schemas.microsoft.com/office/drawing/2014/chart" uri="{C3380CC4-5D6E-409C-BE32-E72D297353CC}">
                <c16:uniqueId val="{0000001E-C64C-41B1-BA11-D47DFC8E679A}"/>
              </c:ext>
            </c:extLst>
          </c:dPt>
          <c:dPt>
            <c:idx val="37"/>
            <c:marker>
              <c:symbol val="triangle"/>
              <c:size val="8"/>
              <c:spPr>
                <a:solidFill>
                  <a:schemeClr val="tx1">
                    <a:lumMod val="50000"/>
                    <a:lumOff val="50000"/>
                  </a:schemeClr>
                </a:solidFill>
                <a:ln w="9525">
                  <a:noFill/>
                </a:ln>
                <a:effectLst/>
              </c:spPr>
            </c:marker>
            <c:bubble3D val="0"/>
            <c:extLst>
              <c:ext xmlns:c16="http://schemas.microsoft.com/office/drawing/2014/chart" uri="{C3380CC4-5D6E-409C-BE32-E72D297353CC}">
                <c16:uniqueId val="{0000001F-C64C-41B1-BA11-D47DFC8E679A}"/>
              </c:ext>
            </c:extLst>
          </c:dPt>
          <c:dPt>
            <c:idx val="38"/>
            <c:marker>
              <c:symbol val="x"/>
              <c:size val="6"/>
              <c:spPr>
                <a:solidFill>
                  <a:schemeClr val="bg1">
                    <a:lumMod val="65000"/>
                  </a:schemeClr>
                </a:solidFill>
                <a:ln w="9525">
                  <a:noFill/>
                </a:ln>
                <a:effectLst/>
              </c:spPr>
            </c:marker>
            <c:bubble3D val="0"/>
            <c:extLst>
              <c:ext xmlns:c16="http://schemas.microsoft.com/office/drawing/2014/chart" uri="{C3380CC4-5D6E-409C-BE32-E72D297353CC}">
                <c16:uniqueId val="{00000020-C64C-41B1-BA11-D47DFC8E679A}"/>
              </c:ext>
            </c:extLst>
          </c:dPt>
          <c:dPt>
            <c:idx val="39"/>
            <c:marker>
              <c:symbol val="triangle"/>
              <c:size val="8"/>
              <c:spPr>
                <a:solidFill>
                  <a:schemeClr val="bg1">
                    <a:lumMod val="50000"/>
                  </a:schemeClr>
                </a:solidFill>
                <a:ln w="9525">
                  <a:noFill/>
                </a:ln>
                <a:effectLst/>
              </c:spPr>
            </c:marker>
            <c:bubble3D val="0"/>
            <c:extLst>
              <c:ext xmlns:c16="http://schemas.microsoft.com/office/drawing/2014/chart" uri="{C3380CC4-5D6E-409C-BE32-E72D297353CC}">
                <c16:uniqueId val="{00000021-C64C-41B1-BA11-D47DFC8E679A}"/>
              </c:ext>
            </c:extLst>
          </c:dPt>
          <c:dPt>
            <c:idx val="40"/>
            <c:marker>
              <c:symbol val="x"/>
              <c:size val="6"/>
              <c:spPr>
                <a:solidFill>
                  <a:schemeClr val="bg1">
                    <a:lumMod val="65000"/>
                  </a:schemeClr>
                </a:solidFill>
                <a:ln w="9525">
                  <a:noFill/>
                </a:ln>
                <a:effectLst/>
              </c:spPr>
            </c:marker>
            <c:bubble3D val="0"/>
            <c:extLst>
              <c:ext xmlns:c16="http://schemas.microsoft.com/office/drawing/2014/chart" uri="{C3380CC4-5D6E-409C-BE32-E72D297353CC}">
                <c16:uniqueId val="{00000022-C64C-41B1-BA11-D47DFC8E679A}"/>
              </c:ext>
            </c:extLst>
          </c:dPt>
          <c:dPt>
            <c:idx val="41"/>
            <c:marker>
              <c:symbol val="diamond"/>
              <c:size val="8"/>
              <c:spPr>
                <a:solidFill>
                  <a:schemeClr val="tx1">
                    <a:lumMod val="65000"/>
                    <a:lumOff val="35000"/>
                  </a:schemeClr>
                </a:solidFill>
                <a:ln w="9525">
                  <a:noFill/>
                </a:ln>
                <a:effectLst/>
              </c:spPr>
            </c:marker>
            <c:bubble3D val="0"/>
            <c:extLst>
              <c:ext xmlns:c16="http://schemas.microsoft.com/office/drawing/2014/chart" uri="{C3380CC4-5D6E-409C-BE32-E72D297353CC}">
                <c16:uniqueId val="{00000023-C64C-41B1-BA11-D47DFC8E679A}"/>
              </c:ext>
            </c:extLst>
          </c:dPt>
          <c:dPt>
            <c:idx val="42"/>
            <c:marker>
              <c:symbol val="diamond"/>
              <c:size val="8"/>
              <c:spPr>
                <a:solidFill>
                  <a:schemeClr val="tx1">
                    <a:lumMod val="65000"/>
                    <a:lumOff val="35000"/>
                  </a:schemeClr>
                </a:solidFill>
                <a:ln w="9525">
                  <a:noFill/>
                </a:ln>
                <a:effectLst/>
              </c:spPr>
            </c:marker>
            <c:bubble3D val="0"/>
            <c:extLst>
              <c:ext xmlns:c16="http://schemas.microsoft.com/office/drawing/2014/chart" uri="{C3380CC4-5D6E-409C-BE32-E72D297353CC}">
                <c16:uniqueId val="{00000024-C64C-41B1-BA11-D47DFC8E679A}"/>
              </c:ext>
            </c:extLst>
          </c:dPt>
          <c:dPt>
            <c:idx val="43"/>
            <c:marker>
              <c:symbol val="diamond"/>
              <c:size val="8"/>
              <c:spPr>
                <a:solidFill>
                  <a:schemeClr val="tx1">
                    <a:lumMod val="65000"/>
                    <a:lumOff val="35000"/>
                  </a:schemeClr>
                </a:solidFill>
                <a:ln w="9525">
                  <a:noFill/>
                </a:ln>
                <a:effectLst/>
              </c:spPr>
            </c:marker>
            <c:bubble3D val="0"/>
            <c:extLst>
              <c:ext xmlns:c16="http://schemas.microsoft.com/office/drawing/2014/chart" uri="{C3380CC4-5D6E-409C-BE32-E72D297353CC}">
                <c16:uniqueId val="{00000025-C64C-41B1-BA11-D47DFC8E679A}"/>
              </c:ext>
            </c:extLst>
          </c:dPt>
          <c:dPt>
            <c:idx val="44"/>
            <c:marker>
              <c:symbol val="plus"/>
              <c:size val="8"/>
              <c:spPr>
                <a:noFill/>
                <a:ln w="25400">
                  <a:solidFill>
                    <a:schemeClr val="tx1"/>
                  </a:solidFill>
                </a:ln>
                <a:effectLst/>
              </c:spPr>
            </c:marker>
            <c:bubble3D val="0"/>
            <c:extLst>
              <c:ext xmlns:c16="http://schemas.microsoft.com/office/drawing/2014/chart" uri="{C3380CC4-5D6E-409C-BE32-E72D297353CC}">
                <c16:uniqueId val="{00000026-C64C-41B1-BA11-D47DFC8E679A}"/>
              </c:ext>
            </c:extLst>
          </c:dPt>
          <c:dPt>
            <c:idx val="45"/>
            <c:marker>
              <c:symbol val="plus"/>
              <c:size val="8"/>
              <c:spPr>
                <a:noFill/>
                <a:ln w="25400">
                  <a:solidFill>
                    <a:schemeClr val="tx1"/>
                  </a:solidFill>
                </a:ln>
                <a:effectLst/>
              </c:spPr>
            </c:marker>
            <c:bubble3D val="0"/>
            <c:extLst>
              <c:ext xmlns:c16="http://schemas.microsoft.com/office/drawing/2014/chart" uri="{C3380CC4-5D6E-409C-BE32-E72D297353CC}">
                <c16:uniqueId val="{00000027-C64C-41B1-BA11-D47DFC8E679A}"/>
              </c:ext>
            </c:extLst>
          </c:dPt>
          <c:dPt>
            <c:idx val="46"/>
            <c:marker>
              <c:symbol val="x"/>
              <c:size val="6"/>
              <c:spPr>
                <a:solidFill>
                  <a:schemeClr val="bg1">
                    <a:lumMod val="65000"/>
                  </a:schemeClr>
                </a:solidFill>
                <a:ln w="9525">
                  <a:noFill/>
                </a:ln>
                <a:effectLst/>
              </c:spPr>
            </c:marker>
            <c:bubble3D val="0"/>
            <c:extLst>
              <c:ext xmlns:c16="http://schemas.microsoft.com/office/drawing/2014/chart" uri="{C3380CC4-5D6E-409C-BE32-E72D297353CC}">
                <c16:uniqueId val="{00000028-C64C-41B1-BA11-D47DFC8E679A}"/>
              </c:ext>
            </c:extLst>
          </c:dPt>
          <c:dPt>
            <c:idx val="47"/>
            <c:marker>
              <c:symbol val="circle"/>
              <c:size val="7"/>
              <c:spPr>
                <a:solidFill>
                  <a:schemeClr val="bg1">
                    <a:lumMod val="85000"/>
                  </a:schemeClr>
                </a:solidFill>
                <a:ln w="9525">
                  <a:noFill/>
                </a:ln>
                <a:effectLst/>
              </c:spPr>
            </c:marker>
            <c:bubble3D val="0"/>
            <c:extLst>
              <c:ext xmlns:c16="http://schemas.microsoft.com/office/drawing/2014/chart" uri="{C3380CC4-5D6E-409C-BE32-E72D297353CC}">
                <c16:uniqueId val="{00000029-C64C-41B1-BA11-D47DFC8E679A}"/>
              </c:ext>
            </c:extLst>
          </c:dPt>
          <c:dLbls>
            <c:dLbl>
              <c:idx val="0"/>
              <c:layout>
                <c:manualLayout>
                  <c:x val="-6.2749178532311059E-2"/>
                  <c:y val="0"/>
                </c:manualLayout>
              </c:layout>
              <c:tx>
                <c:rich>
                  <a:bodyPr/>
                  <a:lstStyle/>
                  <a:p>
                    <a:fld id="{2AFC0FAB-4208-4E6D-A6CE-1586AB44BFA5}"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C64C-41B1-BA11-D47DFC8E679A}"/>
                </c:ext>
              </c:extLst>
            </c:dLbl>
            <c:dLbl>
              <c:idx val="1"/>
              <c:tx>
                <c:rich>
                  <a:bodyPr/>
                  <a:lstStyle/>
                  <a:p>
                    <a:fld id="{E637CC30-BA23-4585-9792-64D966ED95B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C64C-41B1-BA11-D47DFC8E679A}"/>
                </c:ext>
              </c:extLst>
            </c:dLbl>
            <c:dLbl>
              <c:idx val="2"/>
              <c:tx>
                <c:rich>
                  <a:bodyPr/>
                  <a:lstStyle/>
                  <a:p>
                    <a:fld id="{C47ECFF6-8311-4DFF-A1F5-65E030DE265C}"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C64C-41B1-BA11-D47DFC8E679A}"/>
                </c:ext>
              </c:extLst>
            </c:dLbl>
            <c:dLbl>
              <c:idx val="3"/>
              <c:tx>
                <c:rich>
                  <a:bodyPr/>
                  <a:lstStyle/>
                  <a:p>
                    <a:fld id="{023AE60E-8DE8-40B5-824F-7B1D3057375A}"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C64C-41B1-BA11-D47DFC8E679A}"/>
                </c:ext>
              </c:extLst>
            </c:dLbl>
            <c:dLbl>
              <c:idx val="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C64C-41B1-BA11-D47DFC8E679A}"/>
                </c:ext>
              </c:extLst>
            </c:dLbl>
            <c:dLbl>
              <c:idx val="5"/>
              <c:layout>
                <c:manualLayout>
                  <c:x val="-2.8107907650645612E-2"/>
                  <c:y val="-1.3866645620723891E-2"/>
                </c:manualLayout>
              </c:layout>
              <c:tx>
                <c:rich>
                  <a:bodyPr/>
                  <a:lstStyle/>
                  <a:p>
                    <a:fld id="{B21D32BF-5407-4CF6-825F-901CB7D7D9B0}"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C64C-41B1-BA11-D47DFC8E679A}"/>
                </c:ext>
              </c:extLst>
            </c:dLbl>
            <c:dLbl>
              <c:idx val="6"/>
              <c:tx>
                <c:rich>
                  <a:bodyPr/>
                  <a:lstStyle/>
                  <a:p>
                    <a:fld id="{323428FE-DEF7-4C0E-A756-A0CCD88E230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C64C-41B1-BA11-D47DFC8E679A}"/>
                </c:ext>
              </c:extLst>
            </c:dLbl>
            <c:dLbl>
              <c:idx val="7"/>
              <c:tx>
                <c:rich>
                  <a:bodyPr/>
                  <a:lstStyle/>
                  <a:p>
                    <a:fld id="{1EF143C5-2693-4E3C-98BD-EEEE797FE45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C64C-41B1-BA11-D47DFC8E679A}"/>
                </c:ext>
              </c:extLst>
            </c:dLbl>
            <c:dLbl>
              <c:idx val="8"/>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C64C-41B1-BA11-D47DFC8E679A}"/>
                </c:ext>
              </c:extLst>
            </c:dLbl>
            <c:dLbl>
              <c:idx val="9"/>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C64C-41B1-BA11-D47DFC8E679A}"/>
                </c:ext>
              </c:extLst>
            </c:dLbl>
            <c:dLbl>
              <c:idx val="10"/>
              <c:tx>
                <c:rich>
                  <a:bodyPr/>
                  <a:lstStyle/>
                  <a:p>
                    <a:fld id="{CF6A9938-6E63-467F-A886-9BB5BA47EC0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C64C-41B1-BA11-D47DFC8E679A}"/>
                </c:ext>
              </c:extLst>
            </c:dLbl>
            <c:dLbl>
              <c:idx val="11"/>
              <c:tx>
                <c:rich>
                  <a:bodyPr/>
                  <a:lstStyle/>
                  <a:p>
                    <a:fld id="{E6D27304-B551-4A56-A9AE-F78833DFD04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C64C-41B1-BA11-D47DFC8E679A}"/>
                </c:ext>
              </c:extLst>
            </c:dLbl>
            <c:dLbl>
              <c:idx val="12"/>
              <c:tx>
                <c:rich>
                  <a:bodyPr/>
                  <a:lstStyle/>
                  <a:p>
                    <a:fld id="{76471C64-92F7-4CC3-8F7C-84EDDDAC290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C64C-41B1-BA11-D47DFC8E679A}"/>
                </c:ext>
              </c:extLst>
            </c:dLbl>
            <c:dLbl>
              <c:idx val="13"/>
              <c:tx>
                <c:rich>
                  <a:bodyPr/>
                  <a:lstStyle/>
                  <a:p>
                    <a:fld id="{83D509CA-6020-427C-8E39-CBA022AFFA4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C64C-41B1-BA11-D47DFC8E679A}"/>
                </c:ext>
              </c:extLst>
            </c:dLbl>
            <c:dLbl>
              <c:idx val="14"/>
              <c:tx>
                <c:rich>
                  <a:bodyPr/>
                  <a:lstStyle/>
                  <a:p>
                    <a:fld id="{1B3ACCFF-22BF-427E-933F-3B9930FCBD8A}"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C64C-41B1-BA11-D47DFC8E679A}"/>
                </c:ext>
              </c:extLst>
            </c:dLbl>
            <c:dLbl>
              <c:idx val="15"/>
              <c:tx>
                <c:rich>
                  <a:bodyPr/>
                  <a:lstStyle/>
                  <a:p>
                    <a:fld id="{E250981E-1835-4C46-9DB7-9E030CF7C1B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C64C-41B1-BA11-D47DFC8E679A}"/>
                </c:ext>
              </c:extLst>
            </c:dLbl>
            <c:dLbl>
              <c:idx val="16"/>
              <c:tx>
                <c:rich>
                  <a:bodyPr/>
                  <a:lstStyle/>
                  <a:p>
                    <a:fld id="{BDC92638-648E-4571-AE98-67E13E15D073}"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C64C-41B1-BA11-D47DFC8E679A}"/>
                </c:ext>
              </c:extLst>
            </c:dLbl>
            <c:dLbl>
              <c:idx val="17"/>
              <c:tx>
                <c:rich>
                  <a:bodyPr/>
                  <a:lstStyle/>
                  <a:p>
                    <a:fld id="{D63D4F3E-D4D6-4006-896D-DEFEA42F4FE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C64C-41B1-BA11-D47DFC8E679A}"/>
                </c:ext>
              </c:extLst>
            </c:dLbl>
            <c:dLbl>
              <c:idx val="18"/>
              <c:tx>
                <c:rich>
                  <a:bodyPr/>
                  <a:lstStyle/>
                  <a:p>
                    <a:fld id="{F3879B32-5190-495D-8EC2-06E2F77808B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C64C-41B1-BA11-D47DFC8E679A}"/>
                </c:ext>
              </c:extLst>
            </c:dLbl>
            <c:dLbl>
              <c:idx val="19"/>
              <c:tx>
                <c:rich>
                  <a:bodyPr/>
                  <a:lstStyle/>
                  <a:p>
                    <a:fld id="{C8671D16-6ED4-495E-AE39-108B3054CAF2}"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C64C-41B1-BA11-D47DFC8E679A}"/>
                </c:ext>
              </c:extLst>
            </c:dLbl>
            <c:dLbl>
              <c:idx val="20"/>
              <c:tx>
                <c:rich>
                  <a:bodyPr/>
                  <a:lstStyle/>
                  <a:p>
                    <a:fld id="{3F0C88C2-FB4E-411D-91A3-EB9760FE2ABC}"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C64C-41B1-BA11-D47DFC8E679A}"/>
                </c:ext>
              </c:extLst>
            </c:dLbl>
            <c:dLbl>
              <c:idx val="21"/>
              <c:tx>
                <c:rich>
                  <a:bodyPr/>
                  <a:lstStyle/>
                  <a:p>
                    <a:fld id="{F7D3E197-0BBA-4D70-A89E-165026B0C9B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C64C-41B1-BA11-D47DFC8E679A}"/>
                </c:ext>
              </c:extLst>
            </c:dLbl>
            <c:dLbl>
              <c:idx val="22"/>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C64C-41B1-BA11-D47DFC8E679A}"/>
                </c:ext>
              </c:extLst>
            </c:dLbl>
            <c:dLbl>
              <c:idx val="23"/>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C64C-41B1-BA11-D47DFC8E679A}"/>
                </c:ext>
              </c:extLst>
            </c:dLbl>
            <c:dLbl>
              <c:idx val="2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C64C-41B1-BA11-D47DFC8E679A}"/>
                </c:ext>
              </c:extLst>
            </c:dLbl>
            <c:dLbl>
              <c:idx val="25"/>
              <c:tx>
                <c:rich>
                  <a:bodyPr/>
                  <a:lstStyle/>
                  <a:p>
                    <a:fld id="{EBAC5913-4E6A-4EA9-B3E5-AA89114D7F9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C64C-41B1-BA11-D47DFC8E679A}"/>
                </c:ext>
              </c:extLst>
            </c:dLbl>
            <c:dLbl>
              <c:idx val="26"/>
              <c:tx>
                <c:rich>
                  <a:bodyPr/>
                  <a:lstStyle/>
                  <a:p>
                    <a:fld id="{5AC702B1-767F-47D9-8354-C7B0CE2D7425}"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C64C-41B1-BA11-D47DFC8E679A}"/>
                </c:ext>
              </c:extLst>
            </c:dLbl>
            <c:dLbl>
              <c:idx val="27"/>
              <c:layout>
                <c:manualLayout>
                  <c:x val="-3.501375581064415E-2"/>
                  <c:y val="1.5408665666984379E-2"/>
                </c:manualLayout>
              </c:layout>
              <c:tx>
                <c:rich>
                  <a:bodyPr/>
                  <a:lstStyle/>
                  <a:p>
                    <a:fld id="{084FDEF5-FDF3-4DD2-8A9E-81096FEC48D6}"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C64C-41B1-BA11-D47DFC8E679A}"/>
                </c:ext>
              </c:extLst>
            </c:dLbl>
            <c:dLbl>
              <c:idx val="28"/>
              <c:tx>
                <c:rich>
                  <a:bodyPr/>
                  <a:lstStyle/>
                  <a:p>
                    <a:fld id="{9055E7C1-A7B0-41A0-B5B1-ADF68949C9B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C64C-41B1-BA11-D47DFC8E679A}"/>
                </c:ext>
              </c:extLst>
            </c:dLbl>
            <c:dLbl>
              <c:idx val="29"/>
              <c:tx>
                <c:rich>
                  <a:bodyPr/>
                  <a:lstStyle/>
                  <a:p>
                    <a:fld id="{980FE414-C77C-4D69-B04D-F4BAD50EDEC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C64C-41B1-BA11-D47DFC8E679A}"/>
                </c:ext>
              </c:extLst>
            </c:dLbl>
            <c:dLbl>
              <c:idx val="30"/>
              <c:tx>
                <c:rich>
                  <a:bodyPr/>
                  <a:lstStyle/>
                  <a:p>
                    <a:fld id="{5FAA046F-AACA-4D71-80E9-CCE62E21B78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C64C-41B1-BA11-D47DFC8E679A}"/>
                </c:ext>
              </c:extLst>
            </c:dLbl>
            <c:dLbl>
              <c:idx val="31"/>
              <c:tx>
                <c:rich>
                  <a:bodyPr/>
                  <a:lstStyle/>
                  <a:p>
                    <a:fld id="{87E0D76D-E95E-499F-A5FA-60FCEDEFBB76}"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C64C-41B1-BA11-D47DFC8E679A}"/>
                </c:ext>
              </c:extLst>
            </c:dLbl>
            <c:dLbl>
              <c:idx val="32"/>
              <c:tx>
                <c:rich>
                  <a:bodyPr/>
                  <a:lstStyle/>
                  <a:p>
                    <a:fld id="{FE11572A-19B5-413C-8249-B23AB558058D}"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C64C-41B1-BA11-D47DFC8E679A}"/>
                </c:ext>
              </c:extLst>
            </c:dLbl>
            <c:dLbl>
              <c:idx val="33"/>
              <c:tx>
                <c:rich>
                  <a:bodyPr/>
                  <a:lstStyle/>
                  <a:p>
                    <a:fld id="{927AD920-DCFB-46BA-AC82-97DE75E8DE3D}"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C64C-41B1-BA11-D47DFC8E679A}"/>
                </c:ext>
              </c:extLst>
            </c:dLbl>
            <c:dLbl>
              <c:idx val="3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C64C-41B1-BA11-D47DFC8E679A}"/>
                </c:ext>
              </c:extLst>
            </c:dLbl>
            <c:dLbl>
              <c:idx val="35"/>
              <c:tx>
                <c:rich>
                  <a:bodyPr/>
                  <a:lstStyle/>
                  <a:p>
                    <a:fld id="{5B0949D7-3AF6-4EAC-A34D-A244DA5580E2}"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C64C-41B1-BA11-D47DFC8E679A}"/>
                </c:ext>
              </c:extLst>
            </c:dLbl>
            <c:dLbl>
              <c:idx val="36"/>
              <c:tx>
                <c:rich>
                  <a:bodyPr/>
                  <a:lstStyle/>
                  <a:p>
                    <a:fld id="{93403EAC-0037-444E-9FD6-FECED81F057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C64C-41B1-BA11-D47DFC8E679A}"/>
                </c:ext>
              </c:extLst>
            </c:dLbl>
            <c:dLbl>
              <c:idx val="37"/>
              <c:tx>
                <c:rich>
                  <a:bodyPr/>
                  <a:lstStyle/>
                  <a:p>
                    <a:fld id="{22E54DE7-58BE-40F8-87F5-8752B0B02AD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C64C-41B1-BA11-D47DFC8E679A}"/>
                </c:ext>
              </c:extLst>
            </c:dLbl>
            <c:dLbl>
              <c:idx val="38"/>
              <c:layout>
                <c:manualLayout>
                  <c:x val="-4.7836844874127905E-2"/>
                  <c:y val="3.0840400925212026E-3"/>
                </c:manualLayout>
              </c:layout>
              <c:tx>
                <c:rich>
                  <a:bodyPr/>
                  <a:lstStyle/>
                  <a:p>
                    <a:fld id="{DC825C9E-5834-4124-AB6B-7134A0798B67}"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C64C-41B1-BA11-D47DFC8E679A}"/>
                </c:ext>
              </c:extLst>
            </c:dLbl>
            <c:dLbl>
              <c:idx val="39"/>
              <c:tx>
                <c:rich>
                  <a:bodyPr/>
                  <a:lstStyle/>
                  <a:p>
                    <a:fld id="{69B5DF19-592E-4EED-8055-7770D65D5F7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C64C-41B1-BA11-D47DFC8E679A}"/>
                </c:ext>
              </c:extLst>
            </c:dLbl>
            <c:dLbl>
              <c:idx val="40"/>
              <c:tx>
                <c:rich>
                  <a:bodyPr/>
                  <a:lstStyle/>
                  <a:p>
                    <a:fld id="{B36F60CB-EB51-41C1-8D5A-FDBED3742934}"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C64C-41B1-BA11-D47DFC8E679A}"/>
                </c:ext>
              </c:extLst>
            </c:dLbl>
            <c:dLbl>
              <c:idx val="41"/>
              <c:tx>
                <c:rich>
                  <a:bodyPr/>
                  <a:lstStyle/>
                  <a:p>
                    <a:fld id="{C38FEDAB-AEDB-4D16-9525-737B4F4A8F5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C64C-41B1-BA11-D47DFC8E679A}"/>
                </c:ext>
              </c:extLst>
            </c:dLbl>
            <c:dLbl>
              <c:idx val="42"/>
              <c:tx>
                <c:rich>
                  <a:bodyPr/>
                  <a:lstStyle/>
                  <a:p>
                    <a:fld id="{18C0701D-511F-4F0A-AA0D-22438BDC88A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C64C-41B1-BA11-D47DFC8E679A}"/>
                </c:ext>
              </c:extLst>
            </c:dLbl>
            <c:dLbl>
              <c:idx val="43"/>
              <c:tx>
                <c:rich>
                  <a:bodyPr/>
                  <a:lstStyle/>
                  <a:p>
                    <a:fld id="{DC77D1BE-E580-4624-979D-76AFDD0F187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C64C-41B1-BA11-D47DFC8E679A}"/>
                </c:ext>
              </c:extLst>
            </c:dLbl>
            <c:dLbl>
              <c:idx val="44"/>
              <c:tx>
                <c:rich>
                  <a:bodyPr/>
                  <a:lstStyle/>
                  <a:p>
                    <a:fld id="{3EE06F5D-647E-47D9-B2CD-4CD0F43F42B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C64C-41B1-BA11-D47DFC8E679A}"/>
                </c:ext>
              </c:extLst>
            </c:dLbl>
            <c:dLbl>
              <c:idx val="45"/>
              <c:tx>
                <c:rich>
                  <a:bodyPr/>
                  <a:lstStyle/>
                  <a:p>
                    <a:fld id="{1CBD9C1A-630C-4E47-B660-2061643BBAA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C64C-41B1-BA11-D47DFC8E679A}"/>
                </c:ext>
              </c:extLst>
            </c:dLbl>
            <c:dLbl>
              <c:idx val="46"/>
              <c:tx>
                <c:rich>
                  <a:bodyPr/>
                  <a:lstStyle/>
                  <a:p>
                    <a:fld id="{CB6E14BC-B969-47F2-B4C3-062C396B9F6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C64C-41B1-BA11-D47DFC8E679A}"/>
                </c:ext>
              </c:extLst>
            </c:dLbl>
            <c:dLbl>
              <c:idx val="47"/>
              <c:layout>
                <c:manualLayout>
                  <c:x val="-3.0295728368017565E-2"/>
                  <c:y val="-1.5578287872073045E-2"/>
                </c:manualLayout>
              </c:layout>
              <c:tx>
                <c:rich>
                  <a:bodyPr/>
                  <a:lstStyle/>
                  <a:p>
                    <a:fld id="{1D8217F2-86FC-423E-AE0F-348CE1D5A826}"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9-C64C-41B1-BA11-D47DFC8E679A}"/>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2700" cap="rnd">
                <a:solidFill>
                  <a:schemeClr val="tx1"/>
                </a:solidFill>
                <a:prstDash val="solid"/>
              </a:ln>
              <a:effectLst/>
            </c:spPr>
            <c:trendlineType val="linear"/>
            <c:dispRSqr val="0"/>
            <c:dispEq val="0"/>
          </c:trendline>
          <c:xVal>
            <c:numRef>
              <c:f>'Relig DB and Renewables'!$C$83:$C$130</c:f>
              <c:numCache>
                <c:formatCode>General</c:formatCode>
                <c:ptCount val="48"/>
                <c:pt idx="0">
                  <c:v>22.2</c:v>
                </c:pt>
                <c:pt idx="1">
                  <c:v>21.6</c:v>
                </c:pt>
                <c:pt idx="2">
                  <c:v>25.6</c:v>
                </c:pt>
                <c:pt idx="3">
                  <c:v>11.4</c:v>
                </c:pt>
                <c:pt idx="5">
                  <c:v>23.4</c:v>
                </c:pt>
                <c:pt idx="6">
                  <c:v>36.9</c:v>
                </c:pt>
                <c:pt idx="7">
                  <c:v>24.8</c:v>
                </c:pt>
                <c:pt idx="10">
                  <c:v>46</c:v>
                </c:pt>
                <c:pt idx="11">
                  <c:v>36.5</c:v>
                </c:pt>
                <c:pt idx="12">
                  <c:v>36.6</c:v>
                </c:pt>
                <c:pt idx="13">
                  <c:v>42.6</c:v>
                </c:pt>
                <c:pt idx="14">
                  <c:v>27.6</c:v>
                </c:pt>
                <c:pt idx="15">
                  <c:v>48.6</c:v>
                </c:pt>
                <c:pt idx="16">
                  <c:v>40.799999999999997</c:v>
                </c:pt>
                <c:pt idx="17">
                  <c:v>49.2</c:v>
                </c:pt>
                <c:pt idx="18">
                  <c:v>41.4</c:v>
                </c:pt>
                <c:pt idx="20">
                  <c:v>57</c:v>
                </c:pt>
                <c:pt idx="21">
                  <c:v>54.6</c:v>
                </c:pt>
                <c:pt idx="25">
                  <c:v>0.96</c:v>
                </c:pt>
                <c:pt idx="26">
                  <c:v>32</c:v>
                </c:pt>
                <c:pt idx="27">
                  <c:v>25.8</c:v>
                </c:pt>
                <c:pt idx="28">
                  <c:v>29.4</c:v>
                </c:pt>
                <c:pt idx="29">
                  <c:v>18</c:v>
                </c:pt>
                <c:pt idx="30">
                  <c:v>31.2</c:v>
                </c:pt>
                <c:pt idx="31">
                  <c:v>35.4</c:v>
                </c:pt>
                <c:pt idx="32">
                  <c:v>26.6</c:v>
                </c:pt>
                <c:pt idx="33">
                  <c:v>16.3</c:v>
                </c:pt>
                <c:pt idx="35">
                  <c:v>15.6</c:v>
                </c:pt>
                <c:pt idx="36">
                  <c:v>42</c:v>
                </c:pt>
                <c:pt idx="37">
                  <c:v>27</c:v>
                </c:pt>
                <c:pt idx="38">
                  <c:v>16.2</c:v>
                </c:pt>
                <c:pt idx="39">
                  <c:v>43.8</c:v>
                </c:pt>
                <c:pt idx="40">
                  <c:v>20.3</c:v>
                </c:pt>
                <c:pt idx="41">
                  <c:v>51</c:v>
                </c:pt>
                <c:pt idx="42">
                  <c:v>48.6</c:v>
                </c:pt>
                <c:pt idx="43">
                  <c:v>28.2</c:v>
                </c:pt>
                <c:pt idx="44">
                  <c:v>30.6</c:v>
                </c:pt>
                <c:pt idx="45">
                  <c:v>45.6</c:v>
                </c:pt>
                <c:pt idx="46">
                  <c:v>39.799999999999997</c:v>
                </c:pt>
                <c:pt idx="47">
                  <c:v>14.4</c:v>
                </c:pt>
              </c:numCache>
            </c:numRef>
          </c:xVal>
          <c:yVal>
            <c:numRef>
              <c:f>'Relig DB and Renewables'!$N$83:$N$130</c:f>
              <c:numCache>
                <c:formatCode>General</c:formatCode>
                <c:ptCount val="48"/>
                <c:pt idx="0">
                  <c:v>17.62204900687977</c:v>
                </c:pt>
                <c:pt idx="1">
                  <c:v>127.73784700500468</c:v>
                </c:pt>
                <c:pt idx="2">
                  <c:v>206.89074191941762</c:v>
                </c:pt>
                <c:pt idx="3">
                  <c:v>29.350524028065841</c:v>
                </c:pt>
                <c:pt idx="5">
                  <c:v>21.561524434402294</c:v>
                </c:pt>
                <c:pt idx="6">
                  <c:v>660.99582836600905</c:v>
                </c:pt>
                <c:pt idx="7">
                  <c:v>67.759849504638211</c:v>
                </c:pt>
                <c:pt idx="10">
                  <c:v>252.22426789726305</c:v>
                </c:pt>
                <c:pt idx="11">
                  <c:v>347.89895373940067</c:v>
                </c:pt>
                <c:pt idx="12">
                  <c:v>498.5470085470086</c:v>
                </c:pt>
                <c:pt idx="13">
                  <c:v>164.294959372812</c:v>
                </c:pt>
                <c:pt idx="14">
                  <c:v>149.95156231393671</c:v>
                </c:pt>
                <c:pt idx="15">
                  <c:v>197.04576949546356</c:v>
                </c:pt>
                <c:pt idx="16">
                  <c:v>259.50528183773065</c:v>
                </c:pt>
                <c:pt idx="17">
                  <c:v>525.70276968486451</c:v>
                </c:pt>
                <c:pt idx="18">
                  <c:v>327.44598544564178</c:v>
                </c:pt>
                <c:pt idx="20">
                  <c:v>534.46185927064198</c:v>
                </c:pt>
                <c:pt idx="21">
                  <c:v>754.1903037196679</c:v>
                </c:pt>
                <c:pt idx="25">
                  <c:v>31.872257031428717</c:v>
                </c:pt>
                <c:pt idx="26">
                  <c:v>198.5845762405568</c:v>
                </c:pt>
                <c:pt idx="27">
                  <c:v>5.7319116310767839</c:v>
                </c:pt>
                <c:pt idx="28">
                  <c:v>243.31241523724026</c:v>
                </c:pt>
                <c:pt idx="29">
                  <c:v>161.58314982065443</c:v>
                </c:pt>
                <c:pt idx="30">
                  <c:v>117.60668603589939</c:v>
                </c:pt>
                <c:pt idx="31">
                  <c:v>172.95923178723365</c:v>
                </c:pt>
                <c:pt idx="32">
                  <c:v>5.6636399066079175</c:v>
                </c:pt>
                <c:pt idx="33">
                  <c:v>23.163179993123379</c:v>
                </c:pt>
                <c:pt idx="35">
                  <c:v>56.998521676436468</c:v>
                </c:pt>
                <c:pt idx="36">
                  <c:v>352.0107113426368</c:v>
                </c:pt>
                <c:pt idx="37">
                  <c:v>47.808632405756661</c:v>
                </c:pt>
                <c:pt idx="38">
                  <c:v>95.668218605037012</c:v>
                </c:pt>
                <c:pt idx="39">
                  <c:v>275.0517030229484</c:v>
                </c:pt>
                <c:pt idx="40">
                  <c:v>102.78295492206766</c:v>
                </c:pt>
                <c:pt idx="41">
                  <c:v>223.67321712605093</c:v>
                </c:pt>
                <c:pt idx="42">
                  <c:v>183.87882114691004</c:v>
                </c:pt>
                <c:pt idx="43">
                  <c:v>25.392018045405326</c:v>
                </c:pt>
                <c:pt idx="44">
                  <c:v>280.44532396170882</c:v>
                </c:pt>
                <c:pt idx="45">
                  <c:v>31.506281683436722</c:v>
                </c:pt>
                <c:pt idx="46">
                  <c:v>128.59525014924023</c:v>
                </c:pt>
                <c:pt idx="47">
                  <c:v>122.0661196876069</c:v>
                </c:pt>
              </c:numCache>
            </c:numRef>
          </c:yVal>
          <c:smooth val="0"/>
          <c:extLst>
            <c:ext xmlns:c15="http://schemas.microsoft.com/office/drawing/2012/chart" uri="{02D57815-91ED-43cb-92C2-25804820EDAC}">
              <c15:datalabelsRange>
                <c15:f>'Relig DB and Renewables'!$B$83:$B$130</c15:f>
                <c15:dlblRangeCache>
                  <c:ptCount val="48"/>
                  <c:pt idx="0">
                    <c:v>Phillipines</c:v>
                  </c:pt>
                  <c:pt idx="1">
                    <c:v>India</c:v>
                  </c:pt>
                  <c:pt idx="2">
                    <c:v>Poland</c:v>
                  </c:pt>
                  <c:pt idx="3">
                    <c:v>Egypt</c:v>
                  </c:pt>
                  <c:pt idx="5">
                    <c:v>Thailand</c:v>
                  </c:pt>
                  <c:pt idx="6">
                    <c:v>Portugal</c:v>
                  </c:pt>
                  <c:pt idx="7">
                    <c:v>Mexico</c:v>
                  </c:pt>
                  <c:pt idx="10">
                    <c:v>Austria</c:v>
                  </c:pt>
                  <c:pt idx="11">
                    <c:v>Greece</c:v>
                  </c:pt>
                  <c:pt idx="12">
                    <c:v>Spain</c:v>
                  </c:pt>
                  <c:pt idx="13">
                    <c:v>Italy</c:v>
                  </c:pt>
                  <c:pt idx="14">
                    <c:v>Australia</c:v>
                  </c:pt>
                  <c:pt idx="15">
                    <c:v>France</c:v>
                  </c:pt>
                  <c:pt idx="16">
                    <c:v>Great Britain</c:v>
                  </c:pt>
                  <c:pt idx="17">
                    <c:v>Germany</c:v>
                  </c:pt>
                  <c:pt idx="18">
                    <c:v>Finland</c:v>
                  </c:pt>
                  <c:pt idx="20">
                    <c:v>Sweden</c:v>
                  </c:pt>
                  <c:pt idx="21">
                    <c:v>Denmark</c:v>
                  </c:pt>
                  <c:pt idx="25">
                    <c:v>Pakistan</c:v>
                  </c:pt>
                  <c:pt idx="26">
                    <c:v>Lithuania</c:v>
                  </c:pt>
                  <c:pt idx="27">
                    <c:v>Venezuela</c:v>
                  </c:pt>
                  <c:pt idx="28">
                    <c:v>Romania</c:v>
                  </c:pt>
                  <c:pt idx="29">
                    <c:v>Brazil</c:v>
                  </c:pt>
                  <c:pt idx="30">
                    <c:v>Turkey</c:v>
                  </c:pt>
                  <c:pt idx="31">
                    <c:v>Bulgaria</c:v>
                  </c:pt>
                  <c:pt idx="32">
                    <c:v>Iran</c:v>
                  </c:pt>
                  <c:pt idx="33">
                    <c:v>South Korea</c:v>
                  </c:pt>
                  <c:pt idx="35">
                    <c:v>Ukraine</c:v>
                  </c:pt>
                  <c:pt idx="36">
                    <c:v>Ireland</c:v>
                  </c:pt>
                  <c:pt idx="37">
                    <c:v>Latvia</c:v>
                  </c:pt>
                  <c:pt idx="38">
                    <c:v>Tunisia</c:v>
                  </c:pt>
                  <c:pt idx="39">
                    <c:v>Canada</c:v>
                  </c:pt>
                  <c:pt idx="40">
                    <c:v>South Africa</c:v>
                  </c:pt>
                  <c:pt idx="41">
                    <c:v>Belgium</c:v>
                  </c:pt>
                  <c:pt idx="42">
                    <c:v>Netherlands</c:v>
                  </c:pt>
                  <c:pt idx="43">
                    <c:v>Japan</c:v>
                  </c:pt>
                  <c:pt idx="44">
                    <c:v>Estonia</c:v>
                  </c:pt>
                  <c:pt idx="45">
                    <c:v>Czech republic</c:v>
                  </c:pt>
                  <c:pt idx="46">
                    <c:v>Chile</c:v>
                  </c:pt>
                  <c:pt idx="47">
                    <c:v>Morocco</c:v>
                  </c:pt>
                </c15:dlblRangeCache>
              </c15:datalabelsRange>
            </c:ext>
            <c:ext xmlns:c16="http://schemas.microsoft.com/office/drawing/2014/chart" uri="{C3380CC4-5D6E-409C-BE32-E72D297353CC}">
              <c16:uniqueId val="{00000031-C64C-41B1-BA11-D47DFC8E679A}"/>
            </c:ext>
          </c:extLst>
        </c:ser>
        <c:dLbls>
          <c:showLegendKey val="0"/>
          <c:showVal val="0"/>
          <c:showCatName val="0"/>
          <c:showSerName val="0"/>
          <c:showPercent val="0"/>
          <c:showBubbleSize val="0"/>
        </c:dLbls>
        <c:axId val="526467680"/>
        <c:axId val="526468992"/>
        <c:extLst>
          <c:ext xmlns:c15="http://schemas.microsoft.com/office/drawing/2012/chart" uri="{02D57815-91ED-43cb-92C2-25804820EDAC}">
            <c15:filteredScatterSeries>
              <c15:ser>
                <c:idx val="0"/>
                <c:order val="0"/>
                <c:spPr>
                  <a:ln w="25400" cap="rnd">
                    <a:noFill/>
                    <a:round/>
                  </a:ln>
                  <a:effectLst/>
                </c:spPr>
                <c:marker>
                  <c:symbol val="circle"/>
                  <c:size val="5"/>
                  <c:spPr>
                    <a:solidFill>
                      <a:schemeClr val="accent1"/>
                    </a:solidFill>
                    <a:ln w="9525">
                      <a:solidFill>
                        <a:schemeClr val="accent1"/>
                      </a:solidFill>
                    </a:ln>
                    <a:effectLst/>
                  </c:spPr>
                </c:marker>
                <c:yVal>
                  <c:numLit>
                    <c:formatCode>General</c:formatCode>
                    <c:ptCount val="1"/>
                    <c:pt idx="0">
                      <c:v>1</c:v>
                    </c:pt>
                  </c:numLit>
                </c:yVal>
                <c:smooth val="0"/>
                <c:extLst>
                  <c:ext xmlns:c16="http://schemas.microsoft.com/office/drawing/2014/chart" uri="{C3380CC4-5D6E-409C-BE32-E72D297353CC}">
                    <c16:uniqueId val="{00000032-C64C-41B1-BA11-D47DFC8E679A}"/>
                  </c:ext>
                </c:extLst>
              </c15:ser>
            </c15:filteredScatterSeries>
          </c:ext>
        </c:extLst>
      </c:scatterChart>
      <c:valAx>
        <c:axId val="52646768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r>
                  <a:rPr lang="en-GB" sz="2000" b="1" i="0" u="none" strike="noStrike" baseline="0">
                    <a:effectLst/>
                  </a:rPr>
                  <a:t>UN vote share for 'action on climate change'; a response shown to be cultural</a:t>
                </a:r>
                <a:endParaRPr lang="en-GB" sz="2000" b="1"/>
              </a:p>
            </c:rich>
          </c:tx>
          <c:overlay val="0"/>
          <c:spPr>
            <a:noFill/>
            <a:ln>
              <a:noFill/>
            </a:ln>
            <a:effectLst/>
          </c:spPr>
          <c:txPr>
            <a:bodyPr rot="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6468992"/>
        <c:crosses val="autoZero"/>
        <c:crossBetween val="midCat"/>
      </c:valAx>
      <c:valAx>
        <c:axId val="526468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r>
                  <a:rPr lang="en-GB" sz="1800" b="1" i="0" u="none" strike="noStrike" baseline="0">
                    <a:effectLst/>
                  </a:rPr>
                  <a:t>(GDP-per-Capita-normalised Wind Capacity [MW]) / Population</a:t>
                </a:r>
                <a:endParaRPr lang="en-GB" sz="1800" b="1" baseline="0"/>
              </a:p>
            </c:rich>
          </c:tx>
          <c:layout>
            <c:manualLayout>
              <c:xMode val="edge"/>
              <c:yMode val="edge"/>
              <c:x val="2.625381517864013E-2"/>
              <c:y val="0.16084071586438717"/>
            </c:manualLayout>
          </c:layout>
          <c:overlay val="0"/>
          <c:spPr>
            <a:noFill/>
            <a:ln>
              <a:noFill/>
            </a:ln>
            <a:effectLst/>
          </c:spPr>
          <c:txPr>
            <a:bodyPr rot="-540000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646768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GB" sz="2400" b="1" i="0" baseline="0">
                <a:solidFill>
                  <a:sysClr val="windowText" lastClr="000000"/>
                </a:solidFill>
                <a:effectLst/>
              </a:rPr>
              <a:t>% Climate-change</a:t>
            </a:r>
            <a:r>
              <a:rPr lang="en-GB" sz="2400" b="1" i="1" baseline="0">
                <a:solidFill>
                  <a:sysClr val="windowText" lastClr="000000"/>
                </a:solidFill>
                <a:effectLst/>
              </a:rPr>
              <a:t> most endorsing</a:t>
            </a:r>
            <a:r>
              <a:rPr lang="en-GB" sz="2400" b="1" i="0" baseline="0">
                <a:solidFill>
                  <a:sysClr val="windowText" lastClr="000000"/>
                </a:solidFill>
                <a:effectLst/>
              </a:rPr>
              <a:t> National responses to Climate Survey questions, versus National Religiosities. </a:t>
            </a:r>
            <a:r>
              <a:rPr lang="en-GB" sz="2400" b="1" i="0" u="sng" baseline="0">
                <a:solidFill>
                  <a:sysClr val="windowText" lastClr="000000"/>
                </a:solidFill>
                <a:effectLst/>
              </a:rPr>
              <a:t>Trends only</a:t>
            </a:r>
            <a:r>
              <a:rPr lang="en-GB" sz="2400" b="1" i="0" baseline="0">
                <a:solidFill>
                  <a:sysClr val="windowText" lastClr="000000"/>
                </a:solidFill>
                <a:effectLst/>
              </a:rPr>
              <a:t>.</a:t>
            </a:r>
            <a:endParaRPr lang="en-GB" sz="2400" b="1">
              <a:solidFill>
                <a:sysClr val="windowText" lastClr="000000"/>
              </a:solidFill>
            </a:endParaRPr>
          </a:p>
        </c:rich>
      </c:tx>
      <c:layout>
        <c:manualLayout>
          <c:xMode val="edge"/>
          <c:yMode val="edge"/>
          <c:x val="0.12252597331583555"/>
          <c:y val="4.1237113402061857E-3"/>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6.9818733595800528E-2"/>
          <c:y val="9.7606832651073255E-2"/>
          <c:w val="0.86499216243802857"/>
          <c:h val="0.81948186889010011"/>
        </c:manualLayout>
      </c:layout>
      <c:scatterChart>
        <c:scatterStyle val="lineMarker"/>
        <c:varyColors val="0"/>
        <c:ser>
          <c:idx val="2"/>
          <c:order val="2"/>
          <c:tx>
            <c:v>Un Power to Combat CC: GD</c:v>
          </c:tx>
          <c:spPr>
            <a:ln w="25400" cap="rnd">
              <a:noFill/>
              <a:round/>
            </a:ln>
            <a:effectLst/>
          </c:spPr>
          <c:marker>
            <c:symbol val="none"/>
          </c:marker>
          <c:dPt>
            <c:idx val="7"/>
            <c:marker>
              <c:symbol val="none"/>
            </c:marker>
            <c:bubble3D val="0"/>
            <c:extLst>
              <c:ext xmlns:c16="http://schemas.microsoft.com/office/drawing/2014/chart" uri="{C3380CC4-5D6E-409C-BE32-E72D297353CC}">
                <c16:uniqueId val="{00000000-51A5-41AD-A49F-ABA38AC2F175}"/>
              </c:ext>
            </c:extLst>
          </c:dPt>
          <c:dPt>
            <c:idx val="8"/>
            <c:marker>
              <c:symbol val="none"/>
            </c:marker>
            <c:bubble3D val="0"/>
            <c:extLst>
              <c:ext xmlns:c16="http://schemas.microsoft.com/office/drawing/2014/chart" uri="{C3380CC4-5D6E-409C-BE32-E72D297353CC}">
                <c16:uniqueId val="{00000001-51A5-41AD-A49F-ABA38AC2F175}"/>
              </c:ext>
            </c:extLst>
          </c:dPt>
          <c:dPt>
            <c:idx val="11"/>
            <c:marker>
              <c:symbol val="none"/>
            </c:marker>
            <c:bubble3D val="0"/>
            <c:extLst>
              <c:ext xmlns:c16="http://schemas.microsoft.com/office/drawing/2014/chart" uri="{C3380CC4-5D6E-409C-BE32-E72D297353CC}">
                <c16:uniqueId val="{00000002-51A5-41AD-A49F-ABA38AC2F175}"/>
              </c:ext>
            </c:extLst>
          </c:dPt>
          <c:trendline>
            <c:spPr>
              <a:ln w="31750" cap="rnd">
                <a:solidFill>
                  <a:schemeClr val="tx1">
                    <a:alpha val="70000"/>
                  </a:schemeClr>
                </a:solidFill>
                <a:prstDash val="solid"/>
              </a:ln>
              <a:effectLst/>
            </c:spPr>
            <c:trendlineType val="linear"/>
            <c:backward val="5"/>
            <c:dispRSqr val="0"/>
            <c:dispEq val="0"/>
          </c:trendline>
          <c:xVal>
            <c:numRef>
              <c:f>'Main Trends'!$D$113:$D$134</c:f>
              <c:numCache>
                <c:formatCode>General</c:formatCode>
                <c:ptCount val="22"/>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47.198</c:v>
                </c:pt>
                <c:pt idx="13">
                  <c:v>67.853000000000009</c:v>
                </c:pt>
                <c:pt idx="14">
                  <c:v>36.262999999999998</c:v>
                </c:pt>
                <c:pt idx="15">
                  <c:v>39.908000000000001</c:v>
                </c:pt>
                <c:pt idx="16">
                  <c:v>28.972999999999999</c:v>
                </c:pt>
                <c:pt idx="17">
                  <c:v>38.692999999999998</c:v>
                </c:pt>
                <c:pt idx="18">
                  <c:v>37.478000000000002</c:v>
                </c:pt>
                <c:pt idx="19">
                  <c:v>30.188000000000002</c:v>
                </c:pt>
                <c:pt idx="20">
                  <c:v>24.113</c:v>
                </c:pt>
                <c:pt idx="21">
                  <c:v>27.757999999999999</c:v>
                </c:pt>
              </c:numCache>
            </c:numRef>
          </c:xVal>
          <c:yVal>
            <c:numRef>
              <c:f>'Main Trends'!$F$113:$F$134</c:f>
              <c:numCache>
                <c:formatCode>General</c:formatCode>
                <c:ptCount val="22"/>
                <c:pt idx="0">
                  <c:v>64</c:v>
                </c:pt>
                <c:pt idx="1">
                  <c:v>58</c:v>
                </c:pt>
                <c:pt idx="2">
                  <c:v>67</c:v>
                </c:pt>
                <c:pt idx="3">
                  <c:v>56</c:v>
                </c:pt>
                <c:pt idx="4">
                  <c:v>51</c:v>
                </c:pt>
                <c:pt idx="5">
                  <c:v>44</c:v>
                </c:pt>
                <c:pt idx="6">
                  <c:v>62</c:v>
                </c:pt>
                <c:pt idx="7">
                  <c:v>53</c:v>
                </c:pt>
                <c:pt idx="8">
                  <c:v>47</c:v>
                </c:pt>
                <c:pt idx="9">
                  <c:v>47</c:v>
                </c:pt>
                <c:pt idx="10">
                  <c:v>46</c:v>
                </c:pt>
                <c:pt idx="11">
                  <c:v>41</c:v>
                </c:pt>
                <c:pt idx="12">
                  <c:v>43</c:v>
                </c:pt>
                <c:pt idx="13">
                  <c:v>49</c:v>
                </c:pt>
                <c:pt idx="14">
                  <c:v>36</c:v>
                </c:pt>
                <c:pt idx="15">
                  <c:v>31</c:v>
                </c:pt>
                <c:pt idx="16">
                  <c:v>32</c:v>
                </c:pt>
                <c:pt idx="17">
                  <c:v>27</c:v>
                </c:pt>
                <c:pt idx="18">
                  <c:v>29</c:v>
                </c:pt>
                <c:pt idx="19">
                  <c:v>31</c:v>
                </c:pt>
                <c:pt idx="20">
                  <c:v>23</c:v>
                </c:pt>
                <c:pt idx="21">
                  <c:v>27</c:v>
                </c:pt>
              </c:numCache>
            </c:numRef>
          </c:yVal>
          <c:smooth val="0"/>
          <c:extLst>
            <c:ext xmlns:c16="http://schemas.microsoft.com/office/drawing/2014/chart" uri="{C3380CC4-5D6E-409C-BE32-E72D297353CC}">
              <c16:uniqueId val="{00000004-51A5-41AD-A49F-ABA38AC2F175}"/>
            </c:ext>
          </c:extLst>
        </c:ser>
        <c:ser>
          <c:idx val="0"/>
          <c:order val="6"/>
          <c:tx>
            <c:v>Climate Concern: Impacts</c:v>
          </c:tx>
          <c:spPr>
            <a:ln w="25400" cap="rnd">
              <a:noFill/>
              <a:round/>
            </a:ln>
            <a:effectLst/>
          </c:spPr>
          <c:marker>
            <c:symbol val="none"/>
          </c:marker>
          <c:trendline>
            <c:spPr>
              <a:ln w="57150" cap="rnd">
                <a:solidFill>
                  <a:schemeClr val="tx1"/>
                </a:solidFill>
                <a:prstDash val="solid"/>
              </a:ln>
              <a:effectLst/>
            </c:spPr>
            <c:trendlineType val="linear"/>
            <c:backward val="5"/>
            <c:dispRSqr val="0"/>
            <c:dispEq val="0"/>
          </c:trendline>
          <c:xVal>
            <c:numRef>
              <c:f>'Main Trends'!$D$113:$D$134</c:f>
              <c:numCache>
                <c:formatCode>General</c:formatCode>
                <c:ptCount val="22"/>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47.198</c:v>
                </c:pt>
                <c:pt idx="13">
                  <c:v>67.853000000000009</c:v>
                </c:pt>
                <c:pt idx="14">
                  <c:v>36.262999999999998</c:v>
                </c:pt>
                <c:pt idx="15">
                  <c:v>39.908000000000001</c:v>
                </c:pt>
                <c:pt idx="16">
                  <c:v>28.972999999999999</c:v>
                </c:pt>
                <c:pt idx="17">
                  <c:v>38.692999999999998</c:v>
                </c:pt>
                <c:pt idx="18">
                  <c:v>37.478000000000002</c:v>
                </c:pt>
                <c:pt idx="19">
                  <c:v>30.188000000000002</c:v>
                </c:pt>
                <c:pt idx="20">
                  <c:v>24.113</c:v>
                </c:pt>
                <c:pt idx="21">
                  <c:v>27.757999999999999</c:v>
                </c:pt>
              </c:numCache>
            </c:numRef>
          </c:xVal>
          <c:yVal>
            <c:numRef>
              <c:f>'Main Trends'!$C$113:$C$134</c:f>
              <c:numCache>
                <c:formatCode>General</c:formatCode>
                <c:ptCount val="22"/>
                <c:pt idx="0">
                  <c:v>75</c:v>
                </c:pt>
                <c:pt idx="1">
                  <c:v>70</c:v>
                </c:pt>
                <c:pt idx="2">
                  <c:v>65</c:v>
                </c:pt>
                <c:pt idx="3">
                  <c:v>58</c:v>
                </c:pt>
                <c:pt idx="4">
                  <c:v>56</c:v>
                </c:pt>
                <c:pt idx="5">
                  <c:v>55</c:v>
                </c:pt>
                <c:pt idx="6">
                  <c:v>55</c:v>
                </c:pt>
                <c:pt idx="7">
                  <c:v>53</c:v>
                </c:pt>
                <c:pt idx="8">
                  <c:v>47</c:v>
                </c:pt>
                <c:pt idx="9">
                  <c:v>45</c:v>
                </c:pt>
                <c:pt idx="10">
                  <c:v>41</c:v>
                </c:pt>
                <c:pt idx="11">
                  <c:v>41</c:v>
                </c:pt>
                <c:pt idx="12">
                  <c:v>32</c:v>
                </c:pt>
                <c:pt idx="13">
                  <c:v>29</c:v>
                </c:pt>
                <c:pt idx="14">
                  <c:v>29</c:v>
                </c:pt>
                <c:pt idx="15">
                  <c:v>26</c:v>
                </c:pt>
                <c:pt idx="16">
                  <c:v>17</c:v>
                </c:pt>
                <c:pt idx="17">
                  <c:v>16</c:v>
                </c:pt>
                <c:pt idx="18">
                  <c:v>14</c:v>
                </c:pt>
                <c:pt idx="19">
                  <c:v>12</c:v>
                </c:pt>
                <c:pt idx="20">
                  <c:v>11</c:v>
                </c:pt>
                <c:pt idx="21">
                  <c:v>10</c:v>
                </c:pt>
              </c:numCache>
            </c:numRef>
          </c:yVal>
          <c:smooth val="0"/>
          <c:extLst>
            <c:ext xmlns:c16="http://schemas.microsoft.com/office/drawing/2014/chart" uri="{C3380CC4-5D6E-409C-BE32-E72D297353CC}">
              <c16:uniqueId val="{00000006-51A5-41AD-A49F-ABA38AC2F175}"/>
            </c:ext>
          </c:extLst>
        </c:ser>
        <c:dLbls>
          <c:showLegendKey val="0"/>
          <c:showVal val="0"/>
          <c:showCatName val="0"/>
          <c:showSerName val="0"/>
          <c:showPercent val="0"/>
          <c:showBubbleSize val="0"/>
        </c:dLbls>
        <c:axId val="546280360"/>
        <c:axId val="546282328"/>
      </c:scatterChart>
      <c:scatterChart>
        <c:scatterStyle val="lineMarker"/>
        <c:varyColors val="0"/>
        <c:ser>
          <c:idx val="6"/>
          <c:order val="0"/>
          <c:tx>
            <c:v>Weakly Constrained</c:v>
          </c:tx>
          <c:spPr>
            <a:ln w="25400" cap="rnd">
              <a:noFill/>
              <a:round/>
            </a:ln>
            <a:effectLst/>
          </c:spPr>
          <c:marker>
            <c:symbol val="none"/>
          </c:marker>
          <c:trendline>
            <c:spPr>
              <a:ln w="28575" cap="rnd">
                <a:solidFill>
                  <a:schemeClr val="tx1">
                    <a:lumMod val="50000"/>
                    <a:lumOff val="50000"/>
                    <a:alpha val="60000"/>
                  </a:schemeClr>
                </a:solidFill>
                <a:prstDash val="solid"/>
              </a:ln>
              <a:effectLst/>
            </c:spPr>
            <c:trendlineType val="linear"/>
            <c:backward val="4"/>
            <c:dispRSqr val="0"/>
            <c:dispEq val="0"/>
          </c:trendline>
          <c:xVal>
            <c:numRef>
              <c:f>'Main Trends'!$D$362:$D$408</c:f>
              <c:numCache>
                <c:formatCode>General</c:formatCode>
                <c:ptCount val="47"/>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47.198</c:v>
                </c:pt>
                <c:pt idx="13">
                  <c:v>67.853000000000009</c:v>
                </c:pt>
                <c:pt idx="14">
                  <c:v>36.262999999999998</c:v>
                </c:pt>
                <c:pt idx="15">
                  <c:v>39.908000000000001</c:v>
                </c:pt>
                <c:pt idx="16">
                  <c:v>28.972999999999999</c:v>
                </c:pt>
                <c:pt idx="17">
                  <c:v>38.692999999999998</c:v>
                </c:pt>
                <c:pt idx="18">
                  <c:v>37.478000000000002</c:v>
                </c:pt>
                <c:pt idx="19">
                  <c:v>30.188000000000002</c:v>
                </c:pt>
                <c:pt idx="20">
                  <c:v>24.113</c:v>
                </c:pt>
                <c:pt idx="21">
                  <c:v>27.757999999999999</c:v>
                </c:pt>
                <c:pt idx="22">
                  <c:v>100</c:v>
                </c:pt>
                <c:pt idx="23">
                  <c:v>100</c:v>
                </c:pt>
                <c:pt idx="24">
                  <c:v>97.013000000000005</c:v>
                </c:pt>
                <c:pt idx="25">
                  <c:v>94.582999999999998</c:v>
                </c:pt>
                <c:pt idx="26">
                  <c:v>88.507999999999996</c:v>
                </c:pt>
                <c:pt idx="27">
                  <c:v>87.293000000000006</c:v>
                </c:pt>
                <c:pt idx="28">
                  <c:v>86.078000000000003</c:v>
                </c:pt>
                <c:pt idx="29">
                  <c:v>82.433000000000007</c:v>
                </c:pt>
                <c:pt idx="30">
                  <c:v>78.787999999999997</c:v>
                </c:pt>
                <c:pt idx="31">
                  <c:v>50.843000000000004</c:v>
                </c:pt>
                <c:pt idx="32">
                  <c:v>73.927999999999997</c:v>
                </c:pt>
                <c:pt idx="33">
                  <c:v>61.778000000000006</c:v>
                </c:pt>
                <c:pt idx="34">
                  <c:v>58.132999999999996</c:v>
                </c:pt>
                <c:pt idx="35">
                  <c:v>53.273000000000003</c:v>
                </c:pt>
                <c:pt idx="36">
                  <c:v>45.983000000000004</c:v>
                </c:pt>
                <c:pt idx="37">
                  <c:v>44.768000000000001</c:v>
                </c:pt>
                <c:pt idx="38">
                  <c:v>43.552999999999997</c:v>
                </c:pt>
                <c:pt idx="39">
                  <c:v>49.628</c:v>
                </c:pt>
                <c:pt idx="40">
                  <c:v>35.048000000000002</c:v>
                </c:pt>
                <c:pt idx="41">
                  <c:v>33.832999999999998</c:v>
                </c:pt>
                <c:pt idx="42">
                  <c:v>32.618000000000002</c:v>
                </c:pt>
                <c:pt idx="43">
                  <c:v>26.542999999999999</c:v>
                </c:pt>
                <c:pt idx="44">
                  <c:v>25.327999999999999</c:v>
                </c:pt>
                <c:pt idx="45">
                  <c:v>70.283000000000001</c:v>
                </c:pt>
                <c:pt idx="46">
                  <c:v>100</c:v>
                </c:pt>
              </c:numCache>
            </c:numRef>
          </c:xVal>
          <c:yVal>
            <c:numRef>
              <c:f>'Main Trends'!$G$362:$G$408</c:f>
              <c:numCache>
                <c:formatCode>General</c:formatCode>
                <c:ptCount val="47"/>
                <c:pt idx="0">
                  <c:v>22.200000000000003</c:v>
                </c:pt>
                <c:pt idx="1">
                  <c:v>21.6</c:v>
                </c:pt>
                <c:pt idx="2">
                  <c:v>27</c:v>
                </c:pt>
                <c:pt idx="3">
                  <c:v>11.399999999999999</c:v>
                </c:pt>
                <c:pt idx="4">
                  <c:v>21.6</c:v>
                </c:pt>
                <c:pt idx="5">
                  <c:v>23.4</c:v>
                </c:pt>
                <c:pt idx="6">
                  <c:v>22.799999999999997</c:v>
                </c:pt>
                <c:pt idx="7">
                  <c:v>24</c:v>
                </c:pt>
                <c:pt idx="8">
                  <c:v>21.6</c:v>
                </c:pt>
                <c:pt idx="9">
                  <c:v>18.600000000000001</c:v>
                </c:pt>
                <c:pt idx="10">
                  <c:v>19.799999999999997</c:v>
                </c:pt>
                <c:pt idx="11">
                  <c:v>40.799999999999997</c:v>
                </c:pt>
                <c:pt idx="12">
                  <c:v>36.599999999999994</c:v>
                </c:pt>
                <c:pt idx="13">
                  <c:v>42.599999999999994</c:v>
                </c:pt>
                <c:pt idx="14">
                  <c:v>27.599999999999998</c:v>
                </c:pt>
                <c:pt idx="15">
                  <c:v>48.599999999999994</c:v>
                </c:pt>
                <c:pt idx="16">
                  <c:v>40.799999999999997</c:v>
                </c:pt>
                <c:pt idx="17">
                  <c:v>49.199999999999996</c:v>
                </c:pt>
                <c:pt idx="18">
                  <c:v>41.400000000000006</c:v>
                </c:pt>
                <c:pt idx="19">
                  <c:v>52.199999999999996</c:v>
                </c:pt>
                <c:pt idx="20">
                  <c:v>57</c:v>
                </c:pt>
                <c:pt idx="21">
                  <c:v>54.599999999999994</c:v>
                </c:pt>
                <c:pt idx="22">
                  <c:v>15.600000000000001</c:v>
                </c:pt>
                <c:pt idx="23">
                  <c:v>11.399999999999999</c:v>
                </c:pt>
                <c:pt idx="24">
                  <c:v>22.200000000000003</c:v>
                </c:pt>
                <c:pt idx="25">
                  <c:v>0.96</c:v>
                </c:pt>
                <c:pt idx="26">
                  <c:v>18</c:v>
                </c:pt>
                <c:pt idx="27">
                  <c:v>25.799999999999997</c:v>
                </c:pt>
                <c:pt idx="28">
                  <c:v>29.400000000000002</c:v>
                </c:pt>
                <c:pt idx="29">
                  <c:v>18</c:v>
                </c:pt>
                <c:pt idx="30">
                  <c:v>31.200000000000003</c:v>
                </c:pt>
                <c:pt idx="31">
                  <c:v>35.400000000000006</c:v>
                </c:pt>
                <c:pt idx="32">
                  <c:v>26.400000000000002</c:v>
                </c:pt>
                <c:pt idx="33">
                  <c:v>22.200000000000003</c:v>
                </c:pt>
                <c:pt idx="34">
                  <c:v>15.600000000000001</c:v>
                </c:pt>
                <c:pt idx="35">
                  <c:v>42</c:v>
                </c:pt>
                <c:pt idx="36">
                  <c:v>27</c:v>
                </c:pt>
                <c:pt idx="37">
                  <c:v>25.200000000000003</c:v>
                </c:pt>
                <c:pt idx="38">
                  <c:v>43.8</c:v>
                </c:pt>
                <c:pt idx="39">
                  <c:v>33.599999999999994</c:v>
                </c:pt>
                <c:pt idx="40">
                  <c:v>51</c:v>
                </c:pt>
                <c:pt idx="41">
                  <c:v>48.599999999999994</c:v>
                </c:pt>
                <c:pt idx="42">
                  <c:v>28.200000000000003</c:v>
                </c:pt>
                <c:pt idx="43">
                  <c:v>30.599999999999998</c:v>
                </c:pt>
                <c:pt idx="44">
                  <c:v>45.599999999999994</c:v>
                </c:pt>
                <c:pt idx="45">
                  <c:v>18</c:v>
                </c:pt>
                <c:pt idx="46">
                  <c:v>14.399999999999999</c:v>
                </c:pt>
              </c:numCache>
            </c:numRef>
          </c:yVal>
          <c:smooth val="0"/>
          <c:extLst>
            <c:ext xmlns:c16="http://schemas.microsoft.com/office/drawing/2014/chart" uri="{C3380CC4-5D6E-409C-BE32-E72D297353CC}">
              <c16:uniqueId val="{00000008-51A5-41AD-A49F-ABA38AC2F175}"/>
            </c:ext>
          </c:extLst>
        </c:ser>
        <c:ser>
          <c:idx val="1"/>
          <c:order val="1"/>
          <c:tx>
            <c:v>Climate Action Share of UN Issues List</c:v>
          </c:tx>
          <c:spPr>
            <a:ln w="25400" cap="rnd">
              <a:noFill/>
              <a:round/>
            </a:ln>
            <a:effectLst/>
          </c:spPr>
          <c:marker>
            <c:symbol val="none"/>
          </c:marker>
          <c:trendline>
            <c:spPr>
              <a:ln w="57150" cap="rnd">
                <a:solidFill>
                  <a:schemeClr val="tx1">
                    <a:lumMod val="50000"/>
                    <a:lumOff val="50000"/>
                  </a:schemeClr>
                </a:solidFill>
                <a:prstDash val="solid"/>
              </a:ln>
              <a:effectLst/>
            </c:spPr>
            <c:trendlineType val="linear"/>
            <c:backward val="5"/>
            <c:dispRSqr val="0"/>
            <c:dispEq val="0"/>
          </c:trendline>
          <c:xVal>
            <c:numRef>
              <c:f>'Main Trends'!$D$113:$D$134</c:f>
              <c:numCache>
                <c:formatCode>General</c:formatCode>
                <c:ptCount val="22"/>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47.198</c:v>
                </c:pt>
                <c:pt idx="13">
                  <c:v>67.853000000000009</c:v>
                </c:pt>
                <c:pt idx="14">
                  <c:v>36.262999999999998</c:v>
                </c:pt>
                <c:pt idx="15">
                  <c:v>39.908000000000001</c:v>
                </c:pt>
                <c:pt idx="16">
                  <c:v>28.972999999999999</c:v>
                </c:pt>
                <c:pt idx="17">
                  <c:v>38.692999999999998</c:v>
                </c:pt>
                <c:pt idx="18">
                  <c:v>37.478000000000002</c:v>
                </c:pt>
                <c:pt idx="19">
                  <c:v>30.188000000000002</c:v>
                </c:pt>
                <c:pt idx="20">
                  <c:v>24.113</c:v>
                </c:pt>
                <c:pt idx="21">
                  <c:v>27.757999999999999</c:v>
                </c:pt>
              </c:numCache>
            </c:numRef>
          </c:xVal>
          <c:yVal>
            <c:numRef>
              <c:f>'Main Trends'!$E$113:$E$134</c:f>
              <c:numCache>
                <c:formatCode>General</c:formatCode>
                <c:ptCount val="22"/>
                <c:pt idx="0">
                  <c:v>3.7</c:v>
                </c:pt>
                <c:pt idx="1">
                  <c:v>3.6</c:v>
                </c:pt>
                <c:pt idx="2">
                  <c:v>4.5</c:v>
                </c:pt>
                <c:pt idx="3">
                  <c:v>1.9</c:v>
                </c:pt>
                <c:pt idx="4">
                  <c:v>3.6</c:v>
                </c:pt>
                <c:pt idx="5">
                  <c:v>3.9</c:v>
                </c:pt>
                <c:pt idx="6">
                  <c:v>3.8</c:v>
                </c:pt>
                <c:pt idx="7">
                  <c:v>4</c:v>
                </c:pt>
                <c:pt idx="8">
                  <c:v>3.6</c:v>
                </c:pt>
                <c:pt idx="9">
                  <c:v>3.1</c:v>
                </c:pt>
                <c:pt idx="10">
                  <c:v>3.3</c:v>
                </c:pt>
                <c:pt idx="11">
                  <c:v>6.8</c:v>
                </c:pt>
                <c:pt idx="12">
                  <c:v>6.1</c:v>
                </c:pt>
                <c:pt idx="13">
                  <c:v>7.1</c:v>
                </c:pt>
                <c:pt idx="14">
                  <c:v>4.5999999999999996</c:v>
                </c:pt>
                <c:pt idx="15">
                  <c:v>8.1</c:v>
                </c:pt>
                <c:pt idx="16">
                  <c:v>6.8</c:v>
                </c:pt>
                <c:pt idx="17">
                  <c:v>8.1999999999999993</c:v>
                </c:pt>
                <c:pt idx="18">
                  <c:v>6.9</c:v>
                </c:pt>
                <c:pt idx="19">
                  <c:v>8.6999999999999993</c:v>
                </c:pt>
                <c:pt idx="20">
                  <c:v>9.5</c:v>
                </c:pt>
                <c:pt idx="21">
                  <c:v>9.1</c:v>
                </c:pt>
              </c:numCache>
            </c:numRef>
          </c:yVal>
          <c:smooth val="0"/>
          <c:extLst>
            <c:ext xmlns:c16="http://schemas.microsoft.com/office/drawing/2014/chart" uri="{C3380CC4-5D6E-409C-BE32-E72D297353CC}">
              <c16:uniqueId val="{0000000A-51A5-41AD-A49F-ABA38AC2F175}"/>
            </c:ext>
          </c:extLst>
        </c:ser>
        <c:ser>
          <c:idx val="5"/>
          <c:order val="5"/>
          <c:tx>
            <c:v>Strongly Constrained</c:v>
          </c:tx>
          <c:spPr>
            <a:ln w="25400" cap="rnd">
              <a:noFill/>
              <a:round/>
            </a:ln>
            <a:effectLst/>
          </c:spPr>
          <c:marker>
            <c:symbol val="none"/>
          </c:marker>
          <c:trendline>
            <c:spPr>
              <a:ln w="34925" cap="rnd">
                <a:solidFill>
                  <a:schemeClr val="tx1">
                    <a:lumMod val="50000"/>
                    <a:lumOff val="50000"/>
                    <a:alpha val="80000"/>
                  </a:schemeClr>
                </a:solidFill>
                <a:prstDash val="solid"/>
              </a:ln>
              <a:effectLst/>
            </c:spPr>
            <c:trendlineType val="linear"/>
            <c:backward val="5"/>
            <c:dispRSqr val="0"/>
            <c:dispEq val="0"/>
          </c:trendline>
          <c:xVal>
            <c:numRef>
              <c:f>'Main Trends'!$D$113:$D$134</c:f>
              <c:numCache>
                <c:formatCode>General</c:formatCode>
                <c:ptCount val="22"/>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47.198</c:v>
                </c:pt>
                <c:pt idx="13">
                  <c:v>67.853000000000009</c:v>
                </c:pt>
                <c:pt idx="14">
                  <c:v>36.262999999999998</c:v>
                </c:pt>
                <c:pt idx="15">
                  <c:v>39.908000000000001</c:v>
                </c:pt>
                <c:pt idx="16">
                  <c:v>28.972999999999999</c:v>
                </c:pt>
                <c:pt idx="17">
                  <c:v>38.692999999999998</c:v>
                </c:pt>
                <c:pt idx="18">
                  <c:v>37.478000000000002</c:v>
                </c:pt>
                <c:pt idx="19">
                  <c:v>30.188000000000002</c:v>
                </c:pt>
                <c:pt idx="20">
                  <c:v>24.113</c:v>
                </c:pt>
                <c:pt idx="21">
                  <c:v>27.757999999999999</c:v>
                </c:pt>
              </c:numCache>
            </c:numRef>
          </c:xVal>
          <c:yVal>
            <c:numRef>
              <c:f>'Main Trends'!$I$113:$I$134</c:f>
              <c:numCache>
                <c:formatCode>General</c:formatCode>
                <c:ptCount val="22"/>
                <c:pt idx="4">
                  <c:v>12</c:v>
                </c:pt>
                <c:pt idx="5">
                  <c:v>12</c:v>
                </c:pt>
                <c:pt idx="8">
                  <c:v>10</c:v>
                </c:pt>
                <c:pt idx="9">
                  <c:v>11</c:v>
                </c:pt>
                <c:pt idx="10">
                  <c:v>5</c:v>
                </c:pt>
                <c:pt idx="11">
                  <c:v>16</c:v>
                </c:pt>
                <c:pt idx="12">
                  <c:v>13</c:v>
                </c:pt>
                <c:pt idx="13">
                  <c:v>7</c:v>
                </c:pt>
                <c:pt idx="14">
                  <c:v>13</c:v>
                </c:pt>
                <c:pt idx="15">
                  <c:v>12.5</c:v>
                </c:pt>
                <c:pt idx="16">
                  <c:v>12.5</c:v>
                </c:pt>
                <c:pt idx="17">
                  <c:v>13</c:v>
                </c:pt>
                <c:pt idx="18">
                  <c:v>16.5</c:v>
                </c:pt>
                <c:pt idx="19">
                  <c:v>13</c:v>
                </c:pt>
                <c:pt idx="20">
                  <c:v>28.5</c:v>
                </c:pt>
                <c:pt idx="21">
                  <c:v>23.5</c:v>
                </c:pt>
              </c:numCache>
            </c:numRef>
          </c:yVal>
          <c:smooth val="0"/>
          <c:extLst>
            <c:ext xmlns:c16="http://schemas.microsoft.com/office/drawing/2014/chart" uri="{C3380CC4-5D6E-409C-BE32-E72D297353CC}">
              <c16:uniqueId val="{0000000C-51A5-41AD-A49F-ABA38AC2F175}"/>
            </c:ext>
          </c:extLst>
        </c:ser>
        <c:ser>
          <c:idx val="8"/>
          <c:order val="8"/>
          <c:tx>
            <c:v>Medium Aligned</c:v>
          </c:tx>
          <c:spPr>
            <a:ln w="25400" cap="rnd">
              <a:noFill/>
              <a:round/>
            </a:ln>
            <a:effectLst/>
          </c:spPr>
          <c:marker>
            <c:symbol val="none"/>
          </c:marker>
          <c:trendline>
            <c:spPr>
              <a:ln w="41275" cap="rnd">
                <a:solidFill>
                  <a:schemeClr val="tx1"/>
                </a:solidFill>
                <a:prstDash val="solid"/>
              </a:ln>
              <a:effectLst/>
            </c:spPr>
            <c:trendlineType val="linear"/>
            <c:backward val="9"/>
            <c:dispRSqr val="0"/>
            <c:dispEq val="0"/>
          </c:trendline>
          <c:xVal>
            <c:numRef>
              <c:f>'Main Trends'!$C$187:$C$212</c:f>
              <c:numCache>
                <c:formatCode>0.00</c:formatCode>
                <c:ptCount val="26"/>
                <c:pt idx="0">
                  <c:v>81.218000000000004</c:v>
                </c:pt>
                <c:pt idx="1">
                  <c:v>32.618000000000002</c:v>
                </c:pt>
                <c:pt idx="2">
                  <c:v>95.798000000000002</c:v>
                </c:pt>
                <c:pt idx="3">
                  <c:v>41.123000000000005</c:v>
                </c:pt>
                <c:pt idx="4">
                  <c:v>38.692999999999998</c:v>
                </c:pt>
                <c:pt idx="5">
                  <c:v>48.412999999999997</c:v>
                </c:pt>
                <c:pt idx="6">
                  <c:v>92.153000000000006</c:v>
                </c:pt>
                <c:pt idx="7">
                  <c:v>37.478000000000002</c:v>
                </c:pt>
                <c:pt idx="8">
                  <c:v>67.853000000000009</c:v>
                </c:pt>
                <c:pt idx="9">
                  <c:v>100</c:v>
                </c:pt>
                <c:pt idx="10">
                  <c:v>56.918000000000006</c:v>
                </c:pt>
                <c:pt idx="11">
                  <c:v>43.552999999999997</c:v>
                </c:pt>
                <c:pt idx="12">
                  <c:v>76.358000000000004</c:v>
                </c:pt>
                <c:pt idx="13">
                  <c:v>36.262999999999998</c:v>
                </c:pt>
                <c:pt idx="14">
                  <c:v>72.713000000000008</c:v>
                </c:pt>
                <c:pt idx="15">
                  <c:v>82.433000000000007</c:v>
                </c:pt>
                <c:pt idx="16">
                  <c:v>66.638000000000005</c:v>
                </c:pt>
                <c:pt idx="17">
                  <c:v>28.972999999999999</c:v>
                </c:pt>
                <c:pt idx="18">
                  <c:v>47.198</c:v>
                </c:pt>
                <c:pt idx="19">
                  <c:v>58.132999999999996</c:v>
                </c:pt>
                <c:pt idx="20">
                  <c:v>78.787999999999997</c:v>
                </c:pt>
                <c:pt idx="21">
                  <c:v>84.863</c:v>
                </c:pt>
                <c:pt idx="22">
                  <c:v>94.582999999999998</c:v>
                </c:pt>
                <c:pt idx="23">
                  <c:v>87.293000000000006</c:v>
                </c:pt>
                <c:pt idx="24">
                  <c:v>64.207999999999998</c:v>
                </c:pt>
                <c:pt idx="25">
                  <c:v>100</c:v>
                </c:pt>
              </c:numCache>
            </c:numRef>
          </c:xVal>
          <c:yVal>
            <c:numRef>
              <c:f>'Main Trends'!$D$187:$D$212</c:f>
              <c:numCache>
                <c:formatCode>General</c:formatCode>
                <c:ptCount val="26"/>
                <c:pt idx="0">
                  <c:v>42</c:v>
                </c:pt>
                <c:pt idx="1">
                  <c:v>34</c:v>
                </c:pt>
                <c:pt idx="2">
                  <c:v>76</c:v>
                </c:pt>
                <c:pt idx="3">
                  <c:v>32</c:v>
                </c:pt>
                <c:pt idx="4">
                  <c:v>18</c:v>
                </c:pt>
                <c:pt idx="5">
                  <c:v>15</c:v>
                </c:pt>
                <c:pt idx="6">
                  <c:v>61</c:v>
                </c:pt>
                <c:pt idx="7">
                  <c:v>35</c:v>
                </c:pt>
                <c:pt idx="8">
                  <c:v>37</c:v>
                </c:pt>
                <c:pt idx="9">
                  <c:v>63</c:v>
                </c:pt>
                <c:pt idx="10">
                  <c:v>26</c:v>
                </c:pt>
                <c:pt idx="11">
                  <c:v>27</c:v>
                </c:pt>
                <c:pt idx="12">
                  <c:v>15</c:v>
                </c:pt>
                <c:pt idx="13">
                  <c:v>18</c:v>
                </c:pt>
                <c:pt idx="14">
                  <c:v>39</c:v>
                </c:pt>
                <c:pt idx="15">
                  <c:v>78</c:v>
                </c:pt>
                <c:pt idx="16">
                  <c:v>56</c:v>
                </c:pt>
                <c:pt idx="17">
                  <c:v>19</c:v>
                </c:pt>
                <c:pt idx="18">
                  <c:v>36</c:v>
                </c:pt>
                <c:pt idx="19">
                  <c:v>22</c:v>
                </c:pt>
                <c:pt idx="20">
                  <c:v>30</c:v>
                </c:pt>
                <c:pt idx="21">
                  <c:v>40</c:v>
                </c:pt>
                <c:pt idx="22">
                  <c:v>28</c:v>
                </c:pt>
                <c:pt idx="23">
                  <c:v>69</c:v>
                </c:pt>
                <c:pt idx="24">
                  <c:v>56</c:v>
                </c:pt>
                <c:pt idx="25">
                  <c:v>73</c:v>
                </c:pt>
              </c:numCache>
            </c:numRef>
          </c:yVal>
          <c:smooth val="0"/>
          <c:extLst>
            <c:ext xmlns:c16="http://schemas.microsoft.com/office/drawing/2014/chart" uri="{C3380CC4-5D6E-409C-BE32-E72D297353CC}">
              <c16:uniqueId val="{0000000F-51A5-41AD-A49F-ABA38AC2F175}"/>
            </c:ext>
          </c:extLst>
        </c:ser>
        <c:dLbls>
          <c:showLegendKey val="0"/>
          <c:showVal val="0"/>
          <c:showCatName val="0"/>
          <c:showSerName val="0"/>
          <c:showPercent val="0"/>
          <c:showBubbleSize val="0"/>
        </c:dLbls>
        <c:axId val="532367696"/>
        <c:axId val="532366056"/>
        <c:extLst>
          <c:ext xmlns:c15="http://schemas.microsoft.com/office/drawing/2012/chart" uri="{02D57815-91ED-43cb-92C2-25804820EDAC}">
            <c15:filteredScatterSeries>
              <c15:ser>
                <c:idx val="3"/>
                <c:order val="3"/>
                <c:tx>
                  <c:v>Actual top priorities</c:v>
                </c:tx>
                <c:spPr>
                  <a:ln w="25400" cap="rnd">
                    <a:noFill/>
                    <a:round/>
                  </a:ln>
                  <a:effectLst/>
                </c:spPr>
                <c:marker>
                  <c:symbol val="plus"/>
                  <c:size val="5"/>
                  <c:spPr>
                    <a:noFill/>
                    <a:ln w="9525">
                      <a:solidFill>
                        <a:srgbClr val="FF0000"/>
                      </a:solidFill>
                    </a:ln>
                    <a:effectLst/>
                  </c:spPr>
                </c:marker>
                <c:xVal>
                  <c:numRef>
                    <c:extLst>
                      <c:ext uri="{02D57815-91ED-43cb-92C2-25804820EDAC}">
                        <c15:formulaRef>
                          <c15:sqref>'Main Trends'!$D$113:$D$134</c15:sqref>
                        </c15:formulaRef>
                      </c:ext>
                    </c:extLst>
                    <c:numCache>
                      <c:formatCode>General</c:formatCode>
                      <c:ptCount val="22"/>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47.198</c:v>
                      </c:pt>
                      <c:pt idx="13">
                        <c:v>67.853000000000009</c:v>
                      </c:pt>
                      <c:pt idx="14">
                        <c:v>36.262999999999998</c:v>
                      </c:pt>
                      <c:pt idx="15">
                        <c:v>39.908000000000001</c:v>
                      </c:pt>
                      <c:pt idx="16">
                        <c:v>28.972999999999999</c:v>
                      </c:pt>
                      <c:pt idx="17">
                        <c:v>38.692999999999998</c:v>
                      </c:pt>
                      <c:pt idx="18">
                        <c:v>37.478000000000002</c:v>
                      </c:pt>
                      <c:pt idx="19">
                        <c:v>30.188000000000002</c:v>
                      </c:pt>
                      <c:pt idx="20">
                        <c:v>24.113</c:v>
                      </c:pt>
                      <c:pt idx="21">
                        <c:v>27.757999999999999</c:v>
                      </c:pt>
                    </c:numCache>
                  </c:numRef>
                </c:xVal>
                <c:yVal>
                  <c:numRef>
                    <c:extLst>
                      <c:ext uri="{02D57815-91ED-43cb-92C2-25804820EDAC}">
                        <c15:formulaRef>
                          <c15:sqref>'Main Trends'!$G$113:$G$134</c15:sqref>
                        </c15:formulaRef>
                      </c:ext>
                    </c:extLst>
                    <c:numCache>
                      <c:formatCode>General</c:formatCode>
                      <c:ptCount val="22"/>
                      <c:pt idx="15">
                        <c:v>6</c:v>
                      </c:pt>
                      <c:pt idx="16">
                        <c:v>2</c:v>
                      </c:pt>
                      <c:pt idx="17">
                        <c:v>3</c:v>
                      </c:pt>
                      <c:pt idx="19">
                        <c:v>10</c:v>
                      </c:pt>
                    </c:numCache>
                  </c:numRef>
                </c:yVal>
                <c:smooth val="0"/>
                <c:extLst>
                  <c:ext xmlns:c16="http://schemas.microsoft.com/office/drawing/2014/chart" uri="{C3380CC4-5D6E-409C-BE32-E72D297353CC}">
                    <c16:uniqueId val="{00000010-51A5-41AD-A49F-ABA38AC2F175}"/>
                  </c:ext>
                </c:extLst>
              </c15:ser>
            </c15:filteredScatterSeries>
            <c15:filteredScatterSeries>
              <c15:ser>
                <c:idx val="4"/>
                <c:order val="4"/>
                <c:tx>
                  <c:v>Top Priority 2nd</c:v>
                </c:tx>
                <c:spPr>
                  <a:ln w="25400" cap="rnd">
                    <a:noFill/>
                    <a:round/>
                  </a:ln>
                  <a:effectLst/>
                </c:spPr>
                <c:marker>
                  <c:symbol val="plus"/>
                  <c:size val="5"/>
                  <c:spPr>
                    <a:noFill/>
                    <a:ln w="9525">
                      <a:solidFill>
                        <a:srgbClr val="FF0000"/>
                      </a:solidFill>
                    </a:ln>
                    <a:effectLst/>
                  </c:spPr>
                </c:marker>
                <c:xVal>
                  <c:numRef>
                    <c:extLst xmlns:c15="http://schemas.microsoft.com/office/drawing/2012/chart">
                      <c:ext xmlns:c15="http://schemas.microsoft.com/office/drawing/2012/chart" uri="{02D57815-91ED-43cb-92C2-25804820EDAC}">
                        <c15:formulaRef>
                          <c15:sqref>'Main Trends'!$D$113:$D$134</c15:sqref>
                        </c15:formulaRef>
                      </c:ext>
                    </c:extLst>
                    <c:numCache>
                      <c:formatCode>General</c:formatCode>
                      <c:ptCount val="22"/>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47.198</c:v>
                      </c:pt>
                      <c:pt idx="13">
                        <c:v>67.853000000000009</c:v>
                      </c:pt>
                      <c:pt idx="14">
                        <c:v>36.262999999999998</c:v>
                      </c:pt>
                      <c:pt idx="15">
                        <c:v>39.908000000000001</c:v>
                      </c:pt>
                      <c:pt idx="16">
                        <c:v>28.972999999999999</c:v>
                      </c:pt>
                      <c:pt idx="17">
                        <c:v>38.692999999999998</c:v>
                      </c:pt>
                      <c:pt idx="18">
                        <c:v>37.478000000000002</c:v>
                      </c:pt>
                      <c:pt idx="19">
                        <c:v>30.188000000000002</c:v>
                      </c:pt>
                      <c:pt idx="20">
                        <c:v>24.113</c:v>
                      </c:pt>
                      <c:pt idx="21">
                        <c:v>27.757999999999999</c:v>
                      </c:pt>
                    </c:numCache>
                  </c:numRef>
                </c:xVal>
                <c:yVal>
                  <c:numRef>
                    <c:extLst xmlns:c15="http://schemas.microsoft.com/office/drawing/2012/chart">
                      <c:ext xmlns:c15="http://schemas.microsoft.com/office/drawing/2012/chart" uri="{02D57815-91ED-43cb-92C2-25804820EDAC}">
                        <c15:formulaRef>
                          <c15:sqref>'Main Trends'!$H$113:$H$134</c15:sqref>
                        </c15:formulaRef>
                      </c:ext>
                    </c:extLst>
                    <c:numCache>
                      <c:formatCode>General</c:formatCode>
                      <c:ptCount val="22"/>
                      <c:pt idx="16">
                        <c:v>5</c:v>
                      </c:pt>
                    </c:numCache>
                  </c:numRef>
                </c:yVal>
                <c:smooth val="0"/>
                <c:extLst xmlns:c15="http://schemas.microsoft.com/office/drawing/2012/chart">
                  <c:ext xmlns:c16="http://schemas.microsoft.com/office/drawing/2014/chart" uri="{C3380CC4-5D6E-409C-BE32-E72D297353CC}">
                    <c16:uniqueId val="{00000011-51A5-41AD-A49F-ABA38AC2F175}"/>
                  </c:ext>
                </c:extLst>
              </c15:ser>
            </c15:filteredScatterSeries>
            <c15:filteredScatterSeries>
              <c15:ser>
                <c:idx val="7"/>
                <c:order val="7"/>
                <c:tx>
                  <c:v>Measuring Point</c:v>
                </c:tx>
                <c:spPr>
                  <a:ln w="25400" cap="rnd">
                    <a:noFill/>
                    <a:round/>
                  </a:ln>
                  <a:effectLst/>
                </c:spPr>
                <c:marker>
                  <c:symbol val="plus"/>
                  <c:size val="10"/>
                  <c:spPr>
                    <a:noFill/>
                    <a:ln w="9525">
                      <a:solidFill>
                        <a:schemeClr val="accent2">
                          <a:lumMod val="60000"/>
                        </a:schemeClr>
                      </a:solidFill>
                    </a:ln>
                    <a:effectLst/>
                  </c:spPr>
                </c:marker>
                <c:xVal>
                  <c:numRef>
                    <c:extLst xmlns:c15="http://schemas.microsoft.com/office/drawing/2012/chart">
                      <c:ext xmlns:c15="http://schemas.microsoft.com/office/drawing/2012/chart" uri="{02D57815-91ED-43cb-92C2-25804820EDAC}">
                        <c15:formulaRef>
                          <c15:sqref>'Main Trends'!$O$297</c15:sqref>
                        </c15:formulaRef>
                      </c:ext>
                    </c:extLst>
                    <c:numCache>
                      <c:formatCode>General</c:formatCode>
                      <c:ptCount val="1"/>
                      <c:pt idx="0">
                        <c:v>20</c:v>
                      </c:pt>
                    </c:numCache>
                  </c:numRef>
                </c:xVal>
                <c:yVal>
                  <c:numRef>
                    <c:extLst xmlns:c15="http://schemas.microsoft.com/office/drawing/2012/chart">
                      <c:ext xmlns:c15="http://schemas.microsoft.com/office/drawing/2012/chart" uri="{02D57815-91ED-43cb-92C2-25804820EDAC}">
                        <c15:formulaRef>
                          <c15:sqref>'Main Trends'!$P$297</c15:sqref>
                        </c15:formulaRef>
                      </c:ext>
                    </c:extLst>
                    <c:numCache>
                      <c:formatCode>General</c:formatCode>
                      <c:ptCount val="1"/>
                      <c:pt idx="0">
                        <c:v>60</c:v>
                      </c:pt>
                    </c:numCache>
                  </c:numRef>
                </c:yVal>
                <c:smooth val="0"/>
                <c:extLst xmlns:c15="http://schemas.microsoft.com/office/drawing/2012/chart">
                  <c:ext xmlns:c16="http://schemas.microsoft.com/office/drawing/2014/chart" uri="{C3380CC4-5D6E-409C-BE32-E72D297353CC}">
                    <c16:uniqueId val="{0000000D-51A5-41AD-A49F-ABA38AC2F175}"/>
                  </c:ext>
                </c:extLst>
              </c15:ser>
            </c15:filteredScatterSeries>
          </c:ext>
        </c:extLst>
      </c:scatterChart>
      <c:valAx>
        <c:axId val="5462803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GB" sz="2200" b="1" baseline="0"/>
                  <a:t>% Debiased National Religiosity for each Nation</a:t>
                </a:r>
                <a:endParaRPr lang="en-GB" sz="2200" b="1"/>
              </a:p>
            </c:rich>
          </c:tx>
          <c:layout>
            <c:manualLayout>
              <c:xMode val="edge"/>
              <c:yMode val="edge"/>
              <c:x val="0.24232638888888894"/>
              <c:y val="0.9521237113402060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546282328"/>
        <c:crosses val="autoZero"/>
        <c:crossBetween val="midCat"/>
      </c:valAx>
      <c:valAx>
        <c:axId val="5462823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n-GB" sz="2200" b="1" i="0" baseline="0">
                    <a:effectLst/>
                  </a:rPr>
                  <a:t>% CC Endorsing responses to </a:t>
                </a:r>
                <a:r>
                  <a:rPr lang="en-GB" sz="2200" b="1" i="0" u="sng" baseline="0">
                    <a:effectLst/>
                  </a:rPr>
                  <a:t>Unconstrained</a:t>
                </a:r>
                <a:r>
                  <a:rPr lang="en-GB" sz="2200" b="1" i="0" baseline="0">
                    <a:effectLst/>
                  </a:rPr>
                  <a:t> questions</a:t>
                </a:r>
                <a:endParaRPr lang="en-GB" sz="2200">
                  <a:effectLst/>
                </a:endParaRPr>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crossAx val="546280360"/>
        <c:crosses val="autoZero"/>
        <c:crossBetween val="midCat"/>
      </c:valAx>
      <c:valAx>
        <c:axId val="532366056"/>
        <c:scaling>
          <c:orientation val="minMax"/>
          <c:max val="80"/>
          <c:min val="0"/>
        </c:scaling>
        <c:delete val="0"/>
        <c:axPos val="r"/>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GB" sz="2200" b="1"/>
                  <a:t>% CC Endorsing</a:t>
                </a:r>
                <a:r>
                  <a:rPr lang="en-GB" sz="2200" b="1" baseline="0"/>
                  <a:t> r</a:t>
                </a:r>
                <a:r>
                  <a:rPr lang="en-GB" sz="2200" b="1"/>
                  <a:t>esponses</a:t>
                </a:r>
                <a:r>
                  <a:rPr lang="en-GB" sz="2200" b="1" baseline="0"/>
                  <a:t> to </a:t>
                </a:r>
                <a:r>
                  <a:rPr lang="en-GB" sz="2200" b="1" u="sng" baseline="0"/>
                  <a:t>Reality-Constrained</a:t>
                </a:r>
                <a:r>
                  <a:rPr lang="en-GB" sz="2200" b="1" baseline="0"/>
                  <a:t> questions</a:t>
                </a:r>
                <a:endParaRPr lang="en-GB" sz="2200" b="1"/>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200" b="0" i="0" u="none" strike="noStrike" kern="1200" baseline="0">
                <a:solidFill>
                  <a:schemeClr val="tx1">
                    <a:lumMod val="50000"/>
                    <a:lumOff val="50000"/>
                  </a:schemeClr>
                </a:solidFill>
                <a:latin typeface="+mn-lt"/>
                <a:ea typeface="+mn-ea"/>
                <a:cs typeface="+mn-cs"/>
              </a:defRPr>
            </a:pPr>
            <a:endParaRPr lang="en-US"/>
          </a:p>
        </c:txPr>
        <c:crossAx val="532367696"/>
        <c:crosses val="max"/>
        <c:crossBetween val="midCat"/>
      </c:valAx>
      <c:valAx>
        <c:axId val="532367696"/>
        <c:scaling>
          <c:orientation val="minMax"/>
        </c:scaling>
        <c:delete val="1"/>
        <c:axPos val="b"/>
        <c:numFmt formatCode="General" sourceLinked="1"/>
        <c:majorTickMark val="out"/>
        <c:minorTickMark val="none"/>
        <c:tickLblPos val="nextTo"/>
        <c:crossAx val="53236605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GB" sz="2200" b="1" i="0" baseline="0">
                <a:solidFill>
                  <a:sysClr val="windowText" lastClr="000000"/>
                </a:solidFill>
                <a:effectLst/>
              </a:rPr>
              <a:t>% Climate-change</a:t>
            </a:r>
            <a:r>
              <a:rPr lang="en-GB" sz="2200" b="1" i="1" baseline="0">
                <a:solidFill>
                  <a:sysClr val="windowText" lastClr="000000"/>
                </a:solidFill>
                <a:effectLst/>
              </a:rPr>
              <a:t> most endorsing</a:t>
            </a:r>
            <a:r>
              <a:rPr lang="en-GB" sz="2200" b="1" i="0" baseline="0">
                <a:solidFill>
                  <a:sysClr val="windowText" lastClr="000000"/>
                </a:solidFill>
                <a:effectLst/>
              </a:rPr>
              <a:t> National responses to Unconstrained climate survey questions, versus National Religiosities. </a:t>
            </a:r>
            <a:r>
              <a:rPr lang="en-GB" sz="2200" b="1" i="0" u="sng" baseline="0">
                <a:solidFill>
                  <a:sysClr val="windowText" lastClr="000000"/>
                </a:solidFill>
                <a:effectLst/>
              </a:rPr>
              <a:t>Trends only</a:t>
            </a:r>
            <a:r>
              <a:rPr lang="en-GB" sz="2200" b="1" i="0" baseline="0">
                <a:solidFill>
                  <a:sysClr val="windowText" lastClr="000000"/>
                </a:solidFill>
                <a:effectLst/>
              </a:rPr>
              <a:t>.</a:t>
            </a:r>
            <a:endParaRPr lang="en-GB" sz="2200" b="1">
              <a:solidFill>
                <a:sysClr val="windowText" lastClr="000000"/>
              </a:solidFill>
            </a:endParaRPr>
          </a:p>
        </c:rich>
      </c:tx>
      <c:layout>
        <c:manualLayout>
          <c:xMode val="edge"/>
          <c:yMode val="edge"/>
          <c:x val="0.12252597331583555"/>
          <c:y val="4.1237113402061857E-3"/>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6.9818733595800528E-2"/>
          <c:y val="9.7606832651073255E-2"/>
          <c:w val="0.86499216243802857"/>
          <c:h val="0.81948186889010011"/>
        </c:manualLayout>
      </c:layout>
      <c:scatterChart>
        <c:scatterStyle val="lineMarker"/>
        <c:varyColors val="0"/>
        <c:ser>
          <c:idx val="2"/>
          <c:order val="2"/>
          <c:tx>
            <c:v>Un Power to Combat CC: GD</c:v>
          </c:tx>
          <c:spPr>
            <a:ln w="25400" cap="rnd">
              <a:noFill/>
              <a:round/>
            </a:ln>
            <a:effectLst/>
          </c:spPr>
          <c:marker>
            <c:symbol val="none"/>
          </c:marker>
          <c:dPt>
            <c:idx val="7"/>
            <c:marker>
              <c:symbol val="none"/>
            </c:marker>
            <c:bubble3D val="0"/>
            <c:extLst>
              <c:ext xmlns:c16="http://schemas.microsoft.com/office/drawing/2014/chart" uri="{C3380CC4-5D6E-409C-BE32-E72D297353CC}">
                <c16:uniqueId val="{00000000-84E3-4839-86E1-486F2F8BA928}"/>
              </c:ext>
            </c:extLst>
          </c:dPt>
          <c:dPt>
            <c:idx val="8"/>
            <c:marker>
              <c:symbol val="none"/>
            </c:marker>
            <c:bubble3D val="0"/>
            <c:extLst>
              <c:ext xmlns:c16="http://schemas.microsoft.com/office/drawing/2014/chart" uri="{C3380CC4-5D6E-409C-BE32-E72D297353CC}">
                <c16:uniqueId val="{00000001-84E3-4839-86E1-486F2F8BA928}"/>
              </c:ext>
            </c:extLst>
          </c:dPt>
          <c:dPt>
            <c:idx val="11"/>
            <c:marker>
              <c:symbol val="none"/>
            </c:marker>
            <c:bubble3D val="0"/>
            <c:extLst>
              <c:ext xmlns:c16="http://schemas.microsoft.com/office/drawing/2014/chart" uri="{C3380CC4-5D6E-409C-BE32-E72D297353CC}">
                <c16:uniqueId val="{00000002-84E3-4839-86E1-486F2F8BA928}"/>
              </c:ext>
            </c:extLst>
          </c:dPt>
          <c:trendline>
            <c:spPr>
              <a:ln w="31750" cap="rnd">
                <a:solidFill>
                  <a:schemeClr val="tx1">
                    <a:alpha val="70000"/>
                  </a:schemeClr>
                </a:solidFill>
                <a:prstDash val="solid"/>
              </a:ln>
              <a:effectLst/>
            </c:spPr>
            <c:trendlineType val="linear"/>
            <c:backward val="5"/>
            <c:dispRSqr val="0"/>
            <c:dispEq val="0"/>
          </c:trendline>
          <c:xVal>
            <c:numRef>
              <c:f>'Main Trends'!$D$113:$D$134</c:f>
              <c:numCache>
                <c:formatCode>General</c:formatCode>
                <c:ptCount val="22"/>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47.198</c:v>
                </c:pt>
                <c:pt idx="13">
                  <c:v>67.853000000000009</c:v>
                </c:pt>
                <c:pt idx="14">
                  <c:v>36.262999999999998</c:v>
                </c:pt>
                <c:pt idx="15">
                  <c:v>39.908000000000001</c:v>
                </c:pt>
                <c:pt idx="16">
                  <c:v>28.972999999999999</c:v>
                </c:pt>
                <c:pt idx="17">
                  <c:v>38.692999999999998</c:v>
                </c:pt>
                <c:pt idx="18">
                  <c:v>37.478000000000002</c:v>
                </c:pt>
                <c:pt idx="19">
                  <c:v>30.188000000000002</c:v>
                </c:pt>
                <c:pt idx="20">
                  <c:v>24.113</c:v>
                </c:pt>
                <c:pt idx="21">
                  <c:v>27.757999999999999</c:v>
                </c:pt>
              </c:numCache>
            </c:numRef>
          </c:xVal>
          <c:yVal>
            <c:numRef>
              <c:f>'Main Trends'!$F$113:$F$134</c:f>
              <c:numCache>
                <c:formatCode>General</c:formatCode>
                <c:ptCount val="22"/>
                <c:pt idx="0">
                  <c:v>64</c:v>
                </c:pt>
                <c:pt idx="1">
                  <c:v>58</c:v>
                </c:pt>
                <c:pt idx="2">
                  <c:v>67</c:v>
                </c:pt>
                <c:pt idx="3">
                  <c:v>56</c:v>
                </c:pt>
                <c:pt idx="4">
                  <c:v>51</c:v>
                </c:pt>
                <c:pt idx="5">
                  <c:v>44</c:v>
                </c:pt>
                <c:pt idx="6">
                  <c:v>62</c:v>
                </c:pt>
                <c:pt idx="7">
                  <c:v>53</c:v>
                </c:pt>
                <c:pt idx="8">
                  <c:v>47</c:v>
                </c:pt>
                <c:pt idx="9">
                  <c:v>47</c:v>
                </c:pt>
                <c:pt idx="10">
                  <c:v>46</c:v>
                </c:pt>
                <c:pt idx="11">
                  <c:v>41</c:v>
                </c:pt>
                <c:pt idx="12">
                  <c:v>43</c:v>
                </c:pt>
                <c:pt idx="13">
                  <c:v>49</c:v>
                </c:pt>
                <c:pt idx="14">
                  <c:v>36</c:v>
                </c:pt>
                <c:pt idx="15">
                  <c:v>31</c:v>
                </c:pt>
                <c:pt idx="16">
                  <c:v>32</c:v>
                </c:pt>
                <c:pt idx="17">
                  <c:v>27</c:v>
                </c:pt>
                <c:pt idx="18">
                  <c:v>29</c:v>
                </c:pt>
                <c:pt idx="19">
                  <c:v>31</c:v>
                </c:pt>
                <c:pt idx="20">
                  <c:v>23</c:v>
                </c:pt>
                <c:pt idx="21">
                  <c:v>27</c:v>
                </c:pt>
              </c:numCache>
            </c:numRef>
          </c:yVal>
          <c:smooth val="0"/>
          <c:extLst>
            <c:ext xmlns:c16="http://schemas.microsoft.com/office/drawing/2014/chart" uri="{C3380CC4-5D6E-409C-BE32-E72D297353CC}">
              <c16:uniqueId val="{00000004-84E3-4839-86E1-486F2F8BA928}"/>
            </c:ext>
          </c:extLst>
        </c:ser>
        <c:ser>
          <c:idx val="0"/>
          <c:order val="6"/>
          <c:tx>
            <c:v>Climate Concern: Impacts</c:v>
          </c:tx>
          <c:spPr>
            <a:ln w="25400" cap="rnd">
              <a:noFill/>
              <a:round/>
            </a:ln>
            <a:effectLst/>
          </c:spPr>
          <c:marker>
            <c:symbol val="none"/>
          </c:marker>
          <c:trendline>
            <c:spPr>
              <a:ln w="57150" cap="rnd">
                <a:solidFill>
                  <a:schemeClr val="tx1"/>
                </a:solidFill>
                <a:prstDash val="solid"/>
              </a:ln>
              <a:effectLst/>
            </c:spPr>
            <c:trendlineType val="linear"/>
            <c:backward val="5"/>
            <c:dispRSqr val="0"/>
            <c:dispEq val="0"/>
          </c:trendline>
          <c:xVal>
            <c:numRef>
              <c:f>'Main Trends'!$D$113:$D$134</c:f>
              <c:numCache>
                <c:formatCode>General</c:formatCode>
                <c:ptCount val="22"/>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47.198</c:v>
                </c:pt>
                <c:pt idx="13">
                  <c:v>67.853000000000009</c:v>
                </c:pt>
                <c:pt idx="14">
                  <c:v>36.262999999999998</c:v>
                </c:pt>
                <c:pt idx="15">
                  <c:v>39.908000000000001</c:v>
                </c:pt>
                <c:pt idx="16">
                  <c:v>28.972999999999999</c:v>
                </c:pt>
                <c:pt idx="17">
                  <c:v>38.692999999999998</c:v>
                </c:pt>
                <c:pt idx="18">
                  <c:v>37.478000000000002</c:v>
                </c:pt>
                <c:pt idx="19">
                  <c:v>30.188000000000002</c:v>
                </c:pt>
                <c:pt idx="20">
                  <c:v>24.113</c:v>
                </c:pt>
                <c:pt idx="21">
                  <c:v>27.757999999999999</c:v>
                </c:pt>
              </c:numCache>
            </c:numRef>
          </c:xVal>
          <c:yVal>
            <c:numRef>
              <c:f>'Main Trends'!$C$113:$C$134</c:f>
              <c:numCache>
                <c:formatCode>General</c:formatCode>
                <c:ptCount val="22"/>
                <c:pt idx="0">
                  <c:v>75</c:v>
                </c:pt>
                <c:pt idx="1">
                  <c:v>70</c:v>
                </c:pt>
                <c:pt idx="2">
                  <c:v>65</c:v>
                </c:pt>
                <c:pt idx="3">
                  <c:v>58</c:v>
                </c:pt>
                <c:pt idx="4">
                  <c:v>56</c:v>
                </c:pt>
                <c:pt idx="5">
                  <c:v>55</c:v>
                </c:pt>
                <c:pt idx="6">
                  <c:v>55</c:v>
                </c:pt>
                <c:pt idx="7">
                  <c:v>53</c:v>
                </c:pt>
                <c:pt idx="8">
                  <c:v>47</c:v>
                </c:pt>
                <c:pt idx="9">
                  <c:v>45</c:v>
                </c:pt>
                <c:pt idx="10">
                  <c:v>41</c:v>
                </c:pt>
                <c:pt idx="11">
                  <c:v>41</c:v>
                </c:pt>
                <c:pt idx="12">
                  <c:v>32</c:v>
                </c:pt>
                <c:pt idx="13">
                  <c:v>29</c:v>
                </c:pt>
                <c:pt idx="14">
                  <c:v>29</c:v>
                </c:pt>
                <c:pt idx="15">
                  <c:v>26</c:v>
                </c:pt>
                <c:pt idx="16">
                  <c:v>17</c:v>
                </c:pt>
                <c:pt idx="17">
                  <c:v>16</c:v>
                </c:pt>
                <c:pt idx="18">
                  <c:v>14</c:v>
                </c:pt>
                <c:pt idx="19">
                  <c:v>12</c:v>
                </c:pt>
                <c:pt idx="20">
                  <c:v>11</c:v>
                </c:pt>
                <c:pt idx="21">
                  <c:v>10</c:v>
                </c:pt>
              </c:numCache>
            </c:numRef>
          </c:yVal>
          <c:smooth val="0"/>
          <c:extLst>
            <c:ext xmlns:c16="http://schemas.microsoft.com/office/drawing/2014/chart" uri="{C3380CC4-5D6E-409C-BE32-E72D297353CC}">
              <c16:uniqueId val="{00000006-84E3-4839-86E1-486F2F8BA928}"/>
            </c:ext>
          </c:extLst>
        </c:ser>
        <c:dLbls>
          <c:showLegendKey val="0"/>
          <c:showVal val="0"/>
          <c:showCatName val="0"/>
          <c:showSerName val="0"/>
          <c:showPercent val="0"/>
          <c:showBubbleSize val="0"/>
        </c:dLbls>
        <c:axId val="546280360"/>
        <c:axId val="546282328"/>
      </c:scatterChart>
      <c:scatterChart>
        <c:scatterStyle val="lineMarker"/>
        <c:varyColors val="0"/>
        <c:ser>
          <c:idx val="8"/>
          <c:order val="8"/>
          <c:tx>
            <c:v>Medium Aligned</c:v>
          </c:tx>
          <c:spPr>
            <a:ln w="25400" cap="rnd">
              <a:noFill/>
              <a:round/>
            </a:ln>
            <a:effectLst/>
          </c:spPr>
          <c:marker>
            <c:symbol val="none"/>
          </c:marker>
          <c:trendline>
            <c:spPr>
              <a:ln w="41275" cap="rnd">
                <a:solidFill>
                  <a:schemeClr val="tx1"/>
                </a:solidFill>
                <a:prstDash val="solid"/>
              </a:ln>
              <a:effectLst/>
            </c:spPr>
            <c:trendlineType val="linear"/>
            <c:backward val="9"/>
            <c:dispRSqr val="0"/>
            <c:dispEq val="0"/>
          </c:trendline>
          <c:xVal>
            <c:numRef>
              <c:f>'Main Trends'!$C$187:$C$212</c:f>
              <c:numCache>
                <c:formatCode>0.00</c:formatCode>
                <c:ptCount val="26"/>
                <c:pt idx="0">
                  <c:v>81.218000000000004</c:v>
                </c:pt>
                <c:pt idx="1">
                  <c:v>32.618000000000002</c:v>
                </c:pt>
                <c:pt idx="2">
                  <c:v>95.798000000000002</c:v>
                </c:pt>
                <c:pt idx="3">
                  <c:v>41.123000000000005</c:v>
                </c:pt>
                <c:pt idx="4">
                  <c:v>38.692999999999998</c:v>
                </c:pt>
                <c:pt idx="5">
                  <c:v>48.412999999999997</c:v>
                </c:pt>
                <c:pt idx="6">
                  <c:v>92.153000000000006</c:v>
                </c:pt>
                <c:pt idx="7">
                  <c:v>37.478000000000002</c:v>
                </c:pt>
                <c:pt idx="8">
                  <c:v>67.853000000000009</c:v>
                </c:pt>
                <c:pt idx="9">
                  <c:v>100</c:v>
                </c:pt>
                <c:pt idx="10">
                  <c:v>56.918000000000006</c:v>
                </c:pt>
                <c:pt idx="11">
                  <c:v>43.552999999999997</c:v>
                </c:pt>
                <c:pt idx="12">
                  <c:v>76.358000000000004</c:v>
                </c:pt>
                <c:pt idx="13">
                  <c:v>36.262999999999998</c:v>
                </c:pt>
                <c:pt idx="14">
                  <c:v>72.713000000000008</c:v>
                </c:pt>
                <c:pt idx="15">
                  <c:v>82.433000000000007</c:v>
                </c:pt>
                <c:pt idx="16">
                  <c:v>66.638000000000005</c:v>
                </c:pt>
                <c:pt idx="17">
                  <c:v>28.972999999999999</c:v>
                </c:pt>
                <c:pt idx="18">
                  <c:v>47.198</c:v>
                </c:pt>
                <c:pt idx="19">
                  <c:v>58.132999999999996</c:v>
                </c:pt>
                <c:pt idx="20">
                  <c:v>78.787999999999997</c:v>
                </c:pt>
                <c:pt idx="21">
                  <c:v>84.863</c:v>
                </c:pt>
                <c:pt idx="22">
                  <c:v>94.582999999999998</c:v>
                </c:pt>
                <c:pt idx="23">
                  <c:v>87.293000000000006</c:v>
                </c:pt>
                <c:pt idx="24">
                  <c:v>64.207999999999998</c:v>
                </c:pt>
                <c:pt idx="25">
                  <c:v>100</c:v>
                </c:pt>
              </c:numCache>
            </c:numRef>
          </c:xVal>
          <c:yVal>
            <c:numRef>
              <c:f>'Main Trends'!$D$187:$D$212</c:f>
              <c:numCache>
                <c:formatCode>General</c:formatCode>
                <c:ptCount val="26"/>
                <c:pt idx="0">
                  <c:v>42</c:v>
                </c:pt>
                <c:pt idx="1">
                  <c:v>34</c:v>
                </c:pt>
                <c:pt idx="2">
                  <c:v>76</c:v>
                </c:pt>
                <c:pt idx="3">
                  <c:v>32</c:v>
                </c:pt>
                <c:pt idx="4">
                  <c:v>18</c:v>
                </c:pt>
                <c:pt idx="5">
                  <c:v>15</c:v>
                </c:pt>
                <c:pt idx="6">
                  <c:v>61</c:v>
                </c:pt>
                <c:pt idx="7">
                  <c:v>35</c:v>
                </c:pt>
                <c:pt idx="8">
                  <c:v>37</c:v>
                </c:pt>
                <c:pt idx="9">
                  <c:v>63</c:v>
                </c:pt>
                <c:pt idx="10">
                  <c:v>26</c:v>
                </c:pt>
                <c:pt idx="11">
                  <c:v>27</c:v>
                </c:pt>
                <c:pt idx="12">
                  <c:v>15</c:v>
                </c:pt>
                <c:pt idx="13">
                  <c:v>18</c:v>
                </c:pt>
                <c:pt idx="14">
                  <c:v>39</c:v>
                </c:pt>
                <c:pt idx="15">
                  <c:v>78</c:v>
                </c:pt>
                <c:pt idx="16">
                  <c:v>56</c:v>
                </c:pt>
                <c:pt idx="17">
                  <c:v>19</c:v>
                </c:pt>
                <c:pt idx="18">
                  <c:v>36</c:v>
                </c:pt>
                <c:pt idx="19">
                  <c:v>22</c:v>
                </c:pt>
                <c:pt idx="20">
                  <c:v>30</c:v>
                </c:pt>
                <c:pt idx="21">
                  <c:v>40</c:v>
                </c:pt>
                <c:pt idx="22">
                  <c:v>28</c:v>
                </c:pt>
                <c:pt idx="23">
                  <c:v>69</c:v>
                </c:pt>
                <c:pt idx="24">
                  <c:v>56</c:v>
                </c:pt>
                <c:pt idx="25">
                  <c:v>73</c:v>
                </c:pt>
              </c:numCache>
            </c:numRef>
          </c:yVal>
          <c:smooth val="0"/>
          <c:extLst>
            <c:ext xmlns:c16="http://schemas.microsoft.com/office/drawing/2014/chart" uri="{C3380CC4-5D6E-409C-BE32-E72D297353CC}">
              <c16:uniqueId val="{0000000F-84E3-4839-86E1-486F2F8BA928}"/>
            </c:ext>
          </c:extLst>
        </c:ser>
        <c:dLbls>
          <c:showLegendKey val="0"/>
          <c:showVal val="0"/>
          <c:showCatName val="0"/>
          <c:showSerName val="0"/>
          <c:showPercent val="0"/>
          <c:showBubbleSize val="0"/>
        </c:dLbls>
        <c:axId val="532367696"/>
        <c:axId val="532366056"/>
        <c:extLst>
          <c:ext xmlns:c15="http://schemas.microsoft.com/office/drawing/2012/chart" uri="{02D57815-91ED-43cb-92C2-25804820EDAC}">
            <c15:filteredScatterSeries>
              <c15:ser>
                <c:idx val="6"/>
                <c:order val="0"/>
                <c:tx>
                  <c:v>Weakly Constrained</c:v>
                </c:tx>
                <c:spPr>
                  <a:ln w="25400" cap="rnd">
                    <a:noFill/>
                    <a:round/>
                  </a:ln>
                  <a:effectLst/>
                </c:spPr>
                <c:marker>
                  <c:symbol val="none"/>
                </c:marker>
                <c:trendline>
                  <c:spPr>
                    <a:ln w="28575" cap="rnd">
                      <a:solidFill>
                        <a:schemeClr val="tx1">
                          <a:lumMod val="50000"/>
                          <a:lumOff val="50000"/>
                          <a:alpha val="60000"/>
                        </a:schemeClr>
                      </a:solidFill>
                      <a:prstDash val="solid"/>
                    </a:ln>
                    <a:effectLst/>
                  </c:spPr>
                  <c:trendlineType val="linear"/>
                  <c:backward val="4"/>
                  <c:dispRSqr val="0"/>
                  <c:dispEq val="0"/>
                </c:trendline>
                <c:xVal>
                  <c:numRef>
                    <c:extLst>
                      <c:ext uri="{02D57815-91ED-43cb-92C2-25804820EDAC}">
                        <c15:formulaRef>
                          <c15:sqref>'Main Trends'!$D$362:$D$408</c15:sqref>
                        </c15:formulaRef>
                      </c:ext>
                    </c:extLst>
                    <c:numCache>
                      <c:formatCode>General</c:formatCode>
                      <c:ptCount val="47"/>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47.198</c:v>
                      </c:pt>
                      <c:pt idx="13">
                        <c:v>67.853000000000009</c:v>
                      </c:pt>
                      <c:pt idx="14">
                        <c:v>36.262999999999998</c:v>
                      </c:pt>
                      <c:pt idx="15">
                        <c:v>39.908000000000001</c:v>
                      </c:pt>
                      <c:pt idx="16">
                        <c:v>28.972999999999999</c:v>
                      </c:pt>
                      <c:pt idx="17">
                        <c:v>38.692999999999998</c:v>
                      </c:pt>
                      <c:pt idx="18">
                        <c:v>37.478000000000002</c:v>
                      </c:pt>
                      <c:pt idx="19">
                        <c:v>30.188000000000002</c:v>
                      </c:pt>
                      <c:pt idx="20">
                        <c:v>24.113</c:v>
                      </c:pt>
                      <c:pt idx="21">
                        <c:v>27.757999999999999</c:v>
                      </c:pt>
                      <c:pt idx="22">
                        <c:v>100</c:v>
                      </c:pt>
                      <c:pt idx="23">
                        <c:v>100</c:v>
                      </c:pt>
                      <c:pt idx="24">
                        <c:v>97.013000000000005</c:v>
                      </c:pt>
                      <c:pt idx="25">
                        <c:v>94.582999999999998</c:v>
                      </c:pt>
                      <c:pt idx="26">
                        <c:v>88.507999999999996</c:v>
                      </c:pt>
                      <c:pt idx="27">
                        <c:v>87.293000000000006</c:v>
                      </c:pt>
                      <c:pt idx="28">
                        <c:v>86.078000000000003</c:v>
                      </c:pt>
                      <c:pt idx="29">
                        <c:v>82.433000000000007</c:v>
                      </c:pt>
                      <c:pt idx="30">
                        <c:v>78.787999999999997</c:v>
                      </c:pt>
                      <c:pt idx="31">
                        <c:v>50.843000000000004</c:v>
                      </c:pt>
                      <c:pt idx="32">
                        <c:v>73.927999999999997</c:v>
                      </c:pt>
                      <c:pt idx="33">
                        <c:v>61.778000000000006</c:v>
                      </c:pt>
                      <c:pt idx="34">
                        <c:v>58.132999999999996</c:v>
                      </c:pt>
                      <c:pt idx="35">
                        <c:v>53.273000000000003</c:v>
                      </c:pt>
                      <c:pt idx="36">
                        <c:v>45.983000000000004</c:v>
                      </c:pt>
                      <c:pt idx="37">
                        <c:v>44.768000000000001</c:v>
                      </c:pt>
                      <c:pt idx="38">
                        <c:v>43.552999999999997</c:v>
                      </c:pt>
                      <c:pt idx="39">
                        <c:v>49.628</c:v>
                      </c:pt>
                      <c:pt idx="40">
                        <c:v>35.048000000000002</c:v>
                      </c:pt>
                      <c:pt idx="41">
                        <c:v>33.832999999999998</c:v>
                      </c:pt>
                      <c:pt idx="42">
                        <c:v>32.618000000000002</c:v>
                      </c:pt>
                      <c:pt idx="43">
                        <c:v>26.542999999999999</c:v>
                      </c:pt>
                      <c:pt idx="44">
                        <c:v>25.327999999999999</c:v>
                      </c:pt>
                      <c:pt idx="45">
                        <c:v>70.283000000000001</c:v>
                      </c:pt>
                      <c:pt idx="46">
                        <c:v>100</c:v>
                      </c:pt>
                    </c:numCache>
                  </c:numRef>
                </c:xVal>
                <c:yVal>
                  <c:numRef>
                    <c:extLst>
                      <c:ext uri="{02D57815-91ED-43cb-92C2-25804820EDAC}">
                        <c15:formulaRef>
                          <c15:sqref>'Main Trends'!$G$362:$G$408</c15:sqref>
                        </c15:formulaRef>
                      </c:ext>
                    </c:extLst>
                    <c:numCache>
                      <c:formatCode>General</c:formatCode>
                      <c:ptCount val="47"/>
                      <c:pt idx="0">
                        <c:v>22.200000000000003</c:v>
                      </c:pt>
                      <c:pt idx="1">
                        <c:v>21.6</c:v>
                      </c:pt>
                      <c:pt idx="2">
                        <c:v>27</c:v>
                      </c:pt>
                      <c:pt idx="3">
                        <c:v>11.399999999999999</c:v>
                      </c:pt>
                      <c:pt idx="4">
                        <c:v>21.6</c:v>
                      </c:pt>
                      <c:pt idx="5">
                        <c:v>23.4</c:v>
                      </c:pt>
                      <c:pt idx="6">
                        <c:v>22.799999999999997</c:v>
                      </c:pt>
                      <c:pt idx="7">
                        <c:v>24</c:v>
                      </c:pt>
                      <c:pt idx="8">
                        <c:v>21.6</c:v>
                      </c:pt>
                      <c:pt idx="9">
                        <c:v>18.600000000000001</c:v>
                      </c:pt>
                      <c:pt idx="10">
                        <c:v>19.799999999999997</c:v>
                      </c:pt>
                      <c:pt idx="11">
                        <c:v>40.799999999999997</c:v>
                      </c:pt>
                      <c:pt idx="12">
                        <c:v>36.599999999999994</c:v>
                      </c:pt>
                      <c:pt idx="13">
                        <c:v>42.599999999999994</c:v>
                      </c:pt>
                      <c:pt idx="14">
                        <c:v>27.599999999999998</c:v>
                      </c:pt>
                      <c:pt idx="15">
                        <c:v>48.599999999999994</c:v>
                      </c:pt>
                      <c:pt idx="16">
                        <c:v>40.799999999999997</c:v>
                      </c:pt>
                      <c:pt idx="17">
                        <c:v>49.199999999999996</c:v>
                      </c:pt>
                      <c:pt idx="18">
                        <c:v>41.400000000000006</c:v>
                      </c:pt>
                      <c:pt idx="19">
                        <c:v>52.199999999999996</c:v>
                      </c:pt>
                      <c:pt idx="20">
                        <c:v>57</c:v>
                      </c:pt>
                      <c:pt idx="21">
                        <c:v>54.599999999999994</c:v>
                      </c:pt>
                      <c:pt idx="22">
                        <c:v>15.600000000000001</c:v>
                      </c:pt>
                      <c:pt idx="23">
                        <c:v>11.399999999999999</c:v>
                      </c:pt>
                      <c:pt idx="24">
                        <c:v>22.200000000000003</c:v>
                      </c:pt>
                      <c:pt idx="25">
                        <c:v>0.96</c:v>
                      </c:pt>
                      <c:pt idx="26">
                        <c:v>18</c:v>
                      </c:pt>
                      <c:pt idx="27">
                        <c:v>25.799999999999997</c:v>
                      </c:pt>
                      <c:pt idx="28">
                        <c:v>29.400000000000002</c:v>
                      </c:pt>
                      <c:pt idx="29">
                        <c:v>18</c:v>
                      </c:pt>
                      <c:pt idx="30">
                        <c:v>31.200000000000003</c:v>
                      </c:pt>
                      <c:pt idx="31">
                        <c:v>35.400000000000006</c:v>
                      </c:pt>
                      <c:pt idx="32">
                        <c:v>26.400000000000002</c:v>
                      </c:pt>
                      <c:pt idx="33">
                        <c:v>22.200000000000003</c:v>
                      </c:pt>
                      <c:pt idx="34">
                        <c:v>15.600000000000001</c:v>
                      </c:pt>
                      <c:pt idx="35">
                        <c:v>42</c:v>
                      </c:pt>
                      <c:pt idx="36">
                        <c:v>27</c:v>
                      </c:pt>
                      <c:pt idx="37">
                        <c:v>25.200000000000003</c:v>
                      </c:pt>
                      <c:pt idx="38">
                        <c:v>43.8</c:v>
                      </c:pt>
                      <c:pt idx="39">
                        <c:v>33.599999999999994</c:v>
                      </c:pt>
                      <c:pt idx="40">
                        <c:v>51</c:v>
                      </c:pt>
                      <c:pt idx="41">
                        <c:v>48.599999999999994</c:v>
                      </c:pt>
                      <c:pt idx="42">
                        <c:v>28.200000000000003</c:v>
                      </c:pt>
                      <c:pt idx="43">
                        <c:v>30.599999999999998</c:v>
                      </c:pt>
                      <c:pt idx="44">
                        <c:v>45.599999999999994</c:v>
                      </c:pt>
                      <c:pt idx="45">
                        <c:v>18</c:v>
                      </c:pt>
                      <c:pt idx="46">
                        <c:v>14.399999999999999</c:v>
                      </c:pt>
                    </c:numCache>
                  </c:numRef>
                </c:yVal>
                <c:smooth val="0"/>
                <c:extLst>
                  <c:ext xmlns:c16="http://schemas.microsoft.com/office/drawing/2014/chart" uri="{C3380CC4-5D6E-409C-BE32-E72D297353CC}">
                    <c16:uniqueId val="{00000008-84E3-4839-86E1-486F2F8BA928}"/>
                  </c:ext>
                </c:extLst>
              </c15:ser>
            </c15:filteredScatterSeries>
            <c15:filteredScatterSeries>
              <c15:ser>
                <c:idx val="1"/>
                <c:order val="1"/>
                <c:tx>
                  <c:v>Climate Action Share of UN Issues List</c:v>
                </c:tx>
                <c:spPr>
                  <a:ln w="25400" cap="rnd">
                    <a:noFill/>
                    <a:round/>
                  </a:ln>
                  <a:effectLst/>
                </c:spPr>
                <c:marker>
                  <c:symbol val="none"/>
                </c:marker>
                <c:trendline>
                  <c:spPr>
                    <a:ln w="57150" cap="rnd">
                      <a:solidFill>
                        <a:schemeClr val="tx1">
                          <a:lumMod val="50000"/>
                          <a:lumOff val="50000"/>
                        </a:schemeClr>
                      </a:solidFill>
                      <a:prstDash val="solid"/>
                    </a:ln>
                    <a:effectLst/>
                  </c:spPr>
                  <c:trendlineType val="linear"/>
                  <c:backward val="5"/>
                  <c:dispRSqr val="0"/>
                  <c:dispEq val="0"/>
                </c:trendline>
                <c:xVal>
                  <c:numRef>
                    <c:extLst xmlns:c15="http://schemas.microsoft.com/office/drawing/2012/chart">
                      <c:ext xmlns:c15="http://schemas.microsoft.com/office/drawing/2012/chart" uri="{02D57815-91ED-43cb-92C2-25804820EDAC}">
                        <c15:formulaRef>
                          <c15:sqref>'Main Trends'!$D$113:$D$134</c15:sqref>
                        </c15:formulaRef>
                      </c:ext>
                    </c:extLst>
                    <c:numCache>
                      <c:formatCode>General</c:formatCode>
                      <c:ptCount val="22"/>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47.198</c:v>
                      </c:pt>
                      <c:pt idx="13">
                        <c:v>67.853000000000009</c:v>
                      </c:pt>
                      <c:pt idx="14">
                        <c:v>36.262999999999998</c:v>
                      </c:pt>
                      <c:pt idx="15">
                        <c:v>39.908000000000001</c:v>
                      </c:pt>
                      <c:pt idx="16">
                        <c:v>28.972999999999999</c:v>
                      </c:pt>
                      <c:pt idx="17">
                        <c:v>38.692999999999998</c:v>
                      </c:pt>
                      <c:pt idx="18">
                        <c:v>37.478000000000002</c:v>
                      </c:pt>
                      <c:pt idx="19">
                        <c:v>30.188000000000002</c:v>
                      </c:pt>
                      <c:pt idx="20">
                        <c:v>24.113</c:v>
                      </c:pt>
                      <c:pt idx="21">
                        <c:v>27.757999999999999</c:v>
                      </c:pt>
                    </c:numCache>
                  </c:numRef>
                </c:xVal>
                <c:yVal>
                  <c:numRef>
                    <c:extLst xmlns:c15="http://schemas.microsoft.com/office/drawing/2012/chart">
                      <c:ext xmlns:c15="http://schemas.microsoft.com/office/drawing/2012/chart" uri="{02D57815-91ED-43cb-92C2-25804820EDAC}">
                        <c15:formulaRef>
                          <c15:sqref>'Main Trends'!$E$113:$E$134</c15:sqref>
                        </c15:formulaRef>
                      </c:ext>
                    </c:extLst>
                    <c:numCache>
                      <c:formatCode>General</c:formatCode>
                      <c:ptCount val="22"/>
                      <c:pt idx="0">
                        <c:v>3.7</c:v>
                      </c:pt>
                      <c:pt idx="1">
                        <c:v>3.6</c:v>
                      </c:pt>
                      <c:pt idx="2">
                        <c:v>4.5</c:v>
                      </c:pt>
                      <c:pt idx="3">
                        <c:v>1.9</c:v>
                      </c:pt>
                      <c:pt idx="4">
                        <c:v>3.6</c:v>
                      </c:pt>
                      <c:pt idx="5">
                        <c:v>3.9</c:v>
                      </c:pt>
                      <c:pt idx="6">
                        <c:v>3.8</c:v>
                      </c:pt>
                      <c:pt idx="7">
                        <c:v>4</c:v>
                      </c:pt>
                      <c:pt idx="8">
                        <c:v>3.6</c:v>
                      </c:pt>
                      <c:pt idx="9">
                        <c:v>3.1</c:v>
                      </c:pt>
                      <c:pt idx="10">
                        <c:v>3.3</c:v>
                      </c:pt>
                      <c:pt idx="11">
                        <c:v>6.8</c:v>
                      </c:pt>
                      <c:pt idx="12">
                        <c:v>6.1</c:v>
                      </c:pt>
                      <c:pt idx="13">
                        <c:v>7.1</c:v>
                      </c:pt>
                      <c:pt idx="14">
                        <c:v>4.5999999999999996</c:v>
                      </c:pt>
                      <c:pt idx="15">
                        <c:v>8.1</c:v>
                      </c:pt>
                      <c:pt idx="16">
                        <c:v>6.8</c:v>
                      </c:pt>
                      <c:pt idx="17">
                        <c:v>8.1999999999999993</c:v>
                      </c:pt>
                      <c:pt idx="18">
                        <c:v>6.9</c:v>
                      </c:pt>
                      <c:pt idx="19">
                        <c:v>8.6999999999999993</c:v>
                      </c:pt>
                      <c:pt idx="20">
                        <c:v>9.5</c:v>
                      </c:pt>
                      <c:pt idx="21">
                        <c:v>9.1</c:v>
                      </c:pt>
                    </c:numCache>
                  </c:numRef>
                </c:yVal>
                <c:smooth val="0"/>
                <c:extLst xmlns:c15="http://schemas.microsoft.com/office/drawing/2012/chart">
                  <c:ext xmlns:c16="http://schemas.microsoft.com/office/drawing/2014/chart" uri="{C3380CC4-5D6E-409C-BE32-E72D297353CC}">
                    <c16:uniqueId val="{0000000A-84E3-4839-86E1-486F2F8BA928}"/>
                  </c:ext>
                </c:extLst>
              </c15:ser>
            </c15:filteredScatterSeries>
            <c15:filteredScatterSeries>
              <c15:ser>
                <c:idx val="3"/>
                <c:order val="3"/>
                <c:tx>
                  <c:v>Actual top priorities</c:v>
                </c:tx>
                <c:spPr>
                  <a:ln w="25400" cap="rnd">
                    <a:noFill/>
                    <a:round/>
                  </a:ln>
                  <a:effectLst/>
                </c:spPr>
                <c:marker>
                  <c:symbol val="plus"/>
                  <c:size val="5"/>
                  <c:spPr>
                    <a:noFill/>
                    <a:ln w="9525">
                      <a:solidFill>
                        <a:srgbClr val="FF0000"/>
                      </a:solidFill>
                    </a:ln>
                    <a:effectLst/>
                  </c:spPr>
                </c:marker>
                <c:xVal>
                  <c:numRef>
                    <c:extLst xmlns:c15="http://schemas.microsoft.com/office/drawing/2012/chart">
                      <c:ext xmlns:c15="http://schemas.microsoft.com/office/drawing/2012/chart" uri="{02D57815-91ED-43cb-92C2-25804820EDAC}">
                        <c15:formulaRef>
                          <c15:sqref>'Main Trends'!$D$113:$D$134</c15:sqref>
                        </c15:formulaRef>
                      </c:ext>
                    </c:extLst>
                    <c:numCache>
                      <c:formatCode>General</c:formatCode>
                      <c:ptCount val="22"/>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47.198</c:v>
                      </c:pt>
                      <c:pt idx="13">
                        <c:v>67.853000000000009</c:v>
                      </c:pt>
                      <c:pt idx="14">
                        <c:v>36.262999999999998</c:v>
                      </c:pt>
                      <c:pt idx="15">
                        <c:v>39.908000000000001</c:v>
                      </c:pt>
                      <c:pt idx="16">
                        <c:v>28.972999999999999</c:v>
                      </c:pt>
                      <c:pt idx="17">
                        <c:v>38.692999999999998</c:v>
                      </c:pt>
                      <c:pt idx="18">
                        <c:v>37.478000000000002</c:v>
                      </c:pt>
                      <c:pt idx="19">
                        <c:v>30.188000000000002</c:v>
                      </c:pt>
                      <c:pt idx="20">
                        <c:v>24.113</c:v>
                      </c:pt>
                      <c:pt idx="21">
                        <c:v>27.757999999999999</c:v>
                      </c:pt>
                    </c:numCache>
                  </c:numRef>
                </c:xVal>
                <c:yVal>
                  <c:numRef>
                    <c:extLst xmlns:c15="http://schemas.microsoft.com/office/drawing/2012/chart">
                      <c:ext xmlns:c15="http://schemas.microsoft.com/office/drawing/2012/chart" uri="{02D57815-91ED-43cb-92C2-25804820EDAC}">
                        <c15:formulaRef>
                          <c15:sqref>'Main Trends'!$G$113:$G$134</c15:sqref>
                        </c15:formulaRef>
                      </c:ext>
                    </c:extLst>
                    <c:numCache>
                      <c:formatCode>General</c:formatCode>
                      <c:ptCount val="22"/>
                      <c:pt idx="15">
                        <c:v>6</c:v>
                      </c:pt>
                      <c:pt idx="16">
                        <c:v>2</c:v>
                      </c:pt>
                      <c:pt idx="17">
                        <c:v>3</c:v>
                      </c:pt>
                      <c:pt idx="19">
                        <c:v>10</c:v>
                      </c:pt>
                    </c:numCache>
                  </c:numRef>
                </c:yVal>
                <c:smooth val="0"/>
                <c:extLst xmlns:c15="http://schemas.microsoft.com/office/drawing/2012/chart">
                  <c:ext xmlns:c16="http://schemas.microsoft.com/office/drawing/2014/chart" uri="{C3380CC4-5D6E-409C-BE32-E72D297353CC}">
                    <c16:uniqueId val="{00000010-84E3-4839-86E1-486F2F8BA928}"/>
                  </c:ext>
                </c:extLst>
              </c15:ser>
            </c15:filteredScatterSeries>
            <c15:filteredScatterSeries>
              <c15:ser>
                <c:idx val="4"/>
                <c:order val="4"/>
                <c:tx>
                  <c:v>Top Priority 2nd</c:v>
                </c:tx>
                <c:spPr>
                  <a:ln w="25400" cap="rnd">
                    <a:noFill/>
                    <a:round/>
                  </a:ln>
                  <a:effectLst/>
                </c:spPr>
                <c:marker>
                  <c:symbol val="plus"/>
                  <c:size val="5"/>
                  <c:spPr>
                    <a:noFill/>
                    <a:ln w="9525">
                      <a:solidFill>
                        <a:srgbClr val="FF0000"/>
                      </a:solidFill>
                    </a:ln>
                    <a:effectLst/>
                  </c:spPr>
                </c:marker>
                <c:xVal>
                  <c:numRef>
                    <c:extLst xmlns:c15="http://schemas.microsoft.com/office/drawing/2012/chart">
                      <c:ext xmlns:c15="http://schemas.microsoft.com/office/drawing/2012/chart" uri="{02D57815-91ED-43cb-92C2-25804820EDAC}">
                        <c15:formulaRef>
                          <c15:sqref>'Main Trends'!$D$113:$D$134</c15:sqref>
                        </c15:formulaRef>
                      </c:ext>
                    </c:extLst>
                    <c:numCache>
                      <c:formatCode>General</c:formatCode>
                      <c:ptCount val="22"/>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47.198</c:v>
                      </c:pt>
                      <c:pt idx="13">
                        <c:v>67.853000000000009</c:v>
                      </c:pt>
                      <c:pt idx="14">
                        <c:v>36.262999999999998</c:v>
                      </c:pt>
                      <c:pt idx="15">
                        <c:v>39.908000000000001</c:v>
                      </c:pt>
                      <c:pt idx="16">
                        <c:v>28.972999999999999</c:v>
                      </c:pt>
                      <c:pt idx="17">
                        <c:v>38.692999999999998</c:v>
                      </c:pt>
                      <c:pt idx="18">
                        <c:v>37.478000000000002</c:v>
                      </c:pt>
                      <c:pt idx="19">
                        <c:v>30.188000000000002</c:v>
                      </c:pt>
                      <c:pt idx="20">
                        <c:v>24.113</c:v>
                      </c:pt>
                      <c:pt idx="21">
                        <c:v>27.757999999999999</c:v>
                      </c:pt>
                    </c:numCache>
                  </c:numRef>
                </c:xVal>
                <c:yVal>
                  <c:numRef>
                    <c:extLst xmlns:c15="http://schemas.microsoft.com/office/drawing/2012/chart">
                      <c:ext xmlns:c15="http://schemas.microsoft.com/office/drawing/2012/chart" uri="{02D57815-91ED-43cb-92C2-25804820EDAC}">
                        <c15:formulaRef>
                          <c15:sqref>'Main Trends'!$H$113:$H$134</c15:sqref>
                        </c15:formulaRef>
                      </c:ext>
                    </c:extLst>
                    <c:numCache>
                      <c:formatCode>General</c:formatCode>
                      <c:ptCount val="22"/>
                      <c:pt idx="16">
                        <c:v>5</c:v>
                      </c:pt>
                    </c:numCache>
                  </c:numRef>
                </c:yVal>
                <c:smooth val="0"/>
                <c:extLst xmlns:c15="http://schemas.microsoft.com/office/drawing/2012/chart">
                  <c:ext xmlns:c16="http://schemas.microsoft.com/office/drawing/2014/chart" uri="{C3380CC4-5D6E-409C-BE32-E72D297353CC}">
                    <c16:uniqueId val="{00000011-84E3-4839-86E1-486F2F8BA928}"/>
                  </c:ext>
                </c:extLst>
              </c15:ser>
            </c15:filteredScatterSeries>
            <c15:filteredScatterSeries>
              <c15:ser>
                <c:idx val="5"/>
                <c:order val="5"/>
                <c:tx>
                  <c:v>Strongly Constrained</c:v>
                </c:tx>
                <c:spPr>
                  <a:ln w="25400" cap="rnd">
                    <a:noFill/>
                    <a:round/>
                  </a:ln>
                  <a:effectLst/>
                </c:spPr>
                <c:marker>
                  <c:symbol val="none"/>
                </c:marker>
                <c:trendline>
                  <c:spPr>
                    <a:ln w="34925" cap="rnd">
                      <a:solidFill>
                        <a:schemeClr val="tx1">
                          <a:lumMod val="50000"/>
                          <a:lumOff val="50000"/>
                          <a:alpha val="80000"/>
                        </a:schemeClr>
                      </a:solidFill>
                      <a:prstDash val="solid"/>
                    </a:ln>
                    <a:effectLst/>
                  </c:spPr>
                  <c:trendlineType val="linear"/>
                  <c:backward val="5"/>
                  <c:dispRSqr val="0"/>
                  <c:dispEq val="0"/>
                </c:trendline>
                <c:xVal>
                  <c:numRef>
                    <c:extLst xmlns:c15="http://schemas.microsoft.com/office/drawing/2012/chart">
                      <c:ext xmlns:c15="http://schemas.microsoft.com/office/drawing/2012/chart" uri="{02D57815-91ED-43cb-92C2-25804820EDAC}">
                        <c15:formulaRef>
                          <c15:sqref>'Main Trends'!$D$113:$D$134</c15:sqref>
                        </c15:formulaRef>
                      </c:ext>
                    </c:extLst>
                    <c:numCache>
                      <c:formatCode>General</c:formatCode>
                      <c:ptCount val="22"/>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47.198</c:v>
                      </c:pt>
                      <c:pt idx="13">
                        <c:v>67.853000000000009</c:v>
                      </c:pt>
                      <c:pt idx="14">
                        <c:v>36.262999999999998</c:v>
                      </c:pt>
                      <c:pt idx="15">
                        <c:v>39.908000000000001</c:v>
                      </c:pt>
                      <c:pt idx="16">
                        <c:v>28.972999999999999</c:v>
                      </c:pt>
                      <c:pt idx="17">
                        <c:v>38.692999999999998</c:v>
                      </c:pt>
                      <c:pt idx="18">
                        <c:v>37.478000000000002</c:v>
                      </c:pt>
                      <c:pt idx="19">
                        <c:v>30.188000000000002</c:v>
                      </c:pt>
                      <c:pt idx="20">
                        <c:v>24.113</c:v>
                      </c:pt>
                      <c:pt idx="21">
                        <c:v>27.757999999999999</c:v>
                      </c:pt>
                    </c:numCache>
                  </c:numRef>
                </c:xVal>
                <c:yVal>
                  <c:numRef>
                    <c:extLst xmlns:c15="http://schemas.microsoft.com/office/drawing/2012/chart">
                      <c:ext xmlns:c15="http://schemas.microsoft.com/office/drawing/2012/chart" uri="{02D57815-91ED-43cb-92C2-25804820EDAC}">
                        <c15:formulaRef>
                          <c15:sqref>'Main Trends'!$I$113:$I$134</c15:sqref>
                        </c15:formulaRef>
                      </c:ext>
                    </c:extLst>
                    <c:numCache>
                      <c:formatCode>General</c:formatCode>
                      <c:ptCount val="22"/>
                      <c:pt idx="4">
                        <c:v>12</c:v>
                      </c:pt>
                      <c:pt idx="5">
                        <c:v>12</c:v>
                      </c:pt>
                      <c:pt idx="8">
                        <c:v>10</c:v>
                      </c:pt>
                      <c:pt idx="9">
                        <c:v>11</c:v>
                      </c:pt>
                      <c:pt idx="10">
                        <c:v>5</c:v>
                      </c:pt>
                      <c:pt idx="11">
                        <c:v>16</c:v>
                      </c:pt>
                      <c:pt idx="12">
                        <c:v>13</c:v>
                      </c:pt>
                      <c:pt idx="13">
                        <c:v>7</c:v>
                      </c:pt>
                      <c:pt idx="14">
                        <c:v>13</c:v>
                      </c:pt>
                      <c:pt idx="15">
                        <c:v>12.5</c:v>
                      </c:pt>
                      <c:pt idx="16">
                        <c:v>12.5</c:v>
                      </c:pt>
                      <c:pt idx="17">
                        <c:v>13</c:v>
                      </c:pt>
                      <c:pt idx="18">
                        <c:v>16.5</c:v>
                      </c:pt>
                      <c:pt idx="19">
                        <c:v>13</c:v>
                      </c:pt>
                      <c:pt idx="20">
                        <c:v>28.5</c:v>
                      </c:pt>
                      <c:pt idx="21">
                        <c:v>23.5</c:v>
                      </c:pt>
                    </c:numCache>
                  </c:numRef>
                </c:yVal>
                <c:smooth val="0"/>
                <c:extLst xmlns:c15="http://schemas.microsoft.com/office/drawing/2012/chart">
                  <c:ext xmlns:c16="http://schemas.microsoft.com/office/drawing/2014/chart" uri="{C3380CC4-5D6E-409C-BE32-E72D297353CC}">
                    <c16:uniqueId val="{0000000C-84E3-4839-86E1-486F2F8BA928}"/>
                  </c:ext>
                </c:extLst>
              </c15:ser>
            </c15:filteredScatterSeries>
            <c15:filteredScatterSeries>
              <c15:ser>
                <c:idx val="7"/>
                <c:order val="7"/>
                <c:tx>
                  <c:v>Measuring Point</c:v>
                </c:tx>
                <c:spPr>
                  <a:ln w="25400" cap="rnd">
                    <a:noFill/>
                    <a:round/>
                  </a:ln>
                  <a:effectLst/>
                </c:spPr>
                <c:marker>
                  <c:symbol val="plus"/>
                  <c:size val="10"/>
                  <c:spPr>
                    <a:noFill/>
                    <a:ln w="9525">
                      <a:solidFill>
                        <a:schemeClr val="accent2">
                          <a:lumMod val="60000"/>
                        </a:schemeClr>
                      </a:solidFill>
                    </a:ln>
                    <a:effectLst/>
                  </c:spPr>
                </c:marker>
                <c:xVal>
                  <c:numRef>
                    <c:extLst xmlns:c15="http://schemas.microsoft.com/office/drawing/2012/chart">
                      <c:ext xmlns:c15="http://schemas.microsoft.com/office/drawing/2012/chart" uri="{02D57815-91ED-43cb-92C2-25804820EDAC}">
                        <c15:formulaRef>
                          <c15:sqref>'Main Trends'!$O$297</c15:sqref>
                        </c15:formulaRef>
                      </c:ext>
                    </c:extLst>
                    <c:numCache>
                      <c:formatCode>General</c:formatCode>
                      <c:ptCount val="1"/>
                      <c:pt idx="0">
                        <c:v>20</c:v>
                      </c:pt>
                    </c:numCache>
                  </c:numRef>
                </c:xVal>
                <c:yVal>
                  <c:numRef>
                    <c:extLst xmlns:c15="http://schemas.microsoft.com/office/drawing/2012/chart">
                      <c:ext xmlns:c15="http://schemas.microsoft.com/office/drawing/2012/chart" uri="{02D57815-91ED-43cb-92C2-25804820EDAC}">
                        <c15:formulaRef>
                          <c15:sqref>'Main Trends'!$P$297</c15:sqref>
                        </c15:formulaRef>
                      </c:ext>
                    </c:extLst>
                    <c:numCache>
                      <c:formatCode>General</c:formatCode>
                      <c:ptCount val="1"/>
                      <c:pt idx="0">
                        <c:v>60</c:v>
                      </c:pt>
                    </c:numCache>
                  </c:numRef>
                </c:yVal>
                <c:smooth val="0"/>
                <c:extLst xmlns:c15="http://schemas.microsoft.com/office/drawing/2012/chart">
                  <c:ext xmlns:c16="http://schemas.microsoft.com/office/drawing/2014/chart" uri="{C3380CC4-5D6E-409C-BE32-E72D297353CC}">
                    <c16:uniqueId val="{0000000D-84E3-4839-86E1-486F2F8BA928}"/>
                  </c:ext>
                </c:extLst>
              </c15:ser>
            </c15:filteredScatterSeries>
          </c:ext>
        </c:extLst>
      </c:scatterChart>
      <c:valAx>
        <c:axId val="5462803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GB" sz="2200" b="1" baseline="0"/>
                  <a:t>% Debiased National Religiosity for each Nation</a:t>
                </a:r>
                <a:endParaRPr lang="en-GB" sz="2200" b="1"/>
              </a:p>
            </c:rich>
          </c:tx>
          <c:layout>
            <c:manualLayout>
              <c:xMode val="edge"/>
              <c:yMode val="edge"/>
              <c:x val="0.24232638888888894"/>
              <c:y val="0.9521237113402060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546282328"/>
        <c:crosses val="autoZero"/>
        <c:crossBetween val="midCat"/>
      </c:valAx>
      <c:valAx>
        <c:axId val="5462823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n-GB" sz="2200" b="1" i="0" baseline="0">
                    <a:effectLst/>
                  </a:rPr>
                  <a:t>% Climate-change Endorsing responses </a:t>
                </a:r>
                <a:endParaRPr lang="en-GB" sz="2200">
                  <a:effectLst/>
                </a:endParaRPr>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crossAx val="546280360"/>
        <c:crosses val="autoZero"/>
        <c:crossBetween val="midCat"/>
      </c:valAx>
      <c:valAx>
        <c:axId val="532366056"/>
        <c:scaling>
          <c:orientation val="minMax"/>
          <c:max val="80"/>
          <c:min val="0"/>
        </c:scaling>
        <c:delete val="0"/>
        <c:axPos val="r"/>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GB" sz="2200" b="1">
                    <a:solidFill>
                      <a:schemeClr val="bg1"/>
                    </a:solidFill>
                  </a:rPr>
                  <a:t>% CC Endorsing</a:t>
                </a:r>
                <a:r>
                  <a:rPr lang="en-GB" sz="2200" b="1" baseline="0">
                    <a:solidFill>
                      <a:schemeClr val="bg1"/>
                    </a:solidFill>
                  </a:rPr>
                  <a:t> r</a:t>
                </a:r>
                <a:r>
                  <a:rPr lang="en-GB" sz="2200" b="1">
                    <a:solidFill>
                      <a:schemeClr val="bg1"/>
                    </a:solidFill>
                  </a:rPr>
                  <a:t>esponses</a:t>
                </a:r>
                <a:r>
                  <a:rPr lang="en-GB" sz="2200" b="1" baseline="0">
                    <a:solidFill>
                      <a:schemeClr val="bg1"/>
                    </a:solidFill>
                  </a:rPr>
                  <a:t> to </a:t>
                </a:r>
                <a:r>
                  <a:rPr lang="en-GB" sz="2200" b="1" u="sng" baseline="0">
                    <a:solidFill>
                      <a:schemeClr val="bg1"/>
                    </a:solidFill>
                  </a:rPr>
                  <a:t>Reality-Constrained</a:t>
                </a:r>
                <a:r>
                  <a:rPr lang="en-GB" sz="2200" b="1" baseline="0">
                    <a:solidFill>
                      <a:schemeClr val="bg1"/>
                    </a:solidFill>
                  </a:rPr>
                  <a:t> questions</a:t>
                </a:r>
                <a:endParaRPr lang="en-GB" sz="2200" b="1">
                  <a:solidFill>
                    <a:schemeClr val="bg1"/>
                  </a:solidFill>
                </a:endParaRP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n-US"/>
          </a:p>
        </c:txPr>
        <c:crossAx val="532367696"/>
        <c:crosses val="max"/>
        <c:crossBetween val="midCat"/>
      </c:valAx>
      <c:valAx>
        <c:axId val="532367696"/>
        <c:scaling>
          <c:orientation val="minMax"/>
        </c:scaling>
        <c:delete val="1"/>
        <c:axPos val="b"/>
        <c:numFmt formatCode="0.00" sourceLinked="1"/>
        <c:majorTickMark val="out"/>
        <c:minorTickMark val="none"/>
        <c:tickLblPos val="nextTo"/>
        <c:crossAx val="53236605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GB" sz="2100" b="1" i="0" baseline="0">
                <a:solidFill>
                  <a:sysClr val="windowText" lastClr="000000"/>
                </a:solidFill>
                <a:effectLst/>
              </a:rPr>
              <a:t>% Climate-change</a:t>
            </a:r>
            <a:r>
              <a:rPr lang="en-GB" sz="2100" b="1" i="1" baseline="0">
                <a:solidFill>
                  <a:sysClr val="windowText" lastClr="000000"/>
                </a:solidFill>
                <a:effectLst/>
              </a:rPr>
              <a:t> most endorsing</a:t>
            </a:r>
            <a:r>
              <a:rPr lang="en-GB" sz="2100" b="1" i="0" baseline="0">
                <a:solidFill>
                  <a:sysClr val="windowText" lastClr="000000"/>
                </a:solidFill>
                <a:effectLst/>
              </a:rPr>
              <a:t> National responses to Reality-constrained Climate Survey questions, versus National Religiosities. </a:t>
            </a:r>
            <a:r>
              <a:rPr lang="en-GB" sz="2100" b="1" i="0" u="sng" baseline="0">
                <a:solidFill>
                  <a:sysClr val="windowText" lastClr="000000"/>
                </a:solidFill>
                <a:effectLst/>
              </a:rPr>
              <a:t>Trends only</a:t>
            </a:r>
            <a:r>
              <a:rPr lang="en-GB" sz="2100" b="1" i="0" baseline="0">
                <a:solidFill>
                  <a:sysClr val="windowText" lastClr="000000"/>
                </a:solidFill>
                <a:effectLst/>
              </a:rPr>
              <a:t>.</a:t>
            </a:r>
            <a:endParaRPr lang="en-GB" sz="2100" b="1">
              <a:solidFill>
                <a:sysClr val="windowText" lastClr="000000"/>
              </a:solidFill>
            </a:endParaRPr>
          </a:p>
        </c:rich>
      </c:tx>
      <c:layout>
        <c:manualLayout>
          <c:xMode val="edge"/>
          <c:yMode val="edge"/>
          <c:x val="0.12252597331583555"/>
          <c:y val="4.1237113402061857E-3"/>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6.9818733595800528E-2"/>
          <c:y val="9.7606832651073255E-2"/>
          <c:w val="0.86499216243802857"/>
          <c:h val="0.81948186889010011"/>
        </c:manualLayout>
      </c:layout>
      <c:scatterChart>
        <c:scatterStyle val="lineMarker"/>
        <c:varyColors val="0"/>
        <c:ser>
          <c:idx val="0"/>
          <c:order val="6"/>
          <c:tx>
            <c:v>Climate Concern: Impacts</c:v>
          </c:tx>
          <c:spPr>
            <a:ln w="25400" cap="rnd">
              <a:noFill/>
              <a:round/>
            </a:ln>
            <a:effectLst/>
          </c:spPr>
          <c:marker>
            <c:symbol val="none"/>
          </c:marker>
          <c:trendline>
            <c:spPr>
              <a:ln w="57150" cap="rnd">
                <a:solidFill>
                  <a:schemeClr val="bg1">
                    <a:alpha val="0"/>
                  </a:schemeClr>
                </a:solidFill>
                <a:prstDash val="solid"/>
              </a:ln>
              <a:effectLst/>
            </c:spPr>
            <c:trendlineType val="linear"/>
            <c:backward val="5"/>
            <c:dispRSqr val="0"/>
            <c:dispEq val="0"/>
          </c:trendline>
          <c:xVal>
            <c:numRef>
              <c:f>'Main Trends'!$D$113:$D$134</c:f>
              <c:numCache>
                <c:formatCode>General</c:formatCode>
                <c:ptCount val="22"/>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47.198</c:v>
                </c:pt>
                <c:pt idx="13">
                  <c:v>67.853000000000009</c:v>
                </c:pt>
                <c:pt idx="14">
                  <c:v>36.262999999999998</c:v>
                </c:pt>
                <c:pt idx="15">
                  <c:v>39.908000000000001</c:v>
                </c:pt>
                <c:pt idx="16">
                  <c:v>28.972999999999999</c:v>
                </c:pt>
                <c:pt idx="17">
                  <c:v>38.692999999999998</c:v>
                </c:pt>
                <c:pt idx="18">
                  <c:v>37.478000000000002</c:v>
                </c:pt>
                <c:pt idx="19">
                  <c:v>30.188000000000002</c:v>
                </c:pt>
                <c:pt idx="20">
                  <c:v>24.113</c:v>
                </c:pt>
                <c:pt idx="21">
                  <c:v>27.757999999999999</c:v>
                </c:pt>
              </c:numCache>
            </c:numRef>
          </c:xVal>
          <c:yVal>
            <c:numRef>
              <c:f>'Main Trends'!$C$113:$C$134</c:f>
              <c:numCache>
                <c:formatCode>General</c:formatCode>
                <c:ptCount val="22"/>
                <c:pt idx="0">
                  <c:v>75</c:v>
                </c:pt>
                <c:pt idx="1">
                  <c:v>70</c:v>
                </c:pt>
                <c:pt idx="2">
                  <c:v>65</c:v>
                </c:pt>
                <c:pt idx="3">
                  <c:v>58</c:v>
                </c:pt>
                <c:pt idx="4">
                  <c:v>56</c:v>
                </c:pt>
                <c:pt idx="5">
                  <c:v>55</c:v>
                </c:pt>
                <c:pt idx="6">
                  <c:v>55</c:v>
                </c:pt>
                <c:pt idx="7">
                  <c:v>53</c:v>
                </c:pt>
                <c:pt idx="8">
                  <c:v>47</c:v>
                </c:pt>
                <c:pt idx="9">
                  <c:v>45</c:v>
                </c:pt>
                <c:pt idx="10">
                  <c:v>41</c:v>
                </c:pt>
                <c:pt idx="11">
                  <c:v>41</c:v>
                </c:pt>
                <c:pt idx="12">
                  <c:v>32</c:v>
                </c:pt>
                <c:pt idx="13">
                  <c:v>29</c:v>
                </c:pt>
                <c:pt idx="14">
                  <c:v>29</c:v>
                </c:pt>
                <c:pt idx="15">
                  <c:v>26</c:v>
                </c:pt>
                <c:pt idx="16">
                  <c:v>17</c:v>
                </c:pt>
                <c:pt idx="17">
                  <c:v>16</c:v>
                </c:pt>
                <c:pt idx="18">
                  <c:v>14</c:v>
                </c:pt>
                <c:pt idx="19">
                  <c:v>12</c:v>
                </c:pt>
                <c:pt idx="20">
                  <c:v>11</c:v>
                </c:pt>
                <c:pt idx="21">
                  <c:v>10</c:v>
                </c:pt>
              </c:numCache>
            </c:numRef>
          </c:yVal>
          <c:smooth val="0"/>
          <c:extLst>
            <c:ext xmlns:c16="http://schemas.microsoft.com/office/drawing/2014/chart" uri="{C3380CC4-5D6E-409C-BE32-E72D297353CC}">
              <c16:uniqueId val="{00000006-B2F9-407C-8543-DEA3967DB6F5}"/>
            </c:ext>
          </c:extLst>
        </c:ser>
        <c:dLbls>
          <c:showLegendKey val="0"/>
          <c:showVal val="0"/>
          <c:showCatName val="0"/>
          <c:showSerName val="0"/>
          <c:showPercent val="0"/>
          <c:showBubbleSize val="0"/>
        </c:dLbls>
        <c:axId val="546280360"/>
        <c:axId val="546282328"/>
        <c:extLst>
          <c:ext xmlns:c15="http://schemas.microsoft.com/office/drawing/2012/chart" uri="{02D57815-91ED-43cb-92C2-25804820EDAC}">
            <c15:filteredScatterSeries>
              <c15:ser>
                <c:idx val="2"/>
                <c:order val="2"/>
                <c:tx>
                  <c:v>Un Power to Combat CC: GD</c:v>
                </c:tx>
                <c:spPr>
                  <a:ln w="25400" cap="rnd">
                    <a:noFill/>
                    <a:round/>
                  </a:ln>
                  <a:effectLst/>
                </c:spPr>
                <c:marker>
                  <c:symbol val="none"/>
                </c:marker>
                <c:dPt>
                  <c:idx val="7"/>
                  <c:marker>
                    <c:symbol val="none"/>
                  </c:marker>
                  <c:bubble3D val="0"/>
                  <c:extLst>
                    <c:ext xmlns:c16="http://schemas.microsoft.com/office/drawing/2014/chart" uri="{C3380CC4-5D6E-409C-BE32-E72D297353CC}">
                      <c16:uniqueId val="{00000000-B2F9-407C-8543-DEA3967DB6F5}"/>
                    </c:ext>
                  </c:extLst>
                </c:dPt>
                <c:dPt>
                  <c:idx val="8"/>
                  <c:marker>
                    <c:symbol val="none"/>
                  </c:marker>
                  <c:bubble3D val="0"/>
                  <c:extLst>
                    <c:ext xmlns:c16="http://schemas.microsoft.com/office/drawing/2014/chart" uri="{C3380CC4-5D6E-409C-BE32-E72D297353CC}">
                      <c16:uniqueId val="{00000001-B2F9-407C-8543-DEA3967DB6F5}"/>
                    </c:ext>
                  </c:extLst>
                </c:dPt>
                <c:dPt>
                  <c:idx val="11"/>
                  <c:marker>
                    <c:symbol val="none"/>
                  </c:marker>
                  <c:bubble3D val="0"/>
                  <c:extLst>
                    <c:ext xmlns:c16="http://schemas.microsoft.com/office/drawing/2014/chart" uri="{C3380CC4-5D6E-409C-BE32-E72D297353CC}">
                      <c16:uniqueId val="{00000002-B2F9-407C-8543-DEA3967DB6F5}"/>
                    </c:ext>
                  </c:extLst>
                </c:dPt>
                <c:trendline>
                  <c:spPr>
                    <a:ln w="31750" cap="rnd">
                      <a:solidFill>
                        <a:schemeClr val="tx1">
                          <a:alpha val="70000"/>
                        </a:schemeClr>
                      </a:solidFill>
                      <a:prstDash val="solid"/>
                    </a:ln>
                    <a:effectLst/>
                  </c:spPr>
                  <c:trendlineType val="linear"/>
                  <c:backward val="5"/>
                  <c:dispRSqr val="0"/>
                  <c:dispEq val="0"/>
                </c:trendline>
                <c:xVal>
                  <c:numRef>
                    <c:extLst>
                      <c:ext uri="{02D57815-91ED-43cb-92C2-25804820EDAC}">
                        <c15:formulaRef>
                          <c15:sqref>'Main Trends'!$D$113:$D$134</c15:sqref>
                        </c15:formulaRef>
                      </c:ext>
                    </c:extLst>
                    <c:numCache>
                      <c:formatCode>General</c:formatCode>
                      <c:ptCount val="22"/>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47.198</c:v>
                      </c:pt>
                      <c:pt idx="13">
                        <c:v>67.853000000000009</c:v>
                      </c:pt>
                      <c:pt idx="14">
                        <c:v>36.262999999999998</c:v>
                      </c:pt>
                      <c:pt idx="15">
                        <c:v>39.908000000000001</c:v>
                      </c:pt>
                      <c:pt idx="16">
                        <c:v>28.972999999999999</c:v>
                      </c:pt>
                      <c:pt idx="17">
                        <c:v>38.692999999999998</c:v>
                      </c:pt>
                      <c:pt idx="18">
                        <c:v>37.478000000000002</c:v>
                      </c:pt>
                      <c:pt idx="19">
                        <c:v>30.188000000000002</c:v>
                      </c:pt>
                      <c:pt idx="20">
                        <c:v>24.113</c:v>
                      </c:pt>
                      <c:pt idx="21">
                        <c:v>27.757999999999999</c:v>
                      </c:pt>
                    </c:numCache>
                  </c:numRef>
                </c:xVal>
                <c:yVal>
                  <c:numRef>
                    <c:extLst>
                      <c:ext uri="{02D57815-91ED-43cb-92C2-25804820EDAC}">
                        <c15:formulaRef>
                          <c15:sqref>'Main Trends'!$F$113:$F$134</c15:sqref>
                        </c15:formulaRef>
                      </c:ext>
                    </c:extLst>
                    <c:numCache>
                      <c:formatCode>General</c:formatCode>
                      <c:ptCount val="22"/>
                      <c:pt idx="0">
                        <c:v>64</c:v>
                      </c:pt>
                      <c:pt idx="1">
                        <c:v>58</c:v>
                      </c:pt>
                      <c:pt idx="2">
                        <c:v>67</c:v>
                      </c:pt>
                      <c:pt idx="3">
                        <c:v>56</c:v>
                      </c:pt>
                      <c:pt idx="4">
                        <c:v>51</c:v>
                      </c:pt>
                      <c:pt idx="5">
                        <c:v>44</c:v>
                      </c:pt>
                      <c:pt idx="6">
                        <c:v>62</c:v>
                      </c:pt>
                      <c:pt idx="7">
                        <c:v>53</c:v>
                      </c:pt>
                      <c:pt idx="8">
                        <c:v>47</c:v>
                      </c:pt>
                      <c:pt idx="9">
                        <c:v>47</c:v>
                      </c:pt>
                      <c:pt idx="10">
                        <c:v>46</c:v>
                      </c:pt>
                      <c:pt idx="11">
                        <c:v>41</c:v>
                      </c:pt>
                      <c:pt idx="12">
                        <c:v>43</c:v>
                      </c:pt>
                      <c:pt idx="13">
                        <c:v>49</c:v>
                      </c:pt>
                      <c:pt idx="14">
                        <c:v>36</c:v>
                      </c:pt>
                      <c:pt idx="15">
                        <c:v>31</c:v>
                      </c:pt>
                      <c:pt idx="16">
                        <c:v>32</c:v>
                      </c:pt>
                      <c:pt idx="17">
                        <c:v>27</c:v>
                      </c:pt>
                      <c:pt idx="18">
                        <c:v>29</c:v>
                      </c:pt>
                      <c:pt idx="19">
                        <c:v>31</c:v>
                      </c:pt>
                      <c:pt idx="20">
                        <c:v>23</c:v>
                      </c:pt>
                      <c:pt idx="21">
                        <c:v>27</c:v>
                      </c:pt>
                    </c:numCache>
                  </c:numRef>
                </c:yVal>
                <c:smooth val="0"/>
                <c:extLst>
                  <c:ext xmlns:c16="http://schemas.microsoft.com/office/drawing/2014/chart" uri="{C3380CC4-5D6E-409C-BE32-E72D297353CC}">
                    <c16:uniqueId val="{00000004-B2F9-407C-8543-DEA3967DB6F5}"/>
                  </c:ext>
                </c:extLst>
              </c15:ser>
            </c15:filteredScatterSeries>
          </c:ext>
        </c:extLst>
      </c:scatterChart>
      <c:scatterChart>
        <c:scatterStyle val="lineMarker"/>
        <c:varyColors val="0"/>
        <c:ser>
          <c:idx val="6"/>
          <c:order val="0"/>
          <c:tx>
            <c:v>Weakly Constrained</c:v>
          </c:tx>
          <c:spPr>
            <a:ln w="25400" cap="rnd">
              <a:noFill/>
              <a:round/>
            </a:ln>
            <a:effectLst/>
          </c:spPr>
          <c:marker>
            <c:symbol val="none"/>
          </c:marker>
          <c:trendline>
            <c:spPr>
              <a:ln w="28575" cap="rnd">
                <a:solidFill>
                  <a:schemeClr val="tx1">
                    <a:lumMod val="50000"/>
                    <a:lumOff val="50000"/>
                    <a:alpha val="60000"/>
                  </a:schemeClr>
                </a:solidFill>
                <a:prstDash val="solid"/>
              </a:ln>
              <a:effectLst/>
            </c:spPr>
            <c:trendlineType val="linear"/>
            <c:backward val="4"/>
            <c:dispRSqr val="0"/>
            <c:dispEq val="0"/>
          </c:trendline>
          <c:xVal>
            <c:numRef>
              <c:f>'Main Trends'!$D$362:$D$408</c:f>
              <c:numCache>
                <c:formatCode>General</c:formatCode>
                <c:ptCount val="47"/>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47.198</c:v>
                </c:pt>
                <c:pt idx="13">
                  <c:v>67.853000000000009</c:v>
                </c:pt>
                <c:pt idx="14">
                  <c:v>36.262999999999998</c:v>
                </c:pt>
                <c:pt idx="15">
                  <c:v>39.908000000000001</c:v>
                </c:pt>
                <c:pt idx="16">
                  <c:v>28.972999999999999</c:v>
                </c:pt>
                <c:pt idx="17">
                  <c:v>38.692999999999998</c:v>
                </c:pt>
                <c:pt idx="18">
                  <c:v>37.478000000000002</c:v>
                </c:pt>
                <c:pt idx="19">
                  <c:v>30.188000000000002</c:v>
                </c:pt>
                <c:pt idx="20">
                  <c:v>24.113</c:v>
                </c:pt>
                <c:pt idx="21">
                  <c:v>27.757999999999999</c:v>
                </c:pt>
                <c:pt idx="22">
                  <c:v>100</c:v>
                </c:pt>
                <c:pt idx="23">
                  <c:v>100</c:v>
                </c:pt>
                <c:pt idx="24">
                  <c:v>97.013000000000005</c:v>
                </c:pt>
                <c:pt idx="25">
                  <c:v>94.582999999999998</c:v>
                </c:pt>
                <c:pt idx="26">
                  <c:v>88.507999999999996</c:v>
                </c:pt>
                <c:pt idx="27">
                  <c:v>87.293000000000006</c:v>
                </c:pt>
                <c:pt idx="28">
                  <c:v>86.078000000000003</c:v>
                </c:pt>
                <c:pt idx="29">
                  <c:v>82.433000000000007</c:v>
                </c:pt>
                <c:pt idx="30">
                  <c:v>78.787999999999997</c:v>
                </c:pt>
                <c:pt idx="31">
                  <c:v>50.843000000000004</c:v>
                </c:pt>
                <c:pt idx="32">
                  <c:v>73.927999999999997</c:v>
                </c:pt>
                <c:pt idx="33">
                  <c:v>61.778000000000006</c:v>
                </c:pt>
                <c:pt idx="34">
                  <c:v>58.132999999999996</c:v>
                </c:pt>
                <c:pt idx="35">
                  <c:v>53.273000000000003</c:v>
                </c:pt>
                <c:pt idx="36">
                  <c:v>45.983000000000004</c:v>
                </c:pt>
                <c:pt idx="37">
                  <c:v>44.768000000000001</c:v>
                </c:pt>
                <c:pt idx="38">
                  <c:v>43.552999999999997</c:v>
                </c:pt>
                <c:pt idx="39">
                  <c:v>49.628</c:v>
                </c:pt>
                <c:pt idx="40">
                  <c:v>35.048000000000002</c:v>
                </c:pt>
                <c:pt idx="41">
                  <c:v>33.832999999999998</c:v>
                </c:pt>
                <c:pt idx="42">
                  <c:v>32.618000000000002</c:v>
                </c:pt>
                <c:pt idx="43">
                  <c:v>26.542999999999999</c:v>
                </c:pt>
                <c:pt idx="44">
                  <c:v>25.327999999999999</c:v>
                </c:pt>
                <c:pt idx="45">
                  <c:v>70.283000000000001</c:v>
                </c:pt>
                <c:pt idx="46">
                  <c:v>100</c:v>
                </c:pt>
              </c:numCache>
            </c:numRef>
          </c:xVal>
          <c:yVal>
            <c:numRef>
              <c:f>'Main Trends'!$G$362:$G$408</c:f>
              <c:numCache>
                <c:formatCode>General</c:formatCode>
                <c:ptCount val="47"/>
                <c:pt idx="0">
                  <c:v>22.200000000000003</c:v>
                </c:pt>
                <c:pt idx="1">
                  <c:v>21.6</c:v>
                </c:pt>
                <c:pt idx="2">
                  <c:v>27</c:v>
                </c:pt>
                <c:pt idx="3">
                  <c:v>11.399999999999999</c:v>
                </c:pt>
                <c:pt idx="4">
                  <c:v>21.6</c:v>
                </c:pt>
                <c:pt idx="5">
                  <c:v>23.4</c:v>
                </c:pt>
                <c:pt idx="6">
                  <c:v>22.799999999999997</c:v>
                </c:pt>
                <c:pt idx="7">
                  <c:v>24</c:v>
                </c:pt>
                <c:pt idx="8">
                  <c:v>21.6</c:v>
                </c:pt>
                <c:pt idx="9">
                  <c:v>18.600000000000001</c:v>
                </c:pt>
                <c:pt idx="10">
                  <c:v>19.799999999999997</c:v>
                </c:pt>
                <c:pt idx="11">
                  <c:v>40.799999999999997</c:v>
                </c:pt>
                <c:pt idx="12">
                  <c:v>36.599999999999994</c:v>
                </c:pt>
                <c:pt idx="13">
                  <c:v>42.599999999999994</c:v>
                </c:pt>
                <c:pt idx="14">
                  <c:v>27.599999999999998</c:v>
                </c:pt>
                <c:pt idx="15">
                  <c:v>48.599999999999994</c:v>
                </c:pt>
                <c:pt idx="16">
                  <c:v>40.799999999999997</c:v>
                </c:pt>
                <c:pt idx="17">
                  <c:v>49.199999999999996</c:v>
                </c:pt>
                <c:pt idx="18">
                  <c:v>41.400000000000006</c:v>
                </c:pt>
                <c:pt idx="19">
                  <c:v>52.199999999999996</c:v>
                </c:pt>
                <c:pt idx="20">
                  <c:v>57</c:v>
                </c:pt>
                <c:pt idx="21">
                  <c:v>54.599999999999994</c:v>
                </c:pt>
                <c:pt idx="22">
                  <c:v>15.600000000000001</c:v>
                </c:pt>
                <c:pt idx="23">
                  <c:v>11.399999999999999</c:v>
                </c:pt>
                <c:pt idx="24">
                  <c:v>22.200000000000003</c:v>
                </c:pt>
                <c:pt idx="25">
                  <c:v>0.96</c:v>
                </c:pt>
                <c:pt idx="26">
                  <c:v>18</c:v>
                </c:pt>
                <c:pt idx="27">
                  <c:v>25.799999999999997</c:v>
                </c:pt>
                <c:pt idx="28">
                  <c:v>29.400000000000002</c:v>
                </c:pt>
                <c:pt idx="29">
                  <c:v>18</c:v>
                </c:pt>
                <c:pt idx="30">
                  <c:v>31.200000000000003</c:v>
                </c:pt>
                <c:pt idx="31">
                  <c:v>35.400000000000006</c:v>
                </c:pt>
                <c:pt idx="32">
                  <c:v>26.400000000000002</c:v>
                </c:pt>
                <c:pt idx="33">
                  <c:v>22.200000000000003</c:v>
                </c:pt>
                <c:pt idx="34">
                  <c:v>15.600000000000001</c:v>
                </c:pt>
                <c:pt idx="35">
                  <c:v>42</c:v>
                </c:pt>
                <c:pt idx="36">
                  <c:v>27</c:v>
                </c:pt>
                <c:pt idx="37">
                  <c:v>25.200000000000003</c:v>
                </c:pt>
                <c:pt idx="38">
                  <c:v>43.8</c:v>
                </c:pt>
                <c:pt idx="39">
                  <c:v>33.599999999999994</c:v>
                </c:pt>
                <c:pt idx="40">
                  <c:v>51</c:v>
                </c:pt>
                <c:pt idx="41">
                  <c:v>48.599999999999994</c:v>
                </c:pt>
                <c:pt idx="42">
                  <c:v>28.200000000000003</c:v>
                </c:pt>
                <c:pt idx="43">
                  <c:v>30.599999999999998</c:v>
                </c:pt>
                <c:pt idx="44">
                  <c:v>45.599999999999994</c:v>
                </c:pt>
                <c:pt idx="45">
                  <c:v>18</c:v>
                </c:pt>
                <c:pt idx="46">
                  <c:v>14.399999999999999</c:v>
                </c:pt>
              </c:numCache>
            </c:numRef>
          </c:yVal>
          <c:smooth val="0"/>
          <c:extLst>
            <c:ext xmlns:c16="http://schemas.microsoft.com/office/drawing/2014/chart" uri="{C3380CC4-5D6E-409C-BE32-E72D297353CC}">
              <c16:uniqueId val="{00000008-B2F9-407C-8543-DEA3967DB6F5}"/>
            </c:ext>
          </c:extLst>
        </c:ser>
        <c:ser>
          <c:idx val="1"/>
          <c:order val="1"/>
          <c:tx>
            <c:v>Climate Action Share of UN Issues List</c:v>
          </c:tx>
          <c:spPr>
            <a:ln w="25400" cap="rnd">
              <a:noFill/>
              <a:round/>
            </a:ln>
            <a:effectLst/>
          </c:spPr>
          <c:marker>
            <c:symbol val="none"/>
          </c:marker>
          <c:trendline>
            <c:spPr>
              <a:ln w="57150" cap="rnd">
                <a:solidFill>
                  <a:schemeClr val="tx1">
                    <a:lumMod val="50000"/>
                    <a:lumOff val="50000"/>
                  </a:schemeClr>
                </a:solidFill>
                <a:prstDash val="solid"/>
              </a:ln>
              <a:effectLst/>
            </c:spPr>
            <c:trendlineType val="linear"/>
            <c:backward val="5"/>
            <c:dispRSqr val="0"/>
            <c:dispEq val="0"/>
          </c:trendline>
          <c:xVal>
            <c:numRef>
              <c:f>'Main Trends'!$D$113:$D$134</c:f>
              <c:numCache>
                <c:formatCode>General</c:formatCode>
                <c:ptCount val="22"/>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47.198</c:v>
                </c:pt>
                <c:pt idx="13">
                  <c:v>67.853000000000009</c:v>
                </c:pt>
                <c:pt idx="14">
                  <c:v>36.262999999999998</c:v>
                </c:pt>
                <c:pt idx="15">
                  <c:v>39.908000000000001</c:v>
                </c:pt>
                <c:pt idx="16">
                  <c:v>28.972999999999999</c:v>
                </c:pt>
                <c:pt idx="17">
                  <c:v>38.692999999999998</c:v>
                </c:pt>
                <c:pt idx="18">
                  <c:v>37.478000000000002</c:v>
                </c:pt>
                <c:pt idx="19">
                  <c:v>30.188000000000002</c:v>
                </c:pt>
                <c:pt idx="20">
                  <c:v>24.113</c:v>
                </c:pt>
                <c:pt idx="21">
                  <c:v>27.757999999999999</c:v>
                </c:pt>
              </c:numCache>
            </c:numRef>
          </c:xVal>
          <c:yVal>
            <c:numRef>
              <c:f>'Main Trends'!$E$113:$E$134</c:f>
              <c:numCache>
                <c:formatCode>General</c:formatCode>
                <c:ptCount val="22"/>
                <c:pt idx="0">
                  <c:v>3.7</c:v>
                </c:pt>
                <c:pt idx="1">
                  <c:v>3.6</c:v>
                </c:pt>
                <c:pt idx="2">
                  <c:v>4.5</c:v>
                </c:pt>
                <c:pt idx="3">
                  <c:v>1.9</c:v>
                </c:pt>
                <c:pt idx="4">
                  <c:v>3.6</c:v>
                </c:pt>
                <c:pt idx="5">
                  <c:v>3.9</c:v>
                </c:pt>
                <c:pt idx="6">
                  <c:v>3.8</c:v>
                </c:pt>
                <c:pt idx="7">
                  <c:v>4</c:v>
                </c:pt>
                <c:pt idx="8">
                  <c:v>3.6</c:v>
                </c:pt>
                <c:pt idx="9">
                  <c:v>3.1</c:v>
                </c:pt>
                <c:pt idx="10">
                  <c:v>3.3</c:v>
                </c:pt>
                <c:pt idx="11">
                  <c:v>6.8</c:v>
                </c:pt>
                <c:pt idx="12">
                  <c:v>6.1</c:v>
                </c:pt>
                <c:pt idx="13">
                  <c:v>7.1</c:v>
                </c:pt>
                <c:pt idx="14">
                  <c:v>4.5999999999999996</c:v>
                </c:pt>
                <c:pt idx="15">
                  <c:v>8.1</c:v>
                </c:pt>
                <c:pt idx="16">
                  <c:v>6.8</c:v>
                </c:pt>
                <c:pt idx="17">
                  <c:v>8.1999999999999993</c:v>
                </c:pt>
                <c:pt idx="18">
                  <c:v>6.9</c:v>
                </c:pt>
                <c:pt idx="19">
                  <c:v>8.6999999999999993</c:v>
                </c:pt>
                <c:pt idx="20">
                  <c:v>9.5</c:v>
                </c:pt>
                <c:pt idx="21">
                  <c:v>9.1</c:v>
                </c:pt>
              </c:numCache>
            </c:numRef>
          </c:yVal>
          <c:smooth val="0"/>
          <c:extLst>
            <c:ext xmlns:c16="http://schemas.microsoft.com/office/drawing/2014/chart" uri="{C3380CC4-5D6E-409C-BE32-E72D297353CC}">
              <c16:uniqueId val="{0000000A-B2F9-407C-8543-DEA3967DB6F5}"/>
            </c:ext>
          </c:extLst>
        </c:ser>
        <c:ser>
          <c:idx val="5"/>
          <c:order val="5"/>
          <c:tx>
            <c:v>Strongly Constrained</c:v>
          </c:tx>
          <c:spPr>
            <a:ln w="25400" cap="rnd">
              <a:noFill/>
              <a:round/>
            </a:ln>
            <a:effectLst/>
          </c:spPr>
          <c:marker>
            <c:symbol val="none"/>
          </c:marker>
          <c:trendline>
            <c:spPr>
              <a:ln w="34925" cap="rnd">
                <a:solidFill>
                  <a:schemeClr val="tx1">
                    <a:lumMod val="50000"/>
                    <a:lumOff val="50000"/>
                    <a:alpha val="80000"/>
                  </a:schemeClr>
                </a:solidFill>
                <a:prstDash val="solid"/>
              </a:ln>
              <a:effectLst/>
            </c:spPr>
            <c:trendlineType val="linear"/>
            <c:backward val="5"/>
            <c:dispRSqr val="0"/>
            <c:dispEq val="0"/>
          </c:trendline>
          <c:xVal>
            <c:numRef>
              <c:f>'Main Trends'!$D$113:$D$134</c:f>
              <c:numCache>
                <c:formatCode>General</c:formatCode>
                <c:ptCount val="22"/>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47.198</c:v>
                </c:pt>
                <c:pt idx="13">
                  <c:v>67.853000000000009</c:v>
                </c:pt>
                <c:pt idx="14">
                  <c:v>36.262999999999998</c:v>
                </c:pt>
                <c:pt idx="15">
                  <c:v>39.908000000000001</c:v>
                </c:pt>
                <c:pt idx="16">
                  <c:v>28.972999999999999</c:v>
                </c:pt>
                <c:pt idx="17">
                  <c:v>38.692999999999998</c:v>
                </c:pt>
                <c:pt idx="18">
                  <c:v>37.478000000000002</c:v>
                </c:pt>
                <c:pt idx="19">
                  <c:v>30.188000000000002</c:v>
                </c:pt>
                <c:pt idx="20">
                  <c:v>24.113</c:v>
                </c:pt>
                <c:pt idx="21">
                  <c:v>27.757999999999999</c:v>
                </c:pt>
              </c:numCache>
            </c:numRef>
          </c:xVal>
          <c:yVal>
            <c:numRef>
              <c:f>'Main Trends'!$I$113:$I$134</c:f>
              <c:numCache>
                <c:formatCode>General</c:formatCode>
                <c:ptCount val="22"/>
                <c:pt idx="4">
                  <c:v>12</c:v>
                </c:pt>
                <c:pt idx="5">
                  <c:v>12</c:v>
                </c:pt>
                <c:pt idx="8">
                  <c:v>10</c:v>
                </c:pt>
                <c:pt idx="9">
                  <c:v>11</c:v>
                </c:pt>
                <c:pt idx="10">
                  <c:v>5</c:v>
                </c:pt>
                <c:pt idx="11">
                  <c:v>16</c:v>
                </c:pt>
                <c:pt idx="12">
                  <c:v>13</c:v>
                </c:pt>
                <c:pt idx="13">
                  <c:v>7</c:v>
                </c:pt>
                <c:pt idx="14">
                  <c:v>13</c:v>
                </c:pt>
                <c:pt idx="15">
                  <c:v>12.5</c:v>
                </c:pt>
                <c:pt idx="16">
                  <c:v>12.5</c:v>
                </c:pt>
                <c:pt idx="17">
                  <c:v>13</c:v>
                </c:pt>
                <c:pt idx="18">
                  <c:v>16.5</c:v>
                </c:pt>
                <c:pt idx="19">
                  <c:v>13</c:v>
                </c:pt>
                <c:pt idx="20">
                  <c:v>28.5</c:v>
                </c:pt>
                <c:pt idx="21">
                  <c:v>23.5</c:v>
                </c:pt>
              </c:numCache>
            </c:numRef>
          </c:yVal>
          <c:smooth val="0"/>
          <c:extLst>
            <c:ext xmlns:c16="http://schemas.microsoft.com/office/drawing/2014/chart" uri="{C3380CC4-5D6E-409C-BE32-E72D297353CC}">
              <c16:uniqueId val="{0000000C-B2F9-407C-8543-DEA3967DB6F5}"/>
            </c:ext>
          </c:extLst>
        </c:ser>
        <c:dLbls>
          <c:showLegendKey val="0"/>
          <c:showVal val="0"/>
          <c:showCatName val="0"/>
          <c:showSerName val="0"/>
          <c:showPercent val="0"/>
          <c:showBubbleSize val="0"/>
        </c:dLbls>
        <c:axId val="532367696"/>
        <c:axId val="532366056"/>
        <c:extLst>
          <c:ext xmlns:c15="http://schemas.microsoft.com/office/drawing/2012/chart" uri="{02D57815-91ED-43cb-92C2-25804820EDAC}">
            <c15:filteredScatterSeries>
              <c15:ser>
                <c:idx val="3"/>
                <c:order val="3"/>
                <c:tx>
                  <c:v>Actual top priorities</c:v>
                </c:tx>
                <c:spPr>
                  <a:ln w="25400" cap="rnd">
                    <a:noFill/>
                    <a:round/>
                  </a:ln>
                  <a:effectLst/>
                </c:spPr>
                <c:marker>
                  <c:symbol val="plus"/>
                  <c:size val="5"/>
                  <c:spPr>
                    <a:noFill/>
                    <a:ln w="9525">
                      <a:solidFill>
                        <a:srgbClr val="FF0000"/>
                      </a:solidFill>
                    </a:ln>
                    <a:effectLst/>
                  </c:spPr>
                </c:marker>
                <c:xVal>
                  <c:numRef>
                    <c:extLst>
                      <c:ext uri="{02D57815-91ED-43cb-92C2-25804820EDAC}">
                        <c15:formulaRef>
                          <c15:sqref>'Main Trends'!$D$113:$D$134</c15:sqref>
                        </c15:formulaRef>
                      </c:ext>
                    </c:extLst>
                    <c:numCache>
                      <c:formatCode>General</c:formatCode>
                      <c:ptCount val="22"/>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47.198</c:v>
                      </c:pt>
                      <c:pt idx="13">
                        <c:v>67.853000000000009</c:v>
                      </c:pt>
                      <c:pt idx="14">
                        <c:v>36.262999999999998</c:v>
                      </c:pt>
                      <c:pt idx="15">
                        <c:v>39.908000000000001</c:v>
                      </c:pt>
                      <c:pt idx="16">
                        <c:v>28.972999999999999</c:v>
                      </c:pt>
                      <c:pt idx="17">
                        <c:v>38.692999999999998</c:v>
                      </c:pt>
                      <c:pt idx="18">
                        <c:v>37.478000000000002</c:v>
                      </c:pt>
                      <c:pt idx="19">
                        <c:v>30.188000000000002</c:v>
                      </c:pt>
                      <c:pt idx="20">
                        <c:v>24.113</c:v>
                      </c:pt>
                      <c:pt idx="21">
                        <c:v>27.757999999999999</c:v>
                      </c:pt>
                    </c:numCache>
                  </c:numRef>
                </c:xVal>
                <c:yVal>
                  <c:numRef>
                    <c:extLst>
                      <c:ext uri="{02D57815-91ED-43cb-92C2-25804820EDAC}">
                        <c15:formulaRef>
                          <c15:sqref>'Main Trends'!$G$113:$G$134</c15:sqref>
                        </c15:formulaRef>
                      </c:ext>
                    </c:extLst>
                    <c:numCache>
                      <c:formatCode>General</c:formatCode>
                      <c:ptCount val="22"/>
                      <c:pt idx="15">
                        <c:v>6</c:v>
                      </c:pt>
                      <c:pt idx="16">
                        <c:v>2</c:v>
                      </c:pt>
                      <c:pt idx="17">
                        <c:v>3</c:v>
                      </c:pt>
                      <c:pt idx="19">
                        <c:v>10</c:v>
                      </c:pt>
                    </c:numCache>
                  </c:numRef>
                </c:yVal>
                <c:smooth val="0"/>
                <c:extLst>
                  <c:ext xmlns:c16="http://schemas.microsoft.com/office/drawing/2014/chart" uri="{C3380CC4-5D6E-409C-BE32-E72D297353CC}">
                    <c16:uniqueId val="{0000000F-B2F9-407C-8543-DEA3967DB6F5}"/>
                  </c:ext>
                </c:extLst>
              </c15:ser>
            </c15:filteredScatterSeries>
            <c15:filteredScatterSeries>
              <c15:ser>
                <c:idx val="4"/>
                <c:order val="4"/>
                <c:tx>
                  <c:v>Top Priority 2nd</c:v>
                </c:tx>
                <c:spPr>
                  <a:ln w="25400" cap="rnd">
                    <a:noFill/>
                    <a:round/>
                  </a:ln>
                  <a:effectLst/>
                </c:spPr>
                <c:marker>
                  <c:symbol val="plus"/>
                  <c:size val="5"/>
                  <c:spPr>
                    <a:noFill/>
                    <a:ln w="9525">
                      <a:solidFill>
                        <a:srgbClr val="FF0000"/>
                      </a:solidFill>
                    </a:ln>
                    <a:effectLst/>
                  </c:spPr>
                </c:marker>
                <c:xVal>
                  <c:numRef>
                    <c:extLst xmlns:c15="http://schemas.microsoft.com/office/drawing/2012/chart">
                      <c:ext xmlns:c15="http://schemas.microsoft.com/office/drawing/2012/chart" uri="{02D57815-91ED-43cb-92C2-25804820EDAC}">
                        <c15:formulaRef>
                          <c15:sqref>'Main Trends'!$D$113:$D$134</c15:sqref>
                        </c15:formulaRef>
                      </c:ext>
                    </c:extLst>
                    <c:numCache>
                      <c:formatCode>General</c:formatCode>
                      <c:ptCount val="22"/>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47.198</c:v>
                      </c:pt>
                      <c:pt idx="13">
                        <c:v>67.853000000000009</c:v>
                      </c:pt>
                      <c:pt idx="14">
                        <c:v>36.262999999999998</c:v>
                      </c:pt>
                      <c:pt idx="15">
                        <c:v>39.908000000000001</c:v>
                      </c:pt>
                      <c:pt idx="16">
                        <c:v>28.972999999999999</c:v>
                      </c:pt>
                      <c:pt idx="17">
                        <c:v>38.692999999999998</c:v>
                      </c:pt>
                      <c:pt idx="18">
                        <c:v>37.478000000000002</c:v>
                      </c:pt>
                      <c:pt idx="19">
                        <c:v>30.188000000000002</c:v>
                      </c:pt>
                      <c:pt idx="20">
                        <c:v>24.113</c:v>
                      </c:pt>
                      <c:pt idx="21">
                        <c:v>27.757999999999999</c:v>
                      </c:pt>
                    </c:numCache>
                  </c:numRef>
                </c:xVal>
                <c:yVal>
                  <c:numRef>
                    <c:extLst xmlns:c15="http://schemas.microsoft.com/office/drawing/2012/chart">
                      <c:ext xmlns:c15="http://schemas.microsoft.com/office/drawing/2012/chart" uri="{02D57815-91ED-43cb-92C2-25804820EDAC}">
                        <c15:formulaRef>
                          <c15:sqref>'Main Trends'!$H$113:$H$134</c15:sqref>
                        </c15:formulaRef>
                      </c:ext>
                    </c:extLst>
                    <c:numCache>
                      <c:formatCode>General</c:formatCode>
                      <c:ptCount val="22"/>
                      <c:pt idx="16">
                        <c:v>5</c:v>
                      </c:pt>
                    </c:numCache>
                  </c:numRef>
                </c:yVal>
                <c:smooth val="0"/>
                <c:extLst xmlns:c15="http://schemas.microsoft.com/office/drawing/2012/chart">
                  <c:ext xmlns:c16="http://schemas.microsoft.com/office/drawing/2014/chart" uri="{C3380CC4-5D6E-409C-BE32-E72D297353CC}">
                    <c16:uniqueId val="{00000010-B2F9-407C-8543-DEA3967DB6F5}"/>
                  </c:ext>
                </c:extLst>
              </c15:ser>
            </c15:filteredScatterSeries>
            <c15:filteredScatterSeries>
              <c15:ser>
                <c:idx val="7"/>
                <c:order val="7"/>
                <c:tx>
                  <c:v>Measuring Point</c:v>
                </c:tx>
                <c:spPr>
                  <a:ln w="25400" cap="rnd">
                    <a:noFill/>
                    <a:round/>
                  </a:ln>
                  <a:effectLst/>
                </c:spPr>
                <c:marker>
                  <c:symbol val="plus"/>
                  <c:size val="10"/>
                  <c:spPr>
                    <a:noFill/>
                    <a:ln w="9525">
                      <a:solidFill>
                        <a:schemeClr val="accent2">
                          <a:lumMod val="60000"/>
                        </a:schemeClr>
                      </a:solidFill>
                    </a:ln>
                    <a:effectLst/>
                  </c:spPr>
                </c:marker>
                <c:xVal>
                  <c:numRef>
                    <c:extLst xmlns:c15="http://schemas.microsoft.com/office/drawing/2012/chart">
                      <c:ext xmlns:c15="http://schemas.microsoft.com/office/drawing/2012/chart" uri="{02D57815-91ED-43cb-92C2-25804820EDAC}">
                        <c15:formulaRef>
                          <c15:sqref>'Main Trends'!$O$297</c15:sqref>
                        </c15:formulaRef>
                      </c:ext>
                    </c:extLst>
                    <c:numCache>
                      <c:formatCode>General</c:formatCode>
                      <c:ptCount val="1"/>
                      <c:pt idx="0">
                        <c:v>20</c:v>
                      </c:pt>
                    </c:numCache>
                  </c:numRef>
                </c:xVal>
                <c:yVal>
                  <c:numRef>
                    <c:extLst xmlns:c15="http://schemas.microsoft.com/office/drawing/2012/chart">
                      <c:ext xmlns:c15="http://schemas.microsoft.com/office/drawing/2012/chart" uri="{02D57815-91ED-43cb-92C2-25804820EDAC}">
                        <c15:formulaRef>
                          <c15:sqref>'Main Trends'!$P$297</c15:sqref>
                        </c15:formulaRef>
                      </c:ext>
                    </c:extLst>
                    <c:numCache>
                      <c:formatCode>General</c:formatCode>
                      <c:ptCount val="1"/>
                      <c:pt idx="0">
                        <c:v>60</c:v>
                      </c:pt>
                    </c:numCache>
                  </c:numRef>
                </c:yVal>
                <c:smooth val="0"/>
                <c:extLst xmlns:c15="http://schemas.microsoft.com/office/drawing/2012/chart">
                  <c:ext xmlns:c16="http://schemas.microsoft.com/office/drawing/2014/chart" uri="{C3380CC4-5D6E-409C-BE32-E72D297353CC}">
                    <c16:uniqueId val="{00000011-B2F9-407C-8543-DEA3967DB6F5}"/>
                  </c:ext>
                </c:extLst>
              </c15:ser>
            </c15:filteredScatterSeries>
            <c15:filteredScatterSeries>
              <c15:ser>
                <c:idx val="8"/>
                <c:order val="8"/>
                <c:tx>
                  <c:v>Medium Aligned</c:v>
                </c:tx>
                <c:spPr>
                  <a:ln w="25400" cap="rnd">
                    <a:noFill/>
                    <a:round/>
                  </a:ln>
                  <a:effectLst/>
                </c:spPr>
                <c:marker>
                  <c:symbol val="none"/>
                </c:marker>
                <c:trendline>
                  <c:spPr>
                    <a:ln w="41275" cap="rnd">
                      <a:solidFill>
                        <a:schemeClr val="tx1"/>
                      </a:solidFill>
                      <a:prstDash val="solid"/>
                    </a:ln>
                    <a:effectLst/>
                  </c:spPr>
                  <c:trendlineType val="linear"/>
                  <c:backward val="9"/>
                  <c:dispRSqr val="0"/>
                  <c:dispEq val="0"/>
                </c:trendline>
                <c:xVal>
                  <c:numRef>
                    <c:extLst xmlns:c15="http://schemas.microsoft.com/office/drawing/2012/chart">
                      <c:ext xmlns:c15="http://schemas.microsoft.com/office/drawing/2012/chart" uri="{02D57815-91ED-43cb-92C2-25804820EDAC}">
                        <c15:formulaRef>
                          <c15:sqref>'Main Trends'!$C$187:$C$212</c15:sqref>
                        </c15:formulaRef>
                      </c:ext>
                    </c:extLst>
                    <c:numCache>
                      <c:formatCode>0.00</c:formatCode>
                      <c:ptCount val="26"/>
                      <c:pt idx="0">
                        <c:v>81.218000000000004</c:v>
                      </c:pt>
                      <c:pt idx="1">
                        <c:v>32.618000000000002</c:v>
                      </c:pt>
                      <c:pt idx="2">
                        <c:v>95.798000000000002</c:v>
                      </c:pt>
                      <c:pt idx="3">
                        <c:v>41.123000000000005</c:v>
                      </c:pt>
                      <c:pt idx="4">
                        <c:v>38.692999999999998</c:v>
                      </c:pt>
                      <c:pt idx="5">
                        <c:v>48.412999999999997</c:v>
                      </c:pt>
                      <c:pt idx="6">
                        <c:v>92.153000000000006</c:v>
                      </c:pt>
                      <c:pt idx="7">
                        <c:v>37.478000000000002</c:v>
                      </c:pt>
                      <c:pt idx="8">
                        <c:v>67.853000000000009</c:v>
                      </c:pt>
                      <c:pt idx="9">
                        <c:v>100</c:v>
                      </c:pt>
                      <c:pt idx="10">
                        <c:v>56.918000000000006</c:v>
                      </c:pt>
                      <c:pt idx="11">
                        <c:v>43.552999999999997</c:v>
                      </c:pt>
                      <c:pt idx="12">
                        <c:v>76.358000000000004</c:v>
                      </c:pt>
                      <c:pt idx="13">
                        <c:v>36.262999999999998</c:v>
                      </c:pt>
                      <c:pt idx="14">
                        <c:v>72.713000000000008</c:v>
                      </c:pt>
                      <c:pt idx="15">
                        <c:v>82.433000000000007</c:v>
                      </c:pt>
                      <c:pt idx="16">
                        <c:v>66.638000000000005</c:v>
                      </c:pt>
                      <c:pt idx="17">
                        <c:v>28.972999999999999</c:v>
                      </c:pt>
                      <c:pt idx="18">
                        <c:v>47.198</c:v>
                      </c:pt>
                      <c:pt idx="19">
                        <c:v>58.132999999999996</c:v>
                      </c:pt>
                      <c:pt idx="20">
                        <c:v>78.787999999999997</c:v>
                      </c:pt>
                      <c:pt idx="21">
                        <c:v>84.863</c:v>
                      </c:pt>
                      <c:pt idx="22">
                        <c:v>94.582999999999998</c:v>
                      </c:pt>
                      <c:pt idx="23">
                        <c:v>87.293000000000006</c:v>
                      </c:pt>
                      <c:pt idx="24">
                        <c:v>64.207999999999998</c:v>
                      </c:pt>
                      <c:pt idx="25">
                        <c:v>100</c:v>
                      </c:pt>
                    </c:numCache>
                  </c:numRef>
                </c:xVal>
                <c:yVal>
                  <c:numRef>
                    <c:extLst xmlns:c15="http://schemas.microsoft.com/office/drawing/2012/chart">
                      <c:ext xmlns:c15="http://schemas.microsoft.com/office/drawing/2012/chart" uri="{02D57815-91ED-43cb-92C2-25804820EDAC}">
                        <c15:formulaRef>
                          <c15:sqref>'Main Trends'!$D$187:$D$212</c15:sqref>
                        </c15:formulaRef>
                      </c:ext>
                    </c:extLst>
                    <c:numCache>
                      <c:formatCode>General</c:formatCode>
                      <c:ptCount val="26"/>
                      <c:pt idx="0">
                        <c:v>42</c:v>
                      </c:pt>
                      <c:pt idx="1">
                        <c:v>34</c:v>
                      </c:pt>
                      <c:pt idx="2">
                        <c:v>76</c:v>
                      </c:pt>
                      <c:pt idx="3">
                        <c:v>32</c:v>
                      </c:pt>
                      <c:pt idx="4">
                        <c:v>18</c:v>
                      </c:pt>
                      <c:pt idx="5">
                        <c:v>15</c:v>
                      </c:pt>
                      <c:pt idx="6">
                        <c:v>61</c:v>
                      </c:pt>
                      <c:pt idx="7">
                        <c:v>35</c:v>
                      </c:pt>
                      <c:pt idx="8">
                        <c:v>37</c:v>
                      </c:pt>
                      <c:pt idx="9">
                        <c:v>63</c:v>
                      </c:pt>
                      <c:pt idx="10">
                        <c:v>26</c:v>
                      </c:pt>
                      <c:pt idx="11">
                        <c:v>27</c:v>
                      </c:pt>
                      <c:pt idx="12">
                        <c:v>15</c:v>
                      </c:pt>
                      <c:pt idx="13">
                        <c:v>18</c:v>
                      </c:pt>
                      <c:pt idx="14">
                        <c:v>39</c:v>
                      </c:pt>
                      <c:pt idx="15">
                        <c:v>78</c:v>
                      </c:pt>
                      <c:pt idx="16">
                        <c:v>56</c:v>
                      </c:pt>
                      <c:pt idx="17">
                        <c:v>19</c:v>
                      </c:pt>
                      <c:pt idx="18">
                        <c:v>36</c:v>
                      </c:pt>
                      <c:pt idx="19">
                        <c:v>22</c:v>
                      </c:pt>
                      <c:pt idx="20">
                        <c:v>30</c:v>
                      </c:pt>
                      <c:pt idx="21">
                        <c:v>40</c:v>
                      </c:pt>
                      <c:pt idx="22">
                        <c:v>28</c:v>
                      </c:pt>
                      <c:pt idx="23">
                        <c:v>69</c:v>
                      </c:pt>
                      <c:pt idx="24">
                        <c:v>56</c:v>
                      </c:pt>
                      <c:pt idx="25">
                        <c:v>73</c:v>
                      </c:pt>
                    </c:numCache>
                  </c:numRef>
                </c:yVal>
                <c:smooth val="0"/>
                <c:extLst xmlns:c15="http://schemas.microsoft.com/office/drawing/2012/chart">
                  <c:ext xmlns:c16="http://schemas.microsoft.com/office/drawing/2014/chart" uri="{C3380CC4-5D6E-409C-BE32-E72D297353CC}">
                    <c16:uniqueId val="{0000000E-B2F9-407C-8543-DEA3967DB6F5}"/>
                  </c:ext>
                </c:extLst>
              </c15:ser>
            </c15:filteredScatterSeries>
          </c:ext>
        </c:extLst>
      </c:scatterChart>
      <c:valAx>
        <c:axId val="5462803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GB" sz="2200" b="1" baseline="0"/>
                  <a:t>% Debiased National Religiosity for each Nation</a:t>
                </a:r>
                <a:endParaRPr lang="en-GB" sz="2200" b="1"/>
              </a:p>
            </c:rich>
          </c:tx>
          <c:layout>
            <c:manualLayout>
              <c:xMode val="edge"/>
              <c:yMode val="edge"/>
              <c:x val="0.24232638888888894"/>
              <c:y val="0.9521237113402060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546282328"/>
        <c:crosses val="autoZero"/>
        <c:crossBetween val="midCat"/>
      </c:valAx>
      <c:valAx>
        <c:axId val="5462823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n-GB" sz="2200" b="1" i="0" baseline="0">
                    <a:effectLst/>
                  </a:rPr>
                  <a:t>% Climate-change Endorsing responses</a:t>
                </a:r>
                <a:endParaRPr lang="en-GB" sz="2200">
                  <a:effectLst/>
                </a:endParaRPr>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crossAx val="546280360"/>
        <c:crosses val="autoZero"/>
        <c:crossBetween val="midCat"/>
      </c:valAx>
      <c:valAx>
        <c:axId val="532366056"/>
        <c:scaling>
          <c:orientation val="minMax"/>
          <c:max val="80"/>
          <c:min val="0"/>
        </c:scaling>
        <c:delete val="0"/>
        <c:axPos val="r"/>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GB" sz="2200" b="1">
                    <a:solidFill>
                      <a:schemeClr val="bg1"/>
                    </a:solidFill>
                  </a:rPr>
                  <a:t>% CC Endorsing</a:t>
                </a:r>
                <a:r>
                  <a:rPr lang="en-GB" sz="2200" b="1" baseline="0">
                    <a:solidFill>
                      <a:schemeClr val="bg1"/>
                    </a:solidFill>
                  </a:rPr>
                  <a:t> r</a:t>
                </a:r>
                <a:r>
                  <a:rPr lang="en-GB" sz="2200" b="1">
                    <a:solidFill>
                      <a:schemeClr val="bg1"/>
                    </a:solidFill>
                  </a:rPr>
                  <a:t>esponses</a:t>
                </a:r>
                <a:r>
                  <a:rPr lang="en-GB" sz="2200" b="1" baseline="0">
                    <a:solidFill>
                      <a:schemeClr val="bg1"/>
                    </a:solidFill>
                  </a:rPr>
                  <a:t> to </a:t>
                </a:r>
                <a:r>
                  <a:rPr lang="en-GB" sz="2200" b="1" u="sng" baseline="0">
                    <a:solidFill>
                      <a:schemeClr val="bg1"/>
                    </a:solidFill>
                  </a:rPr>
                  <a:t>Reality-Constrained</a:t>
                </a:r>
                <a:r>
                  <a:rPr lang="en-GB" sz="2200" b="1" baseline="0">
                    <a:solidFill>
                      <a:schemeClr val="bg1"/>
                    </a:solidFill>
                  </a:rPr>
                  <a:t> questions</a:t>
                </a:r>
                <a:endParaRPr lang="en-GB" sz="2200" b="1">
                  <a:solidFill>
                    <a:schemeClr val="bg1"/>
                  </a:solidFill>
                </a:endParaRP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n-US"/>
          </a:p>
        </c:txPr>
        <c:crossAx val="532367696"/>
        <c:crosses val="max"/>
        <c:crossBetween val="midCat"/>
      </c:valAx>
      <c:valAx>
        <c:axId val="532367696"/>
        <c:scaling>
          <c:orientation val="minMax"/>
        </c:scaling>
        <c:delete val="1"/>
        <c:axPos val="b"/>
        <c:numFmt formatCode="General" sourceLinked="1"/>
        <c:majorTickMark val="out"/>
        <c:minorTickMark val="none"/>
        <c:tickLblPos val="nextTo"/>
        <c:crossAx val="53236605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500" b="0" i="0" u="none" strike="noStrike" kern="1200" spc="0" baseline="0">
                <a:solidFill>
                  <a:schemeClr val="tx1">
                    <a:lumMod val="65000"/>
                    <a:lumOff val="35000"/>
                  </a:schemeClr>
                </a:solidFill>
                <a:latin typeface="+mn-lt"/>
                <a:ea typeface="+mn-ea"/>
                <a:cs typeface="+mn-cs"/>
              </a:defRPr>
            </a:pPr>
            <a:r>
              <a:rPr lang="en-GB" sz="2200" b="1"/>
              <a:t>% National responses to th</a:t>
            </a:r>
            <a:r>
              <a:rPr lang="en-GB" sz="2200" b="1" baseline="0"/>
              <a:t>e question 'How serious a problem, if at all, do you think climate change is?' </a:t>
            </a:r>
            <a:r>
              <a:rPr lang="en-GB" sz="2200" b="0" baseline="0"/>
              <a:t>versus</a:t>
            </a:r>
            <a:r>
              <a:rPr lang="en-GB" sz="2200" b="1" baseline="0"/>
              <a:t> National Religiosity</a:t>
            </a:r>
            <a:r>
              <a:rPr lang="en-GB" sz="2200" b="0" baseline="0"/>
              <a:t>. 37 nations, trends only.</a:t>
            </a:r>
            <a:endParaRPr lang="en-GB" sz="2200" b="0"/>
          </a:p>
        </c:rich>
      </c:tx>
      <c:layout>
        <c:manualLayout>
          <c:xMode val="edge"/>
          <c:yMode val="edge"/>
          <c:x val="0.1572363126084145"/>
          <c:y val="1.1137629276054098E-2"/>
        </c:manualLayout>
      </c:layout>
      <c:overlay val="0"/>
      <c:spPr>
        <a:noFill/>
        <a:ln>
          <a:noFill/>
        </a:ln>
        <a:effectLst/>
      </c:spPr>
      <c:txPr>
        <a:bodyPr rot="0" spcFirstLastPara="1" vertOverflow="ellipsis" vert="horz" wrap="square" anchor="ctr" anchorCtr="1"/>
        <a:lstStyle/>
        <a:p>
          <a:pPr>
            <a:defRPr sz="15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620571139552346E-2"/>
          <c:y val="0.11142402545743835"/>
          <c:w val="0.89870369106461467"/>
          <c:h val="0.8120950394327201"/>
        </c:manualLayout>
      </c:layout>
      <c:scatterChart>
        <c:scatterStyle val="lineMarker"/>
        <c:varyColors val="0"/>
        <c:ser>
          <c:idx val="1"/>
          <c:order val="1"/>
          <c:spPr>
            <a:ln w="25400" cap="rnd">
              <a:noFill/>
              <a:round/>
            </a:ln>
            <a:effectLst/>
          </c:spPr>
          <c:marker>
            <c:symbol val="none"/>
          </c:marker>
          <c:trendline>
            <c:spPr>
              <a:ln w="28575" cap="rnd">
                <a:solidFill>
                  <a:schemeClr val="tx1">
                    <a:lumMod val="95000"/>
                    <a:lumOff val="5000"/>
                  </a:schemeClr>
                </a:solidFill>
                <a:prstDash val="solid"/>
              </a:ln>
              <a:effectLst/>
            </c:spPr>
            <c:trendlineType val="linear"/>
            <c:backward val="4"/>
            <c:dispRSqr val="1"/>
            <c:dispEq val="0"/>
            <c:trendlineLbl>
              <c:layout>
                <c:manualLayout>
                  <c:x val="0.14261303686372487"/>
                  <c:y val="-6.9249381975624719E-2"/>
                </c:manualLayout>
              </c:layout>
              <c:numFmt formatCode="General" sourceLinked="0"/>
              <c:spPr>
                <a:noFill/>
                <a:ln>
                  <a:noFill/>
                </a:ln>
                <a:effectLst/>
              </c:spPr>
              <c:txPr>
                <a:bodyPr rot="0" spcFirstLastPara="1" vertOverflow="ellipsis" vert="horz" wrap="square" anchor="ctr" anchorCtr="1"/>
                <a:lstStyle/>
                <a:p>
                  <a:pPr>
                    <a:defRPr sz="1400" b="1" i="0" u="none" strike="noStrike" kern="1200" baseline="0">
                      <a:solidFill>
                        <a:schemeClr val="tx1">
                          <a:lumMod val="95000"/>
                          <a:lumOff val="5000"/>
                        </a:schemeClr>
                      </a:solidFill>
                      <a:latin typeface="+mn-lt"/>
                      <a:ea typeface="+mn-ea"/>
                      <a:cs typeface="+mn-cs"/>
                    </a:defRPr>
                  </a:pPr>
                  <a:endParaRPr lang="en-US"/>
                </a:p>
              </c:txPr>
            </c:trendlineLbl>
          </c:trendline>
          <c:xVal>
            <c:numRef>
              <c:f>'WA1+O2 and WC37'!$D$8:$D$44</c:f>
              <c:numCache>
                <c:formatCode>General</c:formatCode>
                <c:ptCount val="37"/>
                <c:pt idx="0">
                  <c:v>95.798000000000002</c:v>
                </c:pt>
                <c:pt idx="1">
                  <c:v>76.358000000000004</c:v>
                </c:pt>
                <c:pt idx="2">
                  <c:v>31.402999999999999</c:v>
                </c:pt>
                <c:pt idx="3">
                  <c:v>59.347999999999999</c:v>
                </c:pt>
                <c:pt idx="4">
                  <c:v>71.498000000000005</c:v>
                </c:pt>
                <c:pt idx="5">
                  <c:v>62.993000000000009</c:v>
                </c:pt>
                <c:pt idx="6">
                  <c:v>66.638000000000005</c:v>
                </c:pt>
                <c:pt idx="7">
                  <c:v>84.863</c:v>
                </c:pt>
                <c:pt idx="8">
                  <c:v>54.488</c:v>
                </c:pt>
                <c:pt idx="9">
                  <c:v>69.067999999999998</c:v>
                </c:pt>
                <c:pt idx="10">
                  <c:v>47.198</c:v>
                </c:pt>
                <c:pt idx="11">
                  <c:v>67.853000000000009</c:v>
                </c:pt>
                <c:pt idx="12">
                  <c:v>36.262999999999998</c:v>
                </c:pt>
                <c:pt idx="13">
                  <c:v>39.908000000000001</c:v>
                </c:pt>
                <c:pt idx="14">
                  <c:v>28.972999999999999</c:v>
                </c:pt>
                <c:pt idx="15">
                  <c:v>38.692999999999998</c:v>
                </c:pt>
                <c:pt idx="16">
                  <c:v>37.478000000000002</c:v>
                </c:pt>
                <c:pt idx="17">
                  <c:v>30.188000000000002</c:v>
                </c:pt>
                <c:pt idx="18">
                  <c:v>24.113</c:v>
                </c:pt>
                <c:pt idx="19">
                  <c:v>27.757999999999999</c:v>
                </c:pt>
                <c:pt idx="20">
                  <c:v>42.338000000000001</c:v>
                </c:pt>
                <c:pt idx="21">
                  <c:v>86.078000000000003</c:v>
                </c:pt>
                <c:pt idx="22">
                  <c:v>82.433000000000007</c:v>
                </c:pt>
                <c:pt idx="23">
                  <c:v>78.787999999999997</c:v>
                </c:pt>
                <c:pt idx="24">
                  <c:v>50.843000000000004</c:v>
                </c:pt>
                <c:pt idx="25">
                  <c:v>41.123000000000005</c:v>
                </c:pt>
                <c:pt idx="26">
                  <c:v>53.273000000000003</c:v>
                </c:pt>
                <c:pt idx="27">
                  <c:v>43.552999999999997</c:v>
                </c:pt>
                <c:pt idx="28">
                  <c:v>72.713000000000008</c:v>
                </c:pt>
                <c:pt idx="29">
                  <c:v>35.048000000000002</c:v>
                </c:pt>
                <c:pt idx="30">
                  <c:v>33.832999999999998</c:v>
                </c:pt>
                <c:pt idx="31">
                  <c:v>32.618000000000002</c:v>
                </c:pt>
                <c:pt idx="32">
                  <c:v>25.327999999999999</c:v>
                </c:pt>
                <c:pt idx="33">
                  <c:v>64.207999999999998</c:v>
                </c:pt>
                <c:pt idx="34">
                  <c:v>52.058000000000007</c:v>
                </c:pt>
                <c:pt idx="35">
                  <c:v>60.563000000000002</c:v>
                </c:pt>
                <c:pt idx="36">
                  <c:v>92.153000000000006</c:v>
                </c:pt>
              </c:numCache>
            </c:numRef>
          </c:xVal>
          <c:yVal>
            <c:numRef>
              <c:f>'WA1+O2 and WC37'!$G$8:$G$44</c:f>
              <c:numCache>
                <c:formatCode>General</c:formatCode>
                <c:ptCount val="37"/>
                <c:pt idx="0">
                  <c:v>57</c:v>
                </c:pt>
                <c:pt idx="1">
                  <c:v>35</c:v>
                </c:pt>
                <c:pt idx="2">
                  <c:v>33</c:v>
                </c:pt>
                <c:pt idx="3">
                  <c:v>32</c:v>
                </c:pt>
                <c:pt idx="4">
                  <c:v>35</c:v>
                </c:pt>
                <c:pt idx="5">
                  <c:v>57</c:v>
                </c:pt>
                <c:pt idx="6">
                  <c:v>50</c:v>
                </c:pt>
                <c:pt idx="7">
                  <c:v>36</c:v>
                </c:pt>
                <c:pt idx="8">
                  <c:v>29</c:v>
                </c:pt>
                <c:pt idx="9">
                  <c:v>58</c:v>
                </c:pt>
                <c:pt idx="10">
                  <c:v>48</c:v>
                </c:pt>
                <c:pt idx="11">
                  <c:v>51</c:v>
                </c:pt>
                <c:pt idx="12">
                  <c:v>35</c:v>
                </c:pt>
                <c:pt idx="13">
                  <c:v>39</c:v>
                </c:pt>
                <c:pt idx="14">
                  <c:v>38</c:v>
                </c:pt>
                <c:pt idx="15">
                  <c:v>31</c:v>
                </c:pt>
                <c:pt idx="16">
                  <c:v>29</c:v>
                </c:pt>
                <c:pt idx="17">
                  <c:v>20</c:v>
                </c:pt>
                <c:pt idx="18">
                  <c:v>27</c:v>
                </c:pt>
                <c:pt idx="19">
                  <c:v>29</c:v>
                </c:pt>
                <c:pt idx="20">
                  <c:v>26</c:v>
                </c:pt>
                <c:pt idx="21">
                  <c:v>55</c:v>
                </c:pt>
                <c:pt idx="22">
                  <c:v>48</c:v>
                </c:pt>
                <c:pt idx="23">
                  <c:v>64</c:v>
                </c:pt>
                <c:pt idx="24">
                  <c:v>51</c:v>
                </c:pt>
                <c:pt idx="25">
                  <c:v>24</c:v>
                </c:pt>
                <c:pt idx="26">
                  <c:v>45</c:v>
                </c:pt>
                <c:pt idx="27">
                  <c:v>37</c:v>
                </c:pt>
                <c:pt idx="28">
                  <c:v>60</c:v>
                </c:pt>
                <c:pt idx="29">
                  <c:v>25</c:v>
                </c:pt>
                <c:pt idx="30">
                  <c:v>13</c:v>
                </c:pt>
                <c:pt idx="31">
                  <c:v>30</c:v>
                </c:pt>
                <c:pt idx="32">
                  <c:v>22</c:v>
                </c:pt>
                <c:pt idx="33">
                  <c:v>71</c:v>
                </c:pt>
                <c:pt idx="34">
                  <c:v>50</c:v>
                </c:pt>
                <c:pt idx="35">
                  <c:v>33</c:v>
                </c:pt>
                <c:pt idx="36">
                  <c:v>59</c:v>
                </c:pt>
              </c:numCache>
            </c:numRef>
          </c:yVal>
          <c:smooth val="0"/>
          <c:extLst>
            <c:ext xmlns:c16="http://schemas.microsoft.com/office/drawing/2014/chart" uri="{C3380CC4-5D6E-409C-BE32-E72D297353CC}">
              <c16:uniqueId val="{00000001-A39E-4C81-9493-2C7CBE391550}"/>
            </c:ext>
          </c:extLst>
        </c:ser>
        <c:ser>
          <c:idx val="2"/>
          <c:order val="2"/>
          <c:spPr>
            <a:ln w="25400" cap="rnd">
              <a:noFill/>
              <a:round/>
            </a:ln>
            <a:effectLst/>
          </c:spPr>
          <c:marker>
            <c:symbol val="none"/>
          </c:marker>
          <c:dLbls>
            <c:dLbl>
              <c:idx val="0"/>
              <c:tx>
                <c:rich>
                  <a:bodyPr/>
                  <a:lstStyle/>
                  <a:p>
                    <a:fld id="{F7540AD9-6709-4C28-AC2F-74E86DA7CF8D}" type="CELLRANGE">
                      <a:rPr lang="en-GB"/>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A39E-4C81-9493-2C7CBE391550}"/>
                </c:ext>
              </c:extLst>
            </c:dLbl>
            <c:dLbl>
              <c:idx val="1"/>
              <c:tx>
                <c:rich>
                  <a:bodyPr/>
                  <a:lstStyle/>
                  <a:p>
                    <a:fld id="{B3B047FB-D3C1-4CC0-B27B-9D87BC537958}"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A39E-4C81-9493-2C7CBE391550}"/>
                </c:ext>
              </c:extLst>
            </c:dLbl>
            <c:dLbl>
              <c:idx val="2"/>
              <c:layout>
                <c:manualLayout>
                  <c:x val="-3.368232056312747E-2"/>
                  <c:y val="-1.7358790771678598E-2"/>
                </c:manualLayout>
              </c:layout>
              <c:tx>
                <c:rich>
                  <a:bodyPr/>
                  <a:lstStyle/>
                  <a:p>
                    <a:fld id="{5F7028CC-60A0-48A6-A277-214197D4142F}"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A39E-4C81-9493-2C7CBE391550}"/>
                </c:ext>
              </c:extLst>
            </c:dLbl>
            <c:dLbl>
              <c:idx val="3"/>
              <c:tx>
                <c:rich>
                  <a:bodyPr/>
                  <a:lstStyle/>
                  <a:p>
                    <a:fld id="{F907268C-2E35-42BE-87FC-542001042870}"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A39E-4C81-9493-2C7CBE391550}"/>
                </c:ext>
              </c:extLst>
            </c:dLbl>
            <c:dLbl>
              <c:idx val="4"/>
              <c:tx>
                <c:rich>
                  <a:bodyPr/>
                  <a:lstStyle/>
                  <a:p>
                    <a:fld id="{4189EA83-40E3-4F35-8369-2FDBC22B9320}"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A39E-4C81-9493-2C7CBE391550}"/>
                </c:ext>
              </c:extLst>
            </c:dLbl>
            <c:dLbl>
              <c:idx val="5"/>
              <c:layout>
                <c:manualLayout>
                  <c:x val="-2.4093208555849992E-2"/>
                  <c:y val="1.5767700875099443E-2"/>
                </c:manualLayout>
              </c:layout>
              <c:tx>
                <c:rich>
                  <a:bodyPr/>
                  <a:lstStyle/>
                  <a:p>
                    <a:fld id="{5D090CFB-B14B-4358-953D-F582C74134DA}"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A39E-4C81-9493-2C7CBE391550}"/>
                </c:ext>
              </c:extLst>
            </c:dLbl>
            <c:dLbl>
              <c:idx val="6"/>
              <c:tx>
                <c:rich>
                  <a:bodyPr/>
                  <a:lstStyle/>
                  <a:p>
                    <a:fld id="{E4136A8C-C680-4B8E-B770-EC8DAE294E79}"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A39E-4C81-9493-2C7CBE391550}"/>
                </c:ext>
              </c:extLst>
            </c:dLbl>
            <c:dLbl>
              <c:idx val="7"/>
              <c:tx>
                <c:rich>
                  <a:bodyPr/>
                  <a:lstStyle/>
                  <a:p>
                    <a:fld id="{40F2938E-AB38-460C-8128-C243AE4C52A7}"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A39E-4C81-9493-2C7CBE391550}"/>
                </c:ext>
              </c:extLst>
            </c:dLbl>
            <c:dLbl>
              <c:idx val="8"/>
              <c:layout>
                <c:manualLayout>
                  <c:x val="-3.1405388670123512E-3"/>
                  <c:y val="4.6141607000795427E-2"/>
                </c:manualLayout>
              </c:layout>
              <c:tx>
                <c:rich>
                  <a:bodyPr/>
                  <a:lstStyle/>
                  <a:p>
                    <a:fld id="{53FA9FD1-C633-49C3-B94E-B0A4098E852A}"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A39E-4C81-9493-2C7CBE391550}"/>
                </c:ext>
              </c:extLst>
            </c:dLbl>
            <c:dLbl>
              <c:idx val="9"/>
              <c:layout>
                <c:manualLayout>
                  <c:x val="6.0717084762236537E-3"/>
                  <c:y val="2.2132060461415953E-2"/>
                </c:manualLayout>
              </c:layout>
              <c:tx>
                <c:rich>
                  <a:bodyPr/>
                  <a:lstStyle/>
                  <a:p>
                    <a:fld id="{B6D5D18B-9E12-45F0-9A0D-763A265C98C2}"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A39E-4C81-9493-2C7CBE391550}"/>
                </c:ext>
              </c:extLst>
            </c:dLbl>
            <c:dLbl>
              <c:idx val="10"/>
              <c:layout>
                <c:manualLayout>
                  <c:x val="-2.7895815879026113E-2"/>
                  <c:y val="-1.5767700875099561E-2"/>
                </c:manualLayout>
              </c:layout>
              <c:tx>
                <c:rich>
                  <a:bodyPr/>
                  <a:lstStyle/>
                  <a:p>
                    <a:fld id="{8425B0AB-2AD5-4523-BDF8-2D8F8F24839F}"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A39E-4C81-9493-2C7CBE391550}"/>
                </c:ext>
              </c:extLst>
            </c:dLbl>
            <c:dLbl>
              <c:idx val="11"/>
              <c:layout>
                <c:manualLayout>
                  <c:x val="-1.9029027811161534E-2"/>
                  <c:y val="3.1678599840891011E-2"/>
                </c:manualLayout>
              </c:layout>
              <c:tx>
                <c:rich>
                  <a:bodyPr/>
                  <a:lstStyle/>
                  <a:p>
                    <a:fld id="{AC36C409-4505-4B08-B55D-026E7C2ED198}"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A39E-4C81-9493-2C7CBE391550}"/>
                </c:ext>
              </c:extLst>
            </c:dLbl>
            <c:dLbl>
              <c:idx val="12"/>
              <c:layout>
                <c:manualLayout>
                  <c:x val="-2.6040342653397601E-2"/>
                  <c:y val="1.8949880668257757E-2"/>
                </c:manualLayout>
              </c:layout>
              <c:tx>
                <c:rich>
                  <a:bodyPr/>
                  <a:lstStyle/>
                  <a:p>
                    <a:fld id="{2F5F6537-145D-479D-A658-85CF1AD8C8A1}"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A39E-4C81-9493-2C7CBE391550}"/>
                </c:ext>
              </c:extLst>
            </c:dLbl>
            <c:dLbl>
              <c:idx val="13"/>
              <c:layout>
                <c:manualLayout>
                  <c:x val="-2.0936925780081828E-3"/>
                  <c:y val="-1.1667857786825005E-16"/>
                </c:manualLayout>
              </c:layout>
              <c:tx>
                <c:rich>
                  <a:bodyPr/>
                  <a:lstStyle/>
                  <a:p>
                    <a:fld id="{138A20AA-E8A7-4C2F-AF27-1850F4AD35E5}"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A39E-4C81-9493-2C7CBE391550}"/>
                </c:ext>
              </c:extLst>
            </c:dLbl>
            <c:dLbl>
              <c:idx val="14"/>
              <c:layout>
                <c:manualLayout>
                  <c:x val="-0.10749017695494011"/>
                  <c:y val="-1.5910898965792735E-3"/>
                </c:manualLayout>
              </c:layout>
              <c:tx>
                <c:rich>
                  <a:bodyPr/>
                  <a:lstStyle/>
                  <a:p>
                    <a:fld id="{19150AB1-ADD3-439F-86B9-D3FAF1459A53}"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A39E-4C81-9493-2C7CBE391550}"/>
                </c:ext>
              </c:extLst>
            </c:dLbl>
            <c:dLbl>
              <c:idx val="15"/>
              <c:layout>
                <c:manualLayout>
                  <c:x val="-3.1405388670122745E-3"/>
                  <c:y val="-3.1821797931583136E-3"/>
                </c:manualLayout>
              </c:layout>
              <c:tx>
                <c:rich>
                  <a:bodyPr/>
                  <a:lstStyle/>
                  <a:p>
                    <a:fld id="{873BCD3A-ED2F-4C9A-84FB-977C9DFC685D}"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A39E-4C81-9493-2C7CBE391550}"/>
                </c:ext>
              </c:extLst>
            </c:dLbl>
            <c:dLbl>
              <c:idx val="16"/>
              <c:layout>
                <c:manualLayout>
                  <c:x val="1.8204656965781073E-2"/>
                  <c:y val="8.5775656324582339E-2"/>
                </c:manualLayout>
              </c:layout>
              <c:tx>
                <c:rich>
                  <a:bodyPr/>
                  <a:lstStyle/>
                  <a:p>
                    <a:fld id="{2D2D743B-615B-424D-87B4-263E1FD1D294}"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A39E-4C81-9493-2C7CBE391550}"/>
                </c:ext>
              </c:extLst>
            </c:dLbl>
            <c:dLbl>
              <c:idx val="17"/>
              <c:layout>
                <c:manualLayout>
                  <c:x val="-2.788015439911188E-2"/>
                  <c:y val="1.4176610978520287E-2"/>
                </c:manualLayout>
              </c:layout>
              <c:tx>
                <c:rich>
                  <a:bodyPr/>
                  <a:lstStyle/>
                  <a:p>
                    <a:fld id="{316EA129-17BE-4236-9838-89F2E91CF149}"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A39E-4C81-9493-2C7CBE391550}"/>
                </c:ext>
              </c:extLst>
            </c:dLbl>
            <c:dLbl>
              <c:idx val="18"/>
              <c:tx>
                <c:rich>
                  <a:bodyPr/>
                  <a:lstStyle/>
                  <a:p>
                    <a:fld id="{F878D5A3-ED28-4E83-9987-0E27BB92423F}"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A39E-4C81-9493-2C7CBE391550}"/>
                </c:ext>
              </c:extLst>
            </c:dLbl>
            <c:dLbl>
              <c:idx val="19"/>
              <c:layout>
                <c:manualLayout>
                  <c:x val="-7.0690892173513376E-2"/>
                  <c:y val="4.2816229116945111E-2"/>
                </c:manualLayout>
              </c:layout>
              <c:tx>
                <c:rich>
                  <a:bodyPr/>
                  <a:lstStyle/>
                  <a:p>
                    <a:fld id="{28F59E49-C964-47F9-B5B6-F36E3FF995A0}"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A39E-4C81-9493-2C7CBE391550}"/>
                </c:ext>
              </c:extLst>
            </c:dLbl>
            <c:dLbl>
              <c:idx val="20"/>
              <c:layout>
                <c:manualLayout>
                  <c:x val="-1.4530226491376788E-2"/>
                  <c:y val="-0.10168655529037396"/>
                </c:manualLayout>
              </c:layout>
              <c:tx>
                <c:rich>
                  <a:bodyPr/>
                  <a:lstStyle/>
                  <a:p>
                    <a:fld id="{CD939502-8419-4A7F-AA6D-9C1072A6D681}"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A39E-4C81-9493-2C7CBE391550}"/>
                </c:ext>
              </c:extLst>
            </c:dLbl>
            <c:dLbl>
              <c:idx val="21"/>
              <c:tx>
                <c:rich>
                  <a:bodyPr/>
                  <a:lstStyle/>
                  <a:p>
                    <a:fld id="{B0AC5B5F-5D9E-4713-B138-37764C582AAC}"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A39E-4C81-9493-2C7CBE391550}"/>
                </c:ext>
              </c:extLst>
            </c:dLbl>
            <c:dLbl>
              <c:idx val="22"/>
              <c:layout>
                <c:manualLayout>
                  <c:x val="-1.8513517835458262E-2"/>
                  <c:y val="1.8949880668257757E-2"/>
                </c:manualLayout>
              </c:layout>
              <c:tx>
                <c:rich>
                  <a:bodyPr/>
                  <a:lstStyle/>
                  <a:p>
                    <a:fld id="{0C6652BC-67E5-4CEA-8D0C-B04B7E09F7EF}"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A39E-4C81-9493-2C7CBE391550}"/>
                </c:ext>
              </c:extLst>
            </c:dLbl>
            <c:dLbl>
              <c:idx val="23"/>
              <c:layout>
                <c:manualLayout>
                  <c:x val="-5.2342314450205341E-3"/>
                  <c:y val="-1.1667857786825005E-16"/>
                </c:manualLayout>
              </c:layout>
              <c:tx>
                <c:rich>
                  <a:bodyPr/>
                  <a:lstStyle/>
                  <a:p>
                    <a:fld id="{0C218181-0AFC-4BF4-BD77-9A8A362ED6BA}"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manualLayout>
                      <c:w val="3.9827308279581489E-2"/>
                      <c:h val="2.517104216388226E-2"/>
                    </c:manualLayout>
                  </c15:layout>
                  <c15:dlblFieldTable/>
                  <c15:showDataLabelsRange val="1"/>
                </c:ext>
                <c:ext xmlns:c16="http://schemas.microsoft.com/office/drawing/2014/chart" uri="{C3380CC4-5D6E-409C-BE32-E72D297353CC}">
                  <c16:uniqueId val="{00000019-A39E-4C81-9493-2C7CBE391550}"/>
                </c:ext>
              </c:extLst>
            </c:dLbl>
            <c:dLbl>
              <c:idx val="24"/>
              <c:layout>
                <c:manualLayout>
                  <c:x val="2.7218003514106377E-2"/>
                  <c:y val="-7.955449482895784E-3"/>
                </c:manualLayout>
              </c:layout>
              <c:tx>
                <c:rich>
                  <a:bodyPr/>
                  <a:lstStyle/>
                  <a:p>
                    <a:fld id="{5385BF63-882E-473C-B167-59DA7185B425}"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A39E-4C81-9493-2C7CBE391550}"/>
                </c:ext>
              </c:extLst>
            </c:dLbl>
            <c:dLbl>
              <c:idx val="25"/>
              <c:tx>
                <c:rich>
                  <a:bodyPr/>
                  <a:lstStyle/>
                  <a:p>
                    <a:fld id="{48C61254-4728-4E3D-B17D-33CBB1029BAA}"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A39E-4C81-9493-2C7CBE391550}"/>
                </c:ext>
              </c:extLst>
            </c:dLbl>
            <c:dLbl>
              <c:idx val="26"/>
              <c:layout>
                <c:manualLayout>
                  <c:x val="-3.0358542381118653E-2"/>
                  <c:y val="3.8042959427207639E-2"/>
                </c:manualLayout>
              </c:layout>
              <c:tx>
                <c:rich>
                  <a:bodyPr/>
                  <a:lstStyle/>
                  <a:p>
                    <a:fld id="{541DA59B-D397-481F-95B5-9AC0FDB4A8A3}"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A39E-4C81-9493-2C7CBE391550}"/>
                </c:ext>
              </c:extLst>
            </c:dLbl>
            <c:dLbl>
              <c:idx val="27"/>
              <c:layout>
                <c:manualLayout>
                  <c:x val="1.2562155468049098E-2"/>
                  <c:y val="7.955449482895784E-3"/>
                </c:manualLayout>
              </c:layout>
              <c:tx>
                <c:rich>
                  <a:bodyPr/>
                  <a:lstStyle/>
                  <a:p>
                    <a:fld id="{8D17095E-7D8D-4DCB-B0DF-5A52EB76364C}"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A39E-4C81-9493-2C7CBE391550}"/>
                </c:ext>
              </c:extLst>
            </c:dLbl>
            <c:dLbl>
              <c:idx val="28"/>
              <c:layout>
                <c:manualLayout>
                  <c:x val="-1.1515309179045082E-2"/>
                  <c:y val="1.2728719172633136E-2"/>
                </c:manualLayout>
              </c:layout>
              <c:tx>
                <c:rich>
                  <a:bodyPr/>
                  <a:lstStyle/>
                  <a:p>
                    <a:fld id="{79397E71-5120-4EEC-94FB-4A4DE0D83E6A}"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A39E-4C81-9493-2C7CBE391550}"/>
                </c:ext>
              </c:extLst>
            </c:dLbl>
            <c:dLbl>
              <c:idx val="29"/>
              <c:layout>
                <c:manualLayout>
                  <c:x val="-8.6888241987339975E-3"/>
                  <c:y val="-0.10833731105807484"/>
                </c:manualLayout>
              </c:layout>
              <c:tx>
                <c:rich>
                  <a:bodyPr/>
                  <a:lstStyle/>
                  <a:p>
                    <a:fld id="{2E3063D6-EB53-43D6-B79C-D5D9E0687DC2}"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A39E-4C81-9493-2C7CBE391550}"/>
                </c:ext>
              </c:extLst>
            </c:dLbl>
            <c:dLbl>
              <c:idx val="30"/>
              <c:layout>
                <c:manualLayout>
                  <c:x val="-4.9460849432510355E-2"/>
                  <c:y val="0.13191726332537787"/>
                </c:manualLayout>
              </c:layout>
              <c:tx>
                <c:rich>
                  <a:bodyPr/>
                  <a:lstStyle/>
                  <a:p>
                    <a:fld id="{D351806A-1E27-4DB3-8D5E-0B9E1F6464A9}"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A39E-4C81-9493-2C7CBE391550}"/>
                </c:ext>
              </c:extLst>
            </c:dLbl>
            <c:dLbl>
              <c:idx val="31"/>
              <c:layout>
                <c:manualLayout>
                  <c:x val="-4.8615541661350008E-2"/>
                  <c:y val="-9.546539379475057E-3"/>
                </c:manualLayout>
              </c:layout>
              <c:tx>
                <c:rich>
                  <a:bodyPr/>
                  <a:lstStyle/>
                  <a:p>
                    <a:fld id="{669B384E-9679-4C08-B396-CEF3ECF490D5}"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A39E-4C81-9493-2C7CBE391550}"/>
                </c:ext>
              </c:extLst>
            </c:dLbl>
            <c:dLbl>
              <c:idx val="32"/>
              <c:tx>
                <c:rich>
                  <a:bodyPr/>
                  <a:lstStyle/>
                  <a:p>
                    <a:fld id="{55E6FE52-09ED-4857-AD53-46727306A531}"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A39E-4C81-9493-2C7CBE391550}"/>
                </c:ext>
              </c:extLst>
            </c:dLbl>
            <c:dLbl>
              <c:idx val="33"/>
              <c:tx>
                <c:rich>
                  <a:bodyPr/>
                  <a:lstStyle/>
                  <a:p>
                    <a:fld id="{68B5E78F-BCBD-4F34-94BC-B2DD6E7C5E26}" type="CELLRANGE">
                      <a:rPr lang="en-GB"/>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A39E-4C81-9493-2C7CBE391550}"/>
                </c:ext>
              </c:extLst>
            </c:dLbl>
            <c:dLbl>
              <c:idx val="34"/>
              <c:tx>
                <c:rich>
                  <a:bodyPr/>
                  <a:lstStyle/>
                  <a:p>
                    <a:fld id="{E9F100AF-BA35-44DC-BF04-D8945A6DA037}"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A39E-4C81-9493-2C7CBE391550}"/>
                </c:ext>
              </c:extLst>
            </c:dLbl>
            <c:dLbl>
              <c:idx val="35"/>
              <c:tx>
                <c:rich>
                  <a:bodyPr/>
                  <a:lstStyle/>
                  <a:p>
                    <a:fld id="{D1C3E001-F2CB-4FFA-A2A6-FAF1D81E1D00}"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A39E-4C81-9493-2C7CBE391550}"/>
                </c:ext>
              </c:extLst>
            </c:dLbl>
            <c:dLbl>
              <c:idx val="36"/>
              <c:layout>
                <c:manualLayout>
                  <c:x val="-5.2342314450206104E-3"/>
                  <c:y val="-3.1821797931583136E-3"/>
                </c:manualLayout>
              </c:layout>
              <c:tx>
                <c:rich>
                  <a:bodyPr/>
                  <a:lstStyle/>
                  <a:p>
                    <a:fld id="{2565DD89-3406-4734-96D8-F0B31AB4503C}"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A39E-4C81-9493-2C7CBE391550}"/>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trendline>
            <c:spPr>
              <a:ln w="28575" cap="rnd">
                <a:solidFill>
                  <a:schemeClr val="bg1">
                    <a:lumMod val="50000"/>
                  </a:schemeClr>
                </a:solidFill>
                <a:prstDash val="dash"/>
              </a:ln>
              <a:effectLst/>
            </c:spPr>
            <c:trendlineType val="linear"/>
            <c:backward val="20"/>
            <c:dispRSqr val="1"/>
            <c:dispEq val="0"/>
            <c:trendlineLbl>
              <c:layout>
                <c:manualLayout>
                  <c:x val="0.14481238805264424"/>
                  <c:y val="-4.1752375156121783E-2"/>
                </c:manualLayout>
              </c:layout>
              <c:numFmt formatCode="General" sourceLinked="0"/>
              <c:spPr>
                <a:noFill/>
                <a:ln>
                  <a:noFill/>
                </a:ln>
                <a:effectLst/>
              </c:spPr>
              <c:txPr>
                <a:bodyPr rot="0" spcFirstLastPara="1" vertOverflow="ellipsis" vert="horz" wrap="square" anchor="ctr" anchorCtr="1"/>
                <a:lstStyle/>
                <a:p>
                  <a:pPr>
                    <a:defRPr sz="1400" b="1" i="0" u="none" strike="noStrike" kern="1200" baseline="0">
                      <a:solidFill>
                        <a:schemeClr val="bg1">
                          <a:lumMod val="50000"/>
                        </a:schemeClr>
                      </a:solidFill>
                      <a:latin typeface="+mn-lt"/>
                      <a:ea typeface="+mn-ea"/>
                      <a:cs typeface="+mn-cs"/>
                    </a:defRPr>
                  </a:pPr>
                  <a:endParaRPr lang="en-US"/>
                </a:p>
              </c:txPr>
            </c:trendlineLbl>
          </c:trendline>
          <c:xVal>
            <c:numRef>
              <c:f>'WA1+O2 and WC37'!$D$8:$D$44</c:f>
              <c:numCache>
                <c:formatCode>General</c:formatCode>
                <c:ptCount val="37"/>
                <c:pt idx="0">
                  <c:v>95.798000000000002</c:v>
                </c:pt>
                <c:pt idx="1">
                  <c:v>76.358000000000004</c:v>
                </c:pt>
                <c:pt idx="2">
                  <c:v>31.402999999999999</c:v>
                </c:pt>
                <c:pt idx="3">
                  <c:v>59.347999999999999</c:v>
                </c:pt>
                <c:pt idx="4">
                  <c:v>71.498000000000005</c:v>
                </c:pt>
                <c:pt idx="5">
                  <c:v>62.993000000000009</c:v>
                </c:pt>
                <c:pt idx="6">
                  <c:v>66.638000000000005</c:v>
                </c:pt>
                <c:pt idx="7">
                  <c:v>84.863</c:v>
                </c:pt>
                <c:pt idx="8">
                  <c:v>54.488</c:v>
                </c:pt>
                <c:pt idx="9">
                  <c:v>69.067999999999998</c:v>
                </c:pt>
                <c:pt idx="10">
                  <c:v>47.198</c:v>
                </c:pt>
                <c:pt idx="11">
                  <c:v>67.853000000000009</c:v>
                </c:pt>
                <c:pt idx="12">
                  <c:v>36.262999999999998</c:v>
                </c:pt>
                <c:pt idx="13">
                  <c:v>39.908000000000001</c:v>
                </c:pt>
                <c:pt idx="14">
                  <c:v>28.972999999999999</c:v>
                </c:pt>
                <c:pt idx="15">
                  <c:v>38.692999999999998</c:v>
                </c:pt>
                <c:pt idx="16">
                  <c:v>37.478000000000002</c:v>
                </c:pt>
                <c:pt idx="17">
                  <c:v>30.188000000000002</c:v>
                </c:pt>
                <c:pt idx="18">
                  <c:v>24.113</c:v>
                </c:pt>
                <c:pt idx="19">
                  <c:v>27.757999999999999</c:v>
                </c:pt>
                <c:pt idx="20">
                  <c:v>42.338000000000001</c:v>
                </c:pt>
                <c:pt idx="21">
                  <c:v>86.078000000000003</c:v>
                </c:pt>
                <c:pt idx="22">
                  <c:v>82.433000000000007</c:v>
                </c:pt>
                <c:pt idx="23">
                  <c:v>78.787999999999997</c:v>
                </c:pt>
                <c:pt idx="24">
                  <c:v>50.843000000000004</c:v>
                </c:pt>
                <c:pt idx="25">
                  <c:v>41.123000000000005</c:v>
                </c:pt>
                <c:pt idx="26">
                  <c:v>53.273000000000003</c:v>
                </c:pt>
                <c:pt idx="27">
                  <c:v>43.552999999999997</c:v>
                </c:pt>
                <c:pt idx="28">
                  <c:v>72.713000000000008</c:v>
                </c:pt>
                <c:pt idx="29">
                  <c:v>35.048000000000002</c:v>
                </c:pt>
                <c:pt idx="30">
                  <c:v>33.832999999999998</c:v>
                </c:pt>
                <c:pt idx="31">
                  <c:v>32.618000000000002</c:v>
                </c:pt>
                <c:pt idx="32">
                  <c:v>25.327999999999999</c:v>
                </c:pt>
                <c:pt idx="33">
                  <c:v>64.207999999999998</c:v>
                </c:pt>
                <c:pt idx="34">
                  <c:v>52.058000000000007</c:v>
                </c:pt>
                <c:pt idx="35">
                  <c:v>60.563000000000002</c:v>
                </c:pt>
                <c:pt idx="36">
                  <c:v>92.153000000000006</c:v>
                </c:pt>
              </c:numCache>
            </c:numRef>
          </c:xVal>
          <c:yVal>
            <c:numRef>
              <c:f>'WA1+O2 and WC37'!$H$8:$H$44</c:f>
              <c:numCache>
                <c:formatCode>General</c:formatCode>
                <c:ptCount val="37"/>
                <c:pt idx="0">
                  <c:v>28</c:v>
                </c:pt>
                <c:pt idx="1">
                  <c:v>36</c:v>
                </c:pt>
                <c:pt idx="2">
                  <c:v>31</c:v>
                </c:pt>
                <c:pt idx="3">
                  <c:v>37</c:v>
                </c:pt>
                <c:pt idx="4">
                  <c:v>32</c:v>
                </c:pt>
                <c:pt idx="5">
                  <c:v>28</c:v>
                </c:pt>
                <c:pt idx="6">
                  <c:v>33</c:v>
                </c:pt>
                <c:pt idx="7">
                  <c:v>34</c:v>
                </c:pt>
                <c:pt idx="8">
                  <c:v>29</c:v>
                </c:pt>
                <c:pt idx="9">
                  <c:v>25</c:v>
                </c:pt>
                <c:pt idx="10">
                  <c:v>29</c:v>
                </c:pt>
                <c:pt idx="11">
                  <c:v>23</c:v>
                </c:pt>
                <c:pt idx="12">
                  <c:v>23</c:v>
                </c:pt>
                <c:pt idx="13">
                  <c:v>24</c:v>
                </c:pt>
                <c:pt idx="14">
                  <c:v>27</c:v>
                </c:pt>
                <c:pt idx="15">
                  <c:v>27</c:v>
                </c:pt>
                <c:pt idx="16">
                  <c:v>28</c:v>
                </c:pt>
                <c:pt idx="17">
                  <c:v>22</c:v>
                </c:pt>
                <c:pt idx="18">
                  <c:v>23</c:v>
                </c:pt>
                <c:pt idx="19">
                  <c:v>24</c:v>
                </c:pt>
                <c:pt idx="20">
                  <c:v>29</c:v>
                </c:pt>
                <c:pt idx="21">
                  <c:v>29</c:v>
                </c:pt>
                <c:pt idx="22">
                  <c:v>27</c:v>
                </c:pt>
                <c:pt idx="23">
                  <c:v>23</c:v>
                </c:pt>
                <c:pt idx="24">
                  <c:v>31</c:v>
                </c:pt>
                <c:pt idx="25">
                  <c:v>46</c:v>
                </c:pt>
                <c:pt idx="26">
                  <c:v>26</c:v>
                </c:pt>
                <c:pt idx="27">
                  <c:v>26</c:v>
                </c:pt>
                <c:pt idx="28">
                  <c:v>27</c:v>
                </c:pt>
                <c:pt idx="29">
                  <c:v>29</c:v>
                </c:pt>
                <c:pt idx="30">
                  <c:v>28</c:v>
                </c:pt>
                <c:pt idx="31">
                  <c:v>35</c:v>
                </c:pt>
                <c:pt idx="32">
                  <c:v>33</c:v>
                </c:pt>
                <c:pt idx="33">
                  <c:v>19</c:v>
                </c:pt>
                <c:pt idx="34">
                  <c:v>33</c:v>
                </c:pt>
                <c:pt idx="35">
                  <c:v>44</c:v>
                </c:pt>
                <c:pt idx="36">
                  <c:v>31</c:v>
                </c:pt>
              </c:numCache>
            </c:numRef>
          </c:yVal>
          <c:smooth val="0"/>
          <c:extLst>
            <c:ext xmlns:c15="http://schemas.microsoft.com/office/drawing/2012/chart" uri="{02D57815-91ED-43cb-92C2-25804820EDAC}">
              <c15:datalabelsRange>
                <c15:f>'WA1+O2 and WC37'!$B$8:$B$44</c15:f>
                <c15:dlblRangeCache>
                  <c:ptCount val="37"/>
                  <c:pt idx="0">
                    <c:v>Phillipines</c:v>
                  </c:pt>
                  <c:pt idx="1">
                    <c:v>Poland</c:v>
                  </c:pt>
                  <c:pt idx="2">
                    <c:v>Hong Kong</c:v>
                  </c:pt>
                  <c:pt idx="3">
                    <c:v>Taiwan</c:v>
                  </c:pt>
                  <c:pt idx="4">
                    <c:v>Singapore</c:v>
                  </c:pt>
                  <c:pt idx="5">
                    <c:v>Portugal</c:v>
                  </c:pt>
                  <c:pt idx="6">
                    <c:v>Mexico</c:v>
                  </c:pt>
                  <c:pt idx="7">
                    <c:v>Malaysia</c:v>
                  </c:pt>
                  <c:pt idx="8">
                    <c:v>Austria</c:v>
                  </c:pt>
                  <c:pt idx="9">
                    <c:v>Greece</c:v>
                  </c:pt>
                  <c:pt idx="10">
                    <c:v>Spain</c:v>
                  </c:pt>
                  <c:pt idx="11">
                    <c:v>Italy</c:v>
                  </c:pt>
                  <c:pt idx="12">
                    <c:v>Australia</c:v>
                  </c:pt>
                  <c:pt idx="13">
                    <c:v>France</c:v>
                  </c:pt>
                  <c:pt idx="14">
                    <c:v>Great Britain</c:v>
                  </c:pt>
                  <c:pt idx="15">
                    <c:v>Germany</c:v>
                  </c:pt>
                  <c:pt idx="16">
                    <c:v>Finland</c:v>
                  </c:pt>
                  <c:pt idx="17">
                    <c:v>Norway</c:v>
                  </c:pt>
                  <c:pt idx="18">
                    <c:v>Sweden</c:v>
                  </c:pt>
                  <c:pt idx="19">
                    <c:v>Denmark</c:v>
                  </c:pt>
                  <c:pt idx="20">
                    <c:v>Switzerland</c:v>
                  </c:pt>
                  <c:pt idx="21">
                    <c:v>Romania</c:v>
                  </c:pt>
                  <c:pt idx="22">
                    <c:v>Brazil</c:v>
                  </c:pt>
                  <c:pt idx="23">
                    <c:v>Turkey</c:v>
                  </c:pt>
                  <c:pt idx="24">
                    <c:v>Bulgaria</c:v>
                  </c:pt>
                  <c:pt idx="25">
                    <c:v>South Korea</c:v>
                  </c:pt>
                  <c:pt idx="26">
                    <c:v>Ireland</c:v>
                  </c:pt>
                  <c:pt idx="27">
                    <c:v>Canada</c:v>
                  </c:pt>
                  <c:pt idx="28">
                    <c:v>South Africa</c:v>
                  </c:pt>
                  <c:pt idx="29">
                    <c:v>Belgium</c:v>
                  </c:pt>
                  <c:pt idx="30">
                    <c:v>Netherlands</c:v>
                  </c:pt>
                  <c:pt idx="31">
                    <c:v>Japan</c:v>
                  </c:pt>
                  <c:pt idx="32">
                    <c:v>Czech republic</c:v>
                  </c:pt>
                  <c:pt idx="33">
                    <c:v>Chile</c:v>
                  </c:pt>
                  <c:pt idx="34">
                    <c:v>Hungary</c:v>
                  </c:pt>
                  <c:pt idx="35">
                    <c:v>Slovakia</c:v>
                  </c:pt>
                  <c:pt idx="36">
                    <c:v>Kenya</c:v>
                  </c:pt>
                </c15:dlblRangeCache>
              </c15:datalabelsRange>
            </c:ext>
            <c:ext xmlns:c16="http://schemas.microsoft.com/office/drawing/2014/chart" uri="{C3380CC4-5D6E-409C-BE32-E72D297353CC}">
              <c16:uniqueId val="{00000028-A39E-4C81-9493-2C7CBE391550}"/>
            </c:ext>
          </c:extLst>
        </c:ser>
        <c:ser>
          <c:idx val="3"/>
          <c:order val="3"/>
          <c:spPr>
            <a:ln w="25400" cap="rnd">
              <a:noFill/>
              <a:round/>
            </a:ln>
            <a:effectLst/>
          </c:spPr>
          <c:marker>
            <c:symbol val="none"/>
          </c:marker>
          <c:trendline>
            <c:spPr>
              <a:ln w="28575" cap="rnd">
                <a:solidFill>
                  <a:schemeClr val="tx1">
                    <a:lumMod val="95000"/>
                    <a:lumOff val="5000"/>
                  </a:schemeClr>
                </a:solidFill>
                <a:prstDash val="solid"/>
              </a:ln>
              <a:effectLst/>
            </c:spPr>
            <c:trendlineType val="linear"/>
            <c:backward val="4"/>
            <c:dispRSqr val="1"/>
            <c:dispEq val="0"/>
            <c:trendlineLbl>
              <c:layout>
                <c:manualLayout>
                  <c:x val="0.13726419757821726"/>
                  <c:y val="3.3994233495899411E-2"/>
                </c:manualLayout>
              </c:layout>
              <c:numFmt formatCode="General" sourceLinked="0"/>
              <c:spPr>
                <a:noFill/>
                <a:ln>
                  <a:noFill/>
                </a:ln>
                <a:effectLst/>
              </c:spPr>
              <c:txPr>
                <a:bodyPr rot="0" spcFirstLastPara="1" vertOverflow="ellipsis" vert="horz" wrap="square" anchor="ctr" anchorCtr="1"/>
                <a:lstStyle/>
                <a:p>
                  <a:pPr>
                    <a:defRPr sz="1400" b="1" i="0" u="none" strike="noStrike" kern="1200" baseline="0">
                      <a:solidFill>
                        <a:schemeClr val="tx1">
                          <a:lumMod val="95000"/>
                          <a:lumOff val="5000"/>
                        </a:schemeClr>
                      </a:solidFill>
                      <a:latin typeface="+mn-lt"/>
                      <a:ea typeface="+mn-ea"/>
                      <a:cs typeface="+mn-cs"/>
                    </a:defRPr>
                  </a:pPr>
                  <a:endParaRPr lang="en-US"/>
                </a:p>
              </c:txPr>
            </c:trendlineLbl>
          </c:trendline>
          <c:xVal>
            <c:numRef>
              <c:f>'WA1+O2 and WC37'!$D$8:$D$44</c:f>
              <c:numCache>
                <c:formatCode>General</c:formatCode>
                <c:ptCount val="37"/>
                <c:pt idx="0">
                  <c:v>95.798000000000002</c:v>
                </c:pt>
                <c:pt idx="1">
                  <c:v>76.358000000000004</c:v>
                </c:pt>
                <c:pt idx="2">
                  <c:v>31.402999999999999</c:v>
                </c:pt>
                <c:pt idx="3">
                  <c:v>59.347999999999999</c:v>
                </c:pt>
                <c:pt idx="4">
                  <c:v>71.498000000000005</c:v>
                </c:pt>
                <c:pt idx="5">
                  <c:v>62.993000000000009</c:v>
                </c:pt>
                <c:pt idx="6">
                  <c:v>66.638000000000005</c:v>
                </c:pt>
                <c:pt idx="7">
                  <c:v>84.863</c:v>
                </c:pt>
                <c:pt idx="8">
                  <c:v>54.488</c:v>
                </c:pt>
                <c:pt idx="9">
                  <c:v>69.067999999999998</c:v>
                </c:pt>
                <c:pt idx="10">
                  <c:v>47.198</c:v>
                </c:pt>
                <c:pt idx="11">
                  <c:v>67.853000000000009</c:v>
                </c:pt>
                <c:pt idx="12">
                  <c:v>36.262999999999998</c:v>
                </c:pt>
                <c:pt idx="13">
                  <c:v>39.908000000000001</c:v>
                </c:pt>
                <c:pt idx="14">
                  <c:v>28.972999999999999</c:v>
                </c:pt>
                <c:pt idx="15">
                  <c:v>38.692999999999998</c:v>
                </c:pt>
                <c:pt idx="16">
                  <c:v>37.478000000000002</c:v>
                </c:pt>
                <c:pt idx="17">
                  <c:v>30.188000000000002</c:v>
                </c:pt>
                <c:pt idx="18">
                  <c:v>24.113</c:v>
                </c:pt>
                <c:pt idx="19">
                  <c:v>27.757999999999999</c:v>
                </c:pt>
                <c:pt idx="20">
                  <c:v>42.338000000000001</c:v>
                </c:pt>
                <c:pt idx="21">
                  <c:v>86.078000000000003</c:v>
                </c:pt>
                <c:pt idx="22">
                  <c:v>82.433000000000007</c:v>
                </c:pt>
                <c:pt idx="23">
                  <c:v>78.787999999999997</c:v>
                </c:pt>
                <c:pt idx="24">
                  <c:v>50.843000000000004</c:v>
                </c:pt>
                <c:pt idx="25">
                  <c:v>41.123000000000005</c:v>
                </c:pt>
                <c:pt idx="26">
                  <c:v>53.273000000000003</c:v>
                </c:pt>
                <c:pt idx="27">
                  <c:v>43.552999999999997</c:v>
                </c:pt>
                <c:pt idx="28">
                  <c:v>72.713000000000008</c:v>
                </c:pt>
                <c:pt idx="29">
                  <c:v>35.048000000000002</c:v>
                </c:pt>
                <c:pt idx="30">
                  <c:v>33.832999999999998</c:v>
                </c:pt>
                <c:pt idx="31">
                  <c:v>32.618000000000002</c:v>
                </c:pt>
                <c:pt idx="32">
                  <c:v>25.327999999999999</c:v>
                </c:pt>
                <c:pt idx="33">
                  <c:v>64.207999999999998</c:v>
                </c:pt>
                <c:pt idx="34">
                  <c:v>52.058000000000007</c:v>
                </c:pt>
                <c:pt idx="35">
                  <c:v>60.563000000000002</c:v>
                </c:pt>
                <c:pt idx="36">
                  <c:v>92.153000000000006</c:v>
                </c:pt>
              </c:numCache>
            </c:numRef>
          </c:xVal>
          <c:yVal>
            <c:numRef>
              <c:f>'WA1+O2 and WC37'!$J$8:$J$44</c:f>
              <c:numCache>
                <c:formatCode>General</c:formatCode>
                <c:ptCount val="37"/>
                <c:pt idx="0">
                  <c:v>13</c:v>
                </c:pt>
                <c:pt idx="1">
                  <c:v>27</c:v>
                </c:pt>
                <c:pt idx="2">
                  <c:v>34</c:v>
                </c:pt>
                <c:pt idx="3">
                  <c:v>28</c:v>
                </c:pt>
                <c:pt idx="4">
                  <c:v>28</c:v>
                </c:pt>
                <c:pt idx="5">
                  <c:v>13</c:v>
                </c:pt>
                <c:pt idx="6">
                  <c:v>14</c:v>
                </c:pt>
                <c:pt idx="7">
                  <c:v>27</c:v>
                </c:pt>
                <c:pt idx="8">
                  <c:v>39</c:v>
                </c:pt>
                <c:pt idx="9">
                  <c:v>17</c:v>
                </c:pt>
                <c:pt idx="10">
                  <c:v>22</c:v>
                </c:pt>
                <c:pt idx="11">
                  <c:v>23</c:v>
                </c:pt>
                <c:pt idx="12">
                  <c:v>39</c:v>
                </c:pt>
                <c:pt idx="13">
                  <c:v>31</c:v>
                </c:pt>
                <c:pt idx="14">
                  <c:v>30</c:v>
                </c:pt>
                <c:pt idx="15">
                  <c:v>36</c:v>
                </c:pt>
                <c:pt idx="16">
                  <c:v>39</c:v>
                </c:pt>
                <c:pt idx="17">
                  <c:v>52</c:v>
                </c:pt>
                <c:pt idx="18">
                  <c:v>46</c:v>
                </c:pt>
                <c:pt idx="19">
                  <c:v>41</c:v>
                </c:pt>
                <c:pt idx="20">
                  <c:v>42</c:v>
                </c:pt>
                <c:pt idx="21">
                  <c:v>15</c:v>
                </c:pt>
                <c:pt idx="22">
                  <c:v>23</c:v>
                </c:pt>
                <c:pt idx="23">
                  <c:v>12</c:v>
                </c:pt>
                <c:pt idx="24">
                  <c:v>16</c:v>
                </c:pt>
                <c:pt idx="25">
                  <c:v>27</c:v>
                </c:pt>
                <c:pt idx="26">
                  <c:v>27</c:v>
                </c:pt>
                <c:pt idx="27">
                  <c:v>34</c:v>
                </c:pt>
                <c:pt idx="28">
                  <c:v>38</c:v>
                </c:pt>
                <c:pt idx="29">
                  <c:v>41</c:v>
                </c:pt>
                <c:pt idx="30">
                  <c:v>54</c:v>
                </c:pt>
                <c:pt idx="31">
                  <c:v>28</c:v>
                </c:pt>
                <c:pt idx="32">
                  <c:v>41</c:v>
                </c:pt>
                <c:pt idx="33">
                  <c:v>8</c:v>
                </c:pt>
                <c:pt idx="34">
                  <c:v>15</c:v>
                </c:pt>
                <c:pt idx="35">
                  <c:v>20</c:v>
                </c:pt>
                <c:pt idx="36">
                  <c:v>9</c:v>
                </c:pt>
              </c:numCache>
            </c:numRef>
          </c:yVal>
          <c:smooth val="0"/>
          <c:extLst>
            <c:ext xmlns:c16="http://schemas.microsoft.com/office/drawing/2014/chart" uri="{C3380CC4-5D6E-409C-BE32-E72D297353CC}">
              <c16:uniqueId val="{0000002A-A39E-4C81-9493-2C7CBE391550}"/>
            </c:ext>
          </c:extLst>
        </c:ser>
        <c:dLbls>
          <c:showLegendKey val="0"/>
          <c:showVal val="0"/>
          <c:showCatName val="0"/>
          <c:showSerName val="0"/>
          <c:showPercent val="0"/>
          <c:showBubbleSize val="0"/>
        </c:dLbls>
        <c:axId val="475674792"/>
        <c:axId val="475670856"/>
        <c:extLst>
          <c:ext xmlns:c15="http://schemas.microsoft.com/office/drawing/2012/chart" uri="{02D57815-91ED-43cb-92C2-25804820EDAC}">
            <c15:filteredScatterSeries>
              <c15:ser>
                <c:idx val="0"/>
                <c:order val="0"/>
                <c:spPr>
                  <a:ln w="25400" cap="rnd">
                    <a:noFill/>
                    <a:round/>
                  </a:ln>
                  <a:effectLst/>
                </c:spPr>
                <c:marker>
                  <c:symbol val="circle"/>
                  <c:size val="6"/>
                  <c:spPr>
                    <a:solidFill>
                      <a:schemeClr val="accent1"/>
                    </a:solidFill>
                    <a:ln w="9525">
                      <a:noFill/>
                    </a:ln>
                    <a:effectLst/>
                  </c:spPr>
                </c:marker>
                <c:dPt>
                  <c:idx val="0"/>
                  <c:marker>
                    <c:symbol val="circle"/>
                    <c:size val="6"/>
                    <c:spPr>
                      <a:solidFill>
                        <a:schemeClr val="accent1"/>
                      </a:solidFill>
                      <a:ln w="9525">
                        <a:noFill/>
                      </a:ln>
                      <a:effectLst/>
                    </c:spPr>
                  </c:marker>
                  <c:bubble3D val="0"/>
                  <c:extLst>
                    <c:ext xmlns:c16="http://schemas.microsoft.com/office/drawing/2014/chart" uri="{C3380CC4-5D6E-409C-BE32-E72D297353CC}">
                      <c16:uniqueId val="{0000002B-A39E-4C81-9493-2C7CBE391550}"/>
                    </c:ext>
                  </c:extLst>
                </c:dPt>
                <c:dPt>
                  <c:idx val="1"/>
                  <c:marker>
                    <c:symbol val="circle"/>
                    <c:size val="6"/>
                    <c:spPr>
                      <a:solidFill>
                        <a:schemeClr val="accent1"/>
                      </a:solidFill>
                      <a:ln w="9525">
                        <a:noFill/>
                      </a:ln>
                      <a:effectLst/>
                    </c:spPr>
                  </c:marker>
                  <c:bubble3D val="0"/>
                  <c:extLst>
                    <c:ext xmlns:c16="http://schemas.microsoft.com/office/drawing/2014/chart" uri="{C3380CC4-5D6E-409C-BE32-E72D297353CC}">
                      <c16:uniqueId val="{0000002C-A39E-4C81-9493-2C7CBE391550}"/>
                    </c:ext>
                  </c:extLst>
                </c:dPt>
                <c:dPt>
                  <c:idx val="2"/>
                  <c:marker>
                    <c:symbol val="circle"/>
                    <c:size val="6"/>
                    <c:spPr>
                      <a:solidFill>
                        <a:schemeClr val="accent1"/>
                      </a:solidFill>
                      <a:ln w="9525">
                        <a:noFill/>
                      </a:ln>
                      <a:effectLst/>
                    </c:spPr>
                  </c:marker>
                  <c:bubble3D val="0"/>
                  <c:extLst>
                    <c:ext xmlns:c16="http://schemas.microsoft.com/office/drawing/2014/chart" uri="{C3380CC4-5D6E-409C-BE32-E72D297353CC}">
                      <c16:uniqueId val="{0000002D-A39E-4C81-9493-2C7CBE391550}"/>
                    </c:ext>
                  </c:extLst>
                </c:dPt>
                <c:dPt>
                  <c:idx val="3"/>
                  <c:marker>
                    <c:symbol val="circle"/>
                    <c:size val="6"/>
                    <c:spPr>
                      <a:solidFill>
                        <a:schemeClr val="accent1"/>
                      </a:solidFill>
                      <a:ln w="9525">
                        <a:noFill/>
                      </a:ln>
                      <a:effectLst/>
                    </c:spPr>
                  </c:marker>
                  <c:bubble3D val="0"/>
                  <c:extLst>
                    <c:ext xmlns:c16="http://schemas.microsoft.com/office/drawing/2014/chart" uri="{C3380CC4-5D6E-409C-BE32-E72D297353CC}">
                      <c16:uniqueId val="{0000002E-A39E-4C81-9493-2C7CBE391550}"/>
                    </c:ext>
                  </c:extLst>
                </c:dPt>
                <c:dPt>
                  <c:idx val="4"/>
                  <c:marker>
                    <c:symbol val="circle"/>
                    <c:size val="6"/>
                    <c:spPr>
                      <a:solidFill>
                        <a:schemeClr val="accent1"/>
                      </a:solidFill>
                      <a:ln w="9525">
                        <a:noFill/>
                      </a:ln>
                      <a:effectLst/>
                    </c:spPr>
                  </c:marker>
                  <c:bubble3D val="0"/>
                  <c:extLst>
                    <c:ext xmlns:c16="http://schemas.microsoft.com/office/drawing/2014/chart" uri="{C3380CC4-5D6E-409C-BE32-E72D297353CC}">
                      <c16:uniqueId val="{0000002F-A39E-4C81-9493-2C7CBE391550}"/>
                    </c:ext>
                  </c:extLst>
                </c:dPt>
                <c:dPt>
                  <c:idx val="5"/>
                  <c:marker>
                    <c:symbol val="circle"/>
                    <c:size val="6"/>
                    <c:spPr>
                      <a:solidFill>
                        <a:schemeClr val="accent1"/>
                      </a:solidFill>
                      <a:ln w="9525">
                        <a:noFill/>
                      </a:ln>
                      <a:effectLst/>
                    </c:spPr>
                  </c:marker>
                  <c:bubble3D val="0"/>
                  <c:extLst>
                    <c:ext xmlns:c16="http://schemas.microsoft.com/office/drawing/2014/chart" uri="{C3380CC4-5D6E-409C-BE32-E72D297353CC}">
                      <c16:uniqueId val="{00000030-A39E-4C81-9493-2C7CBE391550}"/>
                    </c:ext>
                  </c:extLst>
                </c:dPt>
                <c:dPt>
                  <c:idx val="6"/>
                  <c:marker>
                    <c:symbol val="circle"/>
                    <c:size val="6"/>
                    <c:spPr>
                      <a:solidFill>
                        <a:schemeClr val="accent1"/>
                      </a:solidFill>
                      <a:ln w="9525">
                        <a:noFill/>
                      </a:ln>
                      <a:effectLst/>
                    </c:spPr>
                  </c:marker>
                  <c:bubble3D val="0"/>
                  <c:extLst>
                    <c:ext xmlns:c16="http://schemas.microsoft.com/office/drawing/2014/chart" uri="{C3380CC4-5D6E-409C-BE32-E72D297353CC}">
                      <c16:uniqueId val="{00000031-A39E-4C81-9493-2C7CBE391550}"/>
                    </c:ext>
                  </c:extLst>
                </c:dPt>
                <c:dPt>
                  <c:idx val="7"/>
                  <c:marker>
                    <c:symbol val="circle"/>
                    <c:size val="6"/>
                    <c:spPr>
                      <a:solidFill>
                        <a:schemeClr val="accent1"/>
                      </a:solidFill>
                      <a:ln w="9525">
                        <a:noFill/>
                      </a:ln>
                      <a:effectLst/>
                    </c:spPr>
                  </c:marker>
                  <c:bubble3D val="0"/>
                  <c:extLst>
                    <c:ext xmlns:c16="http://schemas.microsoft.com/office/drawing/2014/chart" uri="{C3380CC4-5D6E-409C-BE32-E72D297353CC}">
                      <c16:uniqueId val="{00000032-A39E-4C81-9493-2C7CBE391550}"/>
                    </c:ext>
                  </c:extLst>
                </c:dPt>
                <c:dPt>
                  <c:idx val="8"/>
                  <c:marker>
                    <c:symbol val="circle"/>
                    <c:size val="6"/>
                    <c:spPr>
                      <a:solidFill>
                        <a:schemeClr val="accent1"/>
                      </a:solidFill>
                      <a:ln w="9525">
                        <a:noFill/>
                      </a:ln>
                      <a:effectLst/>
                    </c:spPr>
                  </c:marker>
                  <c:bubble3D val="0"/>
                  <c:extLst>
                    <c:ext xmlns:c16="http://schemas.microsoft.com/office/drawing/2014/chart" uri="{C3380CC4-5D6E-409C-BE32-E72D297353CC}">
                      <c16:uniqueId val="{00000033-A39E-4C81-9493-2C7CBE391550}"/>
                    </c:ext>
                  </c:extLst>
                </c:dPt>
                <c:dPt>
                  <c:idx val="9"/>
                  <c:marker>
                    <c:symbol val="circle"/>
                    <c:size val="6"/>
                    <c:spPr>
                      <a:solidFill>
                        <a:schemeClr val="accent1"/>
                      </a:solidFill>
                      <a:ln w="9525">
                        <a:noFill/>
                      </a:ln>
                      <a:effectLst/>
                    </c:spPr>
                  </c:marker>
                  <c:bubble3D val="0"/>
                  <c:extLst>
                    <c:ext xmlns:c16="http://schemas.microsoft.com/office/drawing/2014/chart" uri="{C3380CC4-5D6E-409C-BE32-E72D297353CC}">
                      <c16:uniqueId val="{00000034-A39E-4C81-9493-2C7CBE391550}"/>
                    </c:ext>
                  </c:extLst>
                </c:dPt>
                <c:dPt>
                  <c:idx val="10"/>
                  <c:marker>
                    <c:symbol val="circle"/>
                    <c:size val="6"/>
                    <c:spPr>
                      <a:solidFill>
                        <a:schemeClr val="accent1"/>
                      </a:solidFill>
                      <a:ln w="9525">
                        <a:noFill/>
                      </a:ln>
                      <a:effectLst/>
                    </c:spPr>
                  </c:marker>
                  <c:bubble3D val="0"/>
                  <c:extLst>
                    <c:ext xmlns:c16="http://schemas.microsoft.com/office/drawing/2014/chart" uri="{C3380CC4-5D6E-409C-BE32-E72D297353CC}">
                      <c16:uniqueId val="{00000035-A39E-4C81-9493-2C7CBE391550}"/>
                    </c:ext>
                  </c:extLst>
                </c:dPt>
                <c:dPt>
                  <c:idx val="11"/>
                  <c:marker>
                    <c:symbol val="circle"/>
                    <c:size val="6"/>
                    <c:spPr>
                      <a:solidFill>
                        <a:schemeClr val="accent1"/>
                      </a:solidFill>
                      <a:ln w="9525">
                        <a:noFill/>
                      </a:ln>
                      <a:effectLst/>
                    </c:spPr>
                  </c:marker>
                  <c:bubble3D val="0"/>
                  <c:extLst>
                    <c:ext xmlns:c16="http://schemas.microsoft.com/office/drawing/2014/chart" uri="{C3380CC4-5D6E-409C-BE32-E72D297353CC}">
                      <c16:uniqueId val="{00000036-A39E-4C81-9493-2C7CBE391550}"/>
                    </c:ext>
                  </c:extLst>
                </c:dPt>
                <c:dPt>
                  <c:idx val="12"/>
                  <c:marker>
                    <c:symbol val="circle"/>
                    <c:size val="6"/>
                    <c:spPr>
                      <a:solidFill>
                        <a:schemeClr val="accent1"/>
                      </a:solidFill>
                      <a:ln w="9525">
                        <a:noFill/>
                      </a:ln>
                      <a:effectLst/>
                    </c:spPr>
                  </c:marker>
                  <c:bubble3D val="0"/>
                  <c:extLst>
                    <c:ext xmlns:c16="http://schemas.microsoft.com/office/drawing/2014/chart" uri="{C3380CC4-5D6E-409C-BE32-E72D297353CC}">
                      <c16:uniqueId val="{00000037-A39E-4C81-9493-2C7CBE391550}"/>
                    </c:ext>
                  </c:extLst>
                </c:dPt>
                <c:dPt>
                  <c:idx val="13"/>
                  <c:marker>
                    <c:symbol val="circle"/>
                    <c:size val="6"/>
                    <c:spPr>
                      <a:solidFill>
                        <a:schemeClr val="accent1"/>
                      </a:solidFill>
                      <a:ln w="9525">
                        <a:noFill/>
                      </a:ln>
                      <a:effectLst/>
                    </c:spPr>
                  </c:marker>
                  <c:bubble3D val="0"/>
                  <c:extLst>
                    <c:ext xmlns:c16="http://schemas.microsoft.com/office/drawing/2014/chart" uri="{C3380CC4-5D6E-409C-BE32-E72D297353CC}">
                      <c16:uniqueId val="{00000038-A39E-4C81-9493-2C7CBE391550}"/>
                    </c:ext>
                  </c:extLst>
                </c:dPt>
                <c:dPt>
                  <c:idx val="14"/>
                  <c:marker>
                    <c:symbol val="circle"/>
                    <c:size val="6"/>
                    <c:spPr>
                      <a:solidFill>
                        <a:schemeClr val="accent1"/>
                      </a:solidFill>
                      <a:ln w="9525">
                        <a:noFill/>
                      </a:ln>
                      <a:effectLst/>
                    </c:spPr>
                  </c:marker>
                  <c:bubble3D val="0"/>
                  <c:extLst>
                    <c:ext xmlns:c16="http://schemas.microsoft.com/office/drawing/2014/chart" uri="{C3380CC4-5D6E-409C-BE32-E72D297353CC}">
                      <c16:uniqueId val="{00000039-A39E-4C81-9493-2C7CBE391550}"/>
                    </c:ext>
                  </c:extLst>
                </c:dPt>
                <c:dPt>
                  <c:idx val="15"/>
                  <c:marker>
                    <c:symbol val="circle"/>
                    <c:size val="6"/>
                    <c:spPr>
                      <a:solidFill>
                        <a:schemeClr val="accent1"/>
                      </a:solidFill>
                      <a:ln w="9525">
                        <a:noFill/>
                      </a:ln>
                      <a:effectLst/>
                    </c:spPr>
                  </c:marker>
                  <c:bubble3D val="0"/>
                  <c:extLst>
                    <c:ext xmlns:c16="http://schemas.microsoft.com/office/drawing/2014/chart" uri="{C3380CC4-5D6E-409C-BE32-E72D297353CC}">
                      <c16:uniqueId val="{0000003A-A39E-4C81-9493-2C7CBE391550}"/>
                    </c:ext>
                  </c:extLst>
                </c:dPt>
                <c:dPt>
                  <c:idx val="16"/>
                  <c:marker>
                    <c:symbol val="circle"/>
                    <c:size val="6"/>
                    <c:spPr>
                      <a:solidFill>
                        <a:schemeClr val="accent1"/>
                      </a:solidFill>
                      <a:ln w="9525">
                        <a:noFill/>
                      </a:ln>
                      <a:effectLst/>
                    </c:spPr>
                  </c:marker>
                  <c:bubble3D val="0"/>
                  <c:extLst>
                    <c:ext xmlns:c16="http://schemas.microsoft.com/office/drawing/2014/chart" uri="{C3380CC4-5D6E-409C-BE32-E72D297353CC}">
                      <c16:uniqueId val="{0000003B-A39E-4C81-9493-2C7CBE391550}"/>
                    </c:ext>
                  </c:extLst>
                </c:dPt>
                <c:dPt>
                  <c:idx val="17"/>
                  <c:marker>
                    <c:symbol val="circle"/>
                    <c:size val="6"/>
                    <c:spPr>
                      <a:solidFill>
                        <a:schemeClr val="accent1"/>
                      </a:solidFill>
                      <a:ln w="9525">
                        <a:noFill/>
                      </a:ln>
                      <a:effectLst/>
                    </c:spPr>
                  </c:marker>
                  <c:bubble3D val="0"/>
                  <c:extLst>
                    <c:ext xmlns:c16="http://schemas.microsoft.com/office/drawing/2014/chart" uri="{C3380CC4-5D6E-409C-BE32-E72D297353CC}">
                      <c16:uniqueId val="{0000003C-A39E-4C81-9493-2C7CBE391550}"/>
                    </c:ext>
                  </c:extLst>
                </c:dPt>
                <c:dPt>
                  <c:idx val="18"/>
                  <c:marker>
                    <c:symbol val="circle"/>
                    <c:size val="6"/>
                    <c:spPr>
                      <a:solidFill>
                        <a:schemeClr val="accent1"/>
                      </a:solidFill>
                      <a:ln w="9525">
                        <a:noFill/>
                      </a:ln>
                      <a:effectLst/>
                    </c:spPr>
                  </c:marker>
                  <c:bubble3D val="0"/>
                  <c:extLst>
                    <c:ext xmlns:c16="http://schemas.microsoft.com/office/drawing/2014/chart" uri="{C3380CC4-5D6E-409C-BE32-E72D297353CC}">
                      <c16:uniqueId val="{0000003D-A39E-4C81-9493-2C7CBE391550}"/>
                    </c:ext>
                  </c:extLst>
                </c:dPt>
                <c:dPt>
                  <c:idx val="19"/>
                  <c:marker>
                    <c:symbol val="circle"/>
                    <c:size val="6"/>
                    <c:spPr>
                      <a:solidFill>
                        <a:schemeClr val="accent1"/>
                      </a:solidFill>
                      <a:ln w="9525">
                        <a:noFill/>
                      </a:ln>
                      <a:effectLst/>
                    </c:spPr>
                  </c:marker>
                  <c:bubble3D val="0"/>
                  <c:extLst>
                    <c:ext xmlns:c16="http://schemas.microsoft.com/office/drawing/2014/chart" uri="{C3380CC4-5D6E-409C-BE32-E72D297353CC}">
                      <c16:uniqueId val="{0000003E-A39E-4C81-9493-2C7CBE391550}"/>
                    </c:ext>
                  </c:extLst>
                </c:dPt>
                <c:dPt>
                  <c:idx val="20"/>
                  <c:marker>
                    <c:symbol val="circle"/>
                    <c:size val="6"/>
                    <c:spPr>
                      <a:solidFill>
                        <a:schemeClr val="accent1"/>
                      </a:solidFill>
                      <a:ln w="9525">
                        <a:noFill/>
                      </a:ln>
                      <a:effectLst/>
                    </c:spPr>
                  </c:marker>
                  <c:bubble3D val="0"/>
                  <c:extLst>
                    <c:ext xmlns:c16="http://schemas.microsoft.com/office/drawing/2014/chart" uri="{C3380CC4-5D6E-409C-BE32-E72D297353CC}">
                      <c16:uniqueId val="{0000003F-A39E-4C81-9493-2C7CBE391550}"/>
                    </c:ext>
                  </c:extLst>
                </c:dPt>
                <c:dPt>
                  <c:idx val="21"/>
                  <c:marker>
                    <c:symbol val="circle"/>
                    <c:size val="6"/>
                    <c:spPr>
                      <a:solidFill>
                        <a:schemeClr val="accent1"/>
                      </a:solidFill>
                      <a:ln w="9525">
                        <a:noFill/>
                      </a:ln>
                      <a:effectLst/>
                    </c:spPr>
                  </c:marker>
                  <c:bubble3D val="0"/>
                  <c:extLst>
                    <c:ext xmlns:c16="http://schemas.microsoft.com/office/drawing/2014/chart" uri="{C3380CC4-5D6E-409C-BE32-E72D297353CC}">
                      <c16:uniqueId val="{00000040-A39E-4C81-9493-2C7CBE391550}"/>
                    </c:ext>
                  </c:extLst>
                </c:dPt>
                <c:dPt>
                  <c:idx val="22"/>
                  <c:marker>
                    <c:symbol val="circle"/>
                    <c:size val="6"/>
                    <c:spPr>
                      <a:solidFill>
                        <a:schemeClr val="accent1"/>
                      </a:solidFill>
                      <a:ln w="9525">
                        <a:noFill/>
                      </a:ln>
                      <a:effectLst/>
                    </c:spPr>
                  </c:marker>
                  <c:bubble3D val="0"/>
                  <c:extLst>
                    <c:ext xmlns:c16="http://schemas.microsoft.com/office/drawing/2014/chart" uri="{C3380CC4-5D6E-409C-BE32-E72D297353CC}">
                      <c16:uniqueId val="{00000041-A39E-4C81-9493-2C7CBE391550}"/>
                    </c:ext>
                  </c:extLst>
                </c:dPt>
                <c:dPt>
                  <c:idx val="23"/>
                  <c:marker>
                    <c:symbol val="circle"/>
                    <c:size val="6"/>
                    <c:spPr>
                      <a:solidFill>
                        <a:schemeClr val="accent1"/>
                      </a:solidFill>
                      <a:ln w="9525">
                        <a:noFill/>
                      </a:ln>
                      <a:effectLst/>
                    </c:spPr>
                  </c:marker>
                  <c:bubble3D val="0"/>
                  <c:extLst>
                    <c:ext xmlns:c16="http://schemas.microsoft.com/office/drawing/2014/chart" uri="{C3380CC4-5D6E-409C-BE32-E72D297353CC}">
                      <c16:uniqueId val="{00000042-A39E-4C81-9493-2C7CBE391550}"/>
                    </c:ext>
                  </c:extLst>
                </c:dPt>
                <c:dPt>
                  <c:idx val="24"/>
                  <c:marker>
                    <c:symbol val="circle"/>
                    <c:size val="6"/>
                    <c:spPr>
                      <a:solidFill>
                        <a:schemeClr val="accent1"/>
                      </a:solidFill>
                      <a:ln w="9525">
                        <a:noFill/>
                      </a:ln>
                      <a:effectLst/>
                    </c:spPr>
                  </c:marker>
                  <c:bubble3D val="0"/>
                  <c:extLst>
                    <c:ext xmlns:c16="http://schemas.microsoft.com/office/drawing/2014/chart" uri="{C3380CC4-5D6E-409C-BE32-E72D297353CC}">
                      <c16:uniqueId val="{00000043-A39E-4C81-9493-2C7CBE391550}"/>
                    </c:ext>
                  </c:extLst>
                </c:dPt>
                <c:dPt>
                  <c:idx val="25"/>
                  <c:marker>
                    <c:symbol val="circle"/>
                    <c:size val="6"/>
                    <c:spPr>
                      <a:solidFill>
                        <a:schemeClr val="accent1"/>
                      </a:solidFill>
                      <a:ln w="9525">
                        <a:noFill/>
                      </a:ln>
                      <a:effectLst/>
                    </c:spPr>
                  </c:marker>
                  <c:bubble3D val="0"/>
                  <c:extLst>
                    <c:ext xmlns:c16="http://schemas.microsoft.com/office/drawing/2014/chart" uri="{C3380CC4-5D6E-409C-BE32-E72D297353CC}">
                      <c16:uniqueId val="{00000044-A39E-4C81-9493-2C7CBE391550}"/>
                    </c:ext>
                  </c:extLst>
                </c:dPt>
                <c:dPt>
                  <c:idx val="26"/>
                  <c:marker>
                    <c:symbol val="circle"/>
                    <c:size val="6"/>
                    <c:spPr>
                      <a:solidFill>
                        <a:schemeClr val="accent1"/>
                      </a:solidFill>
                      <a:ln w="9525">
                        <a:noFill/>
                      </a:ln>
                      <a:effectLst/>
                    </c:spPr>
                  </c:marker>
                  <c:bubble3D val="0"/>
                  <c:extLst>
                    <c:ext xmlns:c16="http://schemas.microsoft.com/office/drawing/2014/chart" uri="{C3380CC4-5D6E-409C-BE32-E72D297353CC}">
                      <c16:uniqueId val="{00000045-A39E-4C81-9493-2C7CBE391550}"/>
                    </c:ext>
                  </c:extLst>
                </c:dPt>
                <c:dPt>
                  <c:idx val="27"/>
                  <c:marker>
                    <c:symbol val="circle"/>
                    <c:size val="6"/>
                    <c:spPr>
                      <a:solidFill>
                        <a:schemeClr val="accent1"/>
                      </a:solidFill>
                      <a:ln w="9525">
                        <a:noFill/>
                      </a:ln>
                      <a:effectLst/>
                    </c:spPr>
                  </c:marker>
                  <c:bubble3D val="0"/>
                  <c:extLst>
                    <c:ext xmlns:c16="http://schemas.microsoft.com/office/drawing/2014/chart" uri="{C3380CC4-5D6E-409C-BE32-E72D297353CC}">
                      <c16:uniqueId val="{00000046-A39E-4C81-9493-2C7CBE391550}"/>
                    </c:ext>
                  </c:extLst>
                </c:dPt>
                <c:dPt>
                  <c:idx val="28"/>
                  <c:marker>
                    <c:symbol val="circle"/>
                    <c:size val="6"/>
                    <c:spPr>
                      <a:solidFill>
                        <a:schemeClr val="accent1"/>
                      </a:solidFill>
                      <a:ln w="9525">
                        <a:noFill/>
                      </a:ln>
                      <a:effectLst/>
                    </c:spPr>
                  </c:marker>
                  <c:bubble3D val="0"/>
                  <c:extLst>
                    <c:ext xmlns:c16="http://schemas.microsoft.com/office/drawing/2014/chart" uri="{C3380CC4-5D6E-409C-BE32-E72D297353CC}">
                      <c16:uniqueId val="{00000047-A39E-4C81-9493-2C7CBE391550}"/>
                    </c:ext>
                  </c:extLst>
                </c:dPt>
                <c:dPt>
                  <c:idx val="29"/>
                  <c:marker>
                    <c:symbol val="circle"/>
                    <c:size val="6"/>
                    <c:spPr>
                      <a:solidFill>
                        <a:schemeClr val="accent1"/>
                      </a:solidFill>
                      <a:ln w="9525">
                        <a:noFill/>
                      </a:ln>
                      <a:effectLst/>
                    </c:spPr>
                  </c:marker>
                  <c:bubble3D val="0"/>
                  <c:extLst>
                    <c:ext xmlns:c16="http://schemas.microsoft.com/office/drawing/2014/chart" uri="{C3380CC4-5D6E-409C-BE32-E72D297353CC}">
                      <c16:uniqueId val="{00000048-A39E-4C81-9493-2C7CBE391550}"/>
                    </c:ext>
                  </c:extLst>
                </c:dPt>
                <c:dPt>
                  <c:idx val="30"/>
                  <c:marker>
                    <c:symbol val="circle"/>
                    <c:size val="6"/>
                    <c:spPr>
                      <a:solidFill>
                        <a:schemeClr val="accent1"/>
                      </a:solidFill>
                      <a:ln w="9525">
                        <a:noFill/>
                      </a:ln>
                      <a:effectLst/>
                    </c:spPr>
                  </c:marker>
                  <c:bubble3D val="0"/>
                  <c:extLst>
                    <c:ext xmlns:c16="http://schemas.microsoft.com/office/drawing/2014/chart" uri="{C3380CC4-5D6E-409C-BE32-E72D297353CC}">
                      <c16:uniqueId val="{00000049-A39E-4C81-9493-2C7CBE391550}"/>
                    </c:ext>
                  </c:extLst>
                </c:dPt>
                <c:dPt>
                  <c:idx val="31"/>
                  <c:marker>
                    <c:symbol val="circle"/>
                    <c:size val="6"/>
                    <c:spPr>
                      <a:solidFill>
                        <a:schemeClr val="accent1"/>
                      </a:solidFill>
                      <a:ln w="9525">
                        <a:noFill/>
                      </a:ln>
                      <a:effectLst/>
                    </c:spPr>
                  </c:marker>
                  <c:bubble3D val="0"/>
                  <c:extLst>
                    <c:ext xmlns:c16="http://schemas.microsoft.com/office/drawing/2014/chart" uri="{C3380CC4-5D6E-409C-BE32-E72D297353CC}">
                      <c16:uniqueId val="{0000004A-A39E-4C81-9493-2C7CBE391550}"/>
                    </c:ext>
                  </c:extLst>
                </c:dPt>
                <c:dPt>
                  <c:idx val="32"/>
                  <c:marker>
                    <c:symbol val="circle"/>
                    <c:size val="6"/>
                    <c:spPr>
                      <a:solidFill>
                        <a:schemeClr val="accent1"/>
                      </a:solidFill>
                      <a:ln w="9525">
                        <a:noFill/>
                      </a:ln>
                      <a:effectLst/>
                    </c:spPr>
                  </c:marker>
                  <c:bubble3D val="0"/>
                  <c:extLst>
                    <c:ext xmlns:c16="http://schemas.microsoft.com/office/drawing/2014/chart" uri="{C3380CC4-5D6E-409C-BE32-E72D297353CC}">
                      <c16:uniqueId val="{0000004B-A39E-4C81-9493-2C7CBE391550}"/>
                    </c:ext>
                  </c:extLst>
                </c:dPt>
                <c:dPt>
                  <c:idx val="33"/>
                  <c:marker>
                    <c:symbol val="circle"/>
                    <c:size val="6"/>
                    <c:spPr>
                      <a:solidFill>
                        <a:schemeClr val="accent1"/>
                      </a:solidFill>
                      <a:ln w="9525">
                        <a:noFill/>
                      </a:ln>
                      <a:effectLst/>
                    </c:spPr>
                  </c:marker>
                  <c:bubble3D val="0"/>
                  <c:extLst>
                    <c:ext xmlns:c16="http://schemas.microsoft.com/office/drawing/2014/chart" uri="{C3380CC4-5D6E-409C-BE32-E72D297353CC}">
                      <c16:uniqueId val="{0000004C-A39E-4C81-9493-2C7CBE391550}"/>
                    </c:ext>
                  </c:extLst>
                </c:dPt>
                <c:dPt>
                  <c:idx val="34"/>
                  <c:marker>
                    <c:symbol val="circle"/>
                    <c:size val="6"/>
                    <c:spPr>
                      <a:solidFill>
                        <a:schemeClr val="accent1"/>
                      </a:solidFill>
                      <a:ln w="9525">
                        <a:noFill/>
                      </a:ln>
                      <a:effectLst/>
                    </c:spPr>
                  </c:marker>
                  <c:bubble3D val="0"/>
                  <c:extLst>
                    <c:ext xmlns:c16="http://schemas.microsoft.com/office/drawing/2014/chart" uri="{C3380CC4-5D6E-409C-BE32-E72D297353CC}">
                      <c16:uniqueId val="{0000004D-A39E-4C81-9493-2C7CBE391550}"/>
                    </c:ext>
                  </c:extLst>
                </c:dPt>
                <c:dPt>
                  <c:idx val="35"/>
                  <c:marker>
                    <c:symbol val="circle"/>
                    <c:size val="6"/>
                    <c:spPr>
                      <a:solidFill>
                        <a:schemeClr val="accent1"/>
                      </a:solidFill>
                      <a:ln w="9525">
                        <a:noFill/>
                      </a:ln>
                      <a:effectLst/>
                    </c:spPr>
                  </c:marker>
                  <c:bubble3D val="0"/>
                  <c:extLst>
                    <c:ext xmlns:c16="http://schemas.microsoft.com/office/drawing/2014/chart" uri="{C3380CC4-5D6E-409C-BE32-E72D297353CC}">
                      <c16:uniqueId val="{0000004E-A39E-4C81-9493-2C7CBE391550}"/>
                    </c:ext>
                  </c:extLst>
                </c:dPt>
                <c:dPt>
                  <c:idx val="36"/>
                  <c:marker>
                    <c:symbol val="circle"/>
                    <c:size val="6"/>
                    <c:spPr>
                      <a:solidFill>
                        <a:schemeClr val="accent1"/>
                      </a:solidFill>
                      <a:ln w="9525">
                        <a:noFill/>
                      </a:ln>
                      <a:effectLst/>
                    </c:spPr>
                  </c:marker>
                  <c:bubble3D val="0"/>
                  <c:extLst>
                    <c:ext xmlns:c16="http://schemas.microsoft.com/office/drawing/2014/chart" uri="{C3380CC4-5D6E-409C-BE32-E72D297353CC}">
                      <c16:uniqueId val="{0000004F-A39E-4C81-9493-2C7CBE391550}"/>
                    </c:ext>
                  </c:extLst>
                </c:dPt>
                <c:dLbls>
                  <c:dLbl>
                    <c:idx val="0"/>
                    <c:tx>
                      <c:rich>
                        <a:bodyPr/>
                        <a:lstStyle/>
                        <a:p>
                          <a:fld id="{0839E94E-036B-4573-A3E5-32CF08CE377F}"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2B-A39E-4C81-9493-2C7CBE391550}"/>
                      </c:ext>
                    </c:extLst>
                  </c:dLbl>
                  <c:dLbl>
                    <c:idx val="1"/>
                    <c:tx>
                      <c:rich>
                        <a:bodyPr/>
                        <a:lstStyle/>
                        <a:p>
                          <a:fld id="{64B38D25-328A-4D1B-9627-33821C17B9F4}" type="CELLRANGE">
                            <a:rPr lang="en-US"/>
                            <a:pPr/>
                            <a:t>[CELLRANGE]</a:t>
                          </a:fld>
                          <a:endParaRPr lang="en-GB"/>
                        </a:p>
                      </c:rich>
                    </c:tx>
                    <c:dLblPos val="l"/>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2C-A39E-4C81-9493-2C7CBE391550}"/>
                      </c:ext>
                    </c:extLst>
                  </c:dLbl>
                  <c:dLbl>
                    <c:idx val="2"/>
                    <c:tx>
                      <c:rich>
                        <a:bodyPr/>
                        <a:lstStyle/>
                        <a:p>
                          <a:fld id="{4D6096B6-A1DA-4B0B-80E7-1DDC1503859E}" type="CELLRANGE">
                            <a:rPr lang="en-US">
                              <a:solidFill>
                                <a:schemeClr val="accent1"/>
                              </a:solidFill>
                            </a:rPr>
                            <a:pPr/>
                            <a:t>[CELLRANGE]</a:t>
                          </a:fld>
                          <a:endParaRPr lang="en-GB"/>
                        </a:p>
                      </c:rich>
                    </c:tx>
                    <c:dLblPos val="b"/>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2D-A39E-4C81-9493-2C7CBE391550}"/>
                      </c:ext>
                    </c:extLst>
                  </c:dLbl>
                  <c:dLbl>
                    <c:idx val="3"/>
                    <c:tx>
                      <c:rich>
                        <a:bodyPr/>
                        <a:lstStyle/>
                        <a:p>
                          <a:fld id="{BD4DCC39-5E65-4E26-A4C9-CDD93647D511}"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2E-A39E-4C81-9493-2C7CBE391550}"/>
                      </c:ext>
                    </c:extLst>
                  </c:dLbl>
                  <c:dLbl>
                    <c:idx val="4"/>
                    <c:tx>
                      <c:rich>
                        <a:bodyPr/>
                        <a:lstStyle/>
                        <a:p>
                          <a:fld id="{C1A48C12-DFFC-4B31-BE48-78CA14715D60}"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2F-A39E-4C81-9493-2C7CBE391550}"/>
                      </c:ext>
                    </c:extLst>
                  </c:dLbl>
                  <c:dLbl>
                    <c:idx val="5"/>
                    <c:tx>
                      <c:rich>
                        <a:bodyPr/>
                        <a:lstStyle/>
                        <a:p>
                          <a:fld id="{47B211A9-5166-4285-83E2-4BE036D85543}" type="CELLRANGE">
                            <a:rPr lang="en-US">
                              <a:solidFill>
                                <a:schemeClr val="accent1"/>
                              </a:solidFill>
                            </a:rPr>
                            <a:pPr/>
                            <a:t>[CELLRANGE]</a:t>
                          </a:fld>
                          <a:endParaRPr lang="en-GB"/>
                        </a:p>
                      </c:rich>
                    </c:tx>
                    <c:dLblPos val="l"/>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30-A39E-4C81-9493-2C7CBE391550}"/>
                      </c:ext>
                    </c:extLst>
                  </c:dLbl>
                  <c:dLbl>
                    <c:idx val="6"/>
                    <c:tx>
                      <c:rich>
                        <a:bodyPr/>
                        <a:lstStyle/>
                        <a:p>
                          <a:fld id="{27BF409C-8186-460F-B757-B8C808BFD67D}" type="CELLRANGE">
                            <a:rPr lang="en-US"/>
                            <a:pPr/>
                            <a:t>[CELLRANGE]</a:t>
                          </a:fld>
                          <a:endParaRPr lang="en-GB"/>
                        </a:p>
                      </c:rich>
                    </c:tx>
                    <c:dLblPos val="t"/>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31-A39E-4C81-9493-2C7CBE391550}"/>
                      </c:ext>
                    </c:extLst>
                  </c:dLbl>
                  <c:dLbl>
                    <c:idx val="7"/>
                    <c:tx>
                      <c:rich>
                        <a:bodyPr/>
                        <a:lstStyle/>
                        <a:p>
                          <a:fld id="{E8A8FBFE-6AC2-44C1-BC05-7496CD9D6666}"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32-A39E-4C81-9493-2C7CBE391550}"/>
                      </c:ext>
                    </c:extLst>
                  </c:dLbl>
                  <c:dLbl>
                    <c:idx val="8"/>
                    <c:tx>
                      <c:rich>
                        <a:bodyPr/>
                        <a:lstStyle/>
                        <a:p>
                          <a:fld id="{671740B3-D68C-4396-ACD2-D34B4DDD4D89}"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33-A39E-4C81-9493-2C7CBE391550}"/>
                      </c:ext>
                    </c:extLst>
                  </c:dLbl>
                  <c:dLbl>
                    <c:idx val="9"/>
                    <c:tx>
                      <c:rich>
                        <a:bodyPr/>
                        <a:lstStyle/>
                        <a:p>
                          <a:fld id="{401C5D6A-90D4-4F88-95BF-A636FEF212BB}"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34-A39E-4C81-9493-2C7CBE391550}"/>
                      </c:ext>
                    </c:extLst>
                  </c:dLbl>
                  <c:dLbl>
                    <c:idx val="10"/>
                    <c:tx>
                      <c:rich>
                        <a:bodyPr/>
                        <a:lstStyle/>
                        <a:p>
                          <a:fld id="{BE69DB36-FF23-40D1-9736-693E3DB6ABBD}" type="CELLRANGE">
                            <a:rPr lang="en-US"/>
                            <a:pPr/>
                            <a:t>[CELLRANGE]</a:t>
                          </a:fld>
                          <a:endParaRPr lang="en-GB"/>
                        </a:p>
                      </c:rich>
                    </c:tx>
                    <c:dLblPos val="l"/>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35-A39E-4C81-9493-2C7CBE391550}"/>
                      </c:ext>
                    </c:extLst>
                  </c:dLbl>
                  <c:dLbl>
                    <c:idx val="11"/>
                    <c:tx>
                      <c:rich>
                        <a:bodyPr/>
                        <a:lstStyle/>
                        <a:p>
                          <a:fld id="{78AE82ED-F328-490C-91C5-831329D374E9}" type="CELLRANGE">
                            <a:rPr lang="en-US"/>
                            <a:pPr/>
                            <a:t>[CELLRANGE]</a:t>
                          </a:fld>
                          <a:endParaRPr lang="en-GB"/>
                        </a:p>
                      </c:rich>
                    </c:tx>
                    <c:dLblPos val="r"/>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36-A39E-4C81-9493-2C7CBE391550}"/>
                      </c:ext>
                    </c:extLst>
                  </c:dLbl>
                  <c:dLbl>
                    <c:idx val="12"/>
                    <c:tx>
                      <c:rich>
                        <a:bodyPr/>
                        <a:lstStyle/>
                        <a:p>
                          <a:fld id="{A61496FF-22C9-4153-9C13-9C36D6B90D4A}" type="CELLRANGE">
                            <a:rPr lang="en-US">
                              <a:solidFill>
                                <a:schemeClr val="accent1"/>
                              </a:solidFill>
                            </a:rPr>
                            <a:pPr/>
                            <a:t>[CELLRANGE]</a:t>
                          </a:fld>
                          <a:endParaRPr lang="en-GB"/>
                        </a:p>
                      </c:rich>
                    </c:tx>
                    <c:dLblPos val="l"/>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37-A39E-4C81-9493-2C7CBE391550}"/>
                      </c:ext>
                    </c:extLst>
                  </c:dLbl>
                  <c:dLbl>
                    <c:idx val="13"/>
                    <c:tx>
                      <c:rich>
                        <a:bodyPr/>
                        <a:lstStyle/>
                        <a:p>
                          <a:fld id="{8B988565-756E-40CA-AD95-A546D1FDD0E3}" type="CELLRANGE">
                            <a:rPr lang="en-US"/>
                            <a:pPr/>
                            <a:t>[CELLRANGE]</a:t>
                          </a:fld>
                          <a:endParaRPr lang="en-GB"/>
                        </a:p>
                      </c:rich>
                    </c:tx>
                    <c:dLblPos val="t"/>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38-A39E-4C81-9493-2C7CBE391550}"/>
                      </c:ext>
                    </c:extLst>
                  </c:dLbl>
                  <c:dLbl>
                    <c:idx val="14"/>
                    <c:tx>
                      <c:rich>
                        <a:bodyPr/>
                        <a:lstStyle/>
                        <a:p>
                          <a:fld id="{F0B99977-C398-453D-93F5-D62EBEA99363}" type="CELLRANGE">
                            <a:rPr lang="en-US"/>
                            <a:pPr/>
                            <a:t>[CELLRANGE]</a:t>
                          </a:fld>
                          <a:endParaRPr lang="en-GB"/>
                        </a:p>
                      </c:rich>
                    </c:tx>
                    <c:dLblPos val="l"/>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39-A39E-4C81-9493-2C7CBE391550}"/>
                      </c:ext>
                    </c:extLst>
                  </c:dLbl>
                  <c:dLbl>
                    <c:idx val="15"/>
                    <c:tx>
                      <c:rich>
                        <a:bodyPr/>
                        <a:lstStyle/>
                        <a:p>
                          <a:fld id="{84E80FA6-53DF-4C32-8488-01B3D0D99593}"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3A-A39E-4C81-9493-2C7CBE391550}"/>
                      </c:ext>
                    </c:extLst>
                  </c:dLbl>
                  <c:dLbl>
                    <c:idx val="16"/>
                    <c:tx>
                      <c:rich>
                        <a:bodyPr/>
                        <a:lstStyle/>
                        <a:p>
                          <a:fld id="{4E105B3E-5E96-4E3C-A4CD-E85F7C8A4183}" type="CELLRANGE">
                            <a:rPr lang="en-US"/>
                            <a:pPr/>
                            <a:t>[CELLRANGE]</a:t>
                          </a:fld>
                          <a:endParaRPr lang="en-GB"/>
                        </a:p>
                      </c:rich>
                    </c:tx>
                    <c:dLblPos val="l"/>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3B-A39E-4C81-9493-2C7CBE391550}"/>
                      </c:ext>
                    </c:extLst>
                  </c:dLbl>
                  <c:dLbl>
                    <c:idx val="17"/>
                    <c:tx>
                      <c:rich>
                        <a:bodyPr/>
                        <a:lstStyle/>
                        <a:p>
                          <a:fld id="{BF69C4D7-2FC5-4E42-AF24-BCF3C1D55E09}" type="CELLRANGE">
                            <a:rPr lang="en-US"/>
                            <a:pPr/>
                            <a:t>[CELLRANGE]</a:t>
                          </a:fld>
                          <a:endParaRPr lang="en-GB"/>
                        </a:p>
                      </c:rich>
                    </c:tx>
                    <c:dLblPos val="l"/>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3C-A39E-4C81-9493-2C7CBE391550}"/>
                      </c:ext>
                    </c:extLst>
                  </c:dLbl>
                  <c:dLbl>
                    <c:idx val="18"/>
                    <c:tx>
                      <c:rich>
                        <a:bodyPr/>
                        <a:lstStyle/>
                        <a:p>
                          <a:fld id="{269BC365-6746-4A4C-A7FF-AD351279838B}" type="CELLRANGE">
                            <a:rPr lang="en-US"/>
                            <a:pPr/>
                            <a:t>[CELLRANGE]</a:t>
                          </a:fld>
                          <a:endParaRPr lang="en-GB"/>
                        </a:p>
                      </c:rich>
                    </c:tx>
                    <c:dLblPos val="l"/>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3D-A39E-4C81-9493-2C7CBE391550}"/>
                      </c:ext>
                    </c:extLst>
                  </c:dLbl>
                  <c:dLbl>
                    <c:idx val="19"/>
                    <c:tx>
                      <c:rich>
                        <a:bodyPr/>
                        <a:lstStyle/>
                        <a:p>
                          <a:fld id="{2B706EDF-B62C-4E38-995E-42EE8B061FB9}" type="CELLRANGE">
                            <a:rPr lang="en-US"/>
                            <a:pPr/>
                            <a:t>[CELLRANGE]</a:t>
                          </a:fld>
                          <a:endParaRPr lang="en-GB"/>
                        </a:p>
                      </c:rich>
                    </c:tx>
                    <c:dLblPos val="l"/>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3E-A39E-4C81-9493-2C7CBE391550}"/>
                      </c:ext>
                    </c:extLst>
                  </c:dLbl>
                  <c:dLbl>
                    <c:idx val="20"/>
                    <c:tx>
                      <c:rich>
                        <a:bodyPr/>
                        <a:lstStyle/>
                        <a:p>
                          <a:fld id="{79FC4D79-36D0-44B8-A5DE-CB85B680A36B}"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3F-A39E-4C81-9493-2C7CBE391550}"/>
                      </c:ext>
                    </c:extLst>
                  </c:dLbl>
                  <c:dLbl>
                    <c:idx val="21"/>
                    <c:tx>
                      <c:rich>
                        <a:bodyPr/>
                        <a:lstStyle/>
                        <a:p>
                          <a:fld id="{7E1F9833-9F35-458B-B47C-BBC1F40316D9}"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40-A39E-4C81-9493-2C7CBE391550}"/>
                      </c:ext>
                    </c:extLst>
                  </c:dLbl>
                  <c:dLbl>
                    <c:idx val="22"/>
                    <c:layout>
                      <c:manualLayout>
                        <c:x val="-1.1631287099912635E-3"/>
                        <c:y val="3.3755274261603376E-3"/>
                      </c:manualLayout>
                    </c:layout>
                    <c:tx>
                      <c:rich>
                        <a:bodyPr/>
                        <a:lstStyle/>
                        <a:p>
                          <a:fld id="{52A2F143-4ADF-4E83-96AC-F40A995B8011}" type="CELLRANGE">
                            <a:rPr lang="en-US">
                              <a:solidFill>
                                <a:schemeClr val="accent1"/>
                              </a:solidFill>
                            </a:rPr>
                            <a:pPr/>
                            <a:t>[CELLRANGE]</a:t>
                          </a:fld>
                          <a:endParaRPr lang="en-GB"/>
                        </a:p>
                      </c:rich>
                    </c:tx>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41-A39E-4C81-9493-2C7CBE391550}"/>
                      </c:ext>
                    </c:extLst>
                  </c:dLbl>
                  <c:dLbl>
                    <c:idx val="23"/>
                    <c:tx>
                      <c:rich>
                        <a:bodyPr/>
                        <a:lstStyle/>
                        <a:p>
                          <a:fld id="{98A49E19-CA59-46B4-8AEA-F9EA5BC082C1}"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42-A39E-4C81-9493-2C7CBE391550}"/>
                      </c:ext>
                    </c:extLst>
                  </c:dLbl>
                  <c:dLbl>
                    <c:idx val="24"/>
                    <c:tx>
                      <c:rich>
                        <a:bodyPr/>
                        <a:lstStyle/>
                        <a:p>
                          <a:fld id="{17B2C1C8-FB6A-460B-B00B-CDA142D9C513}" type="CELLRANGE">
                            <a:rPr lang="en-US"/>
                            <a:pPr/>
                            <a:t>[CELLRANGE]</a:t>
                          </a:fld>
                          <a:endParaRPr lang="en-GB"/>
                        </a:p>
                      </c:rich>
                    </c:tx>
                    <c:dLblPos val="l"/>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43-A39E-4C81-9493-2C7CBE391550}"/>
                      </c:ext>
                    </c:extLst>
                  </c:dLbl>
                  <c:dLbl>
                    <c:idx val="25"/>
                    <c:tx>
                      <c:rich>
                        <a:bodyPr/>
                        <a:lstStyle/>
                        <a:p>
                          <a:fld id="{30C328E9-5D9D-4AD8-93C8-BDF5F086750B}"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44-A39E-4C81-9493-2C7CBE391550}"/>
                      </c:ext>
                    </c:extLst>
                  </c:dLbl>
                  <c:dLbl>
                    <c:idx val="26"/>
                    <c:tx>
                      <c:rich>
                        <a:bodyPr/>
                        <a:lstStyle/>
                        <a:p>
                          <a:fld id="{D949D473-6A84-46BC-BE19-142ED5C18630}" type="CELLRANGE">
                            <a:rPr lang="en-US"/>
                            <a:pPr/>
                            <a:t>[CELLRANGE]</a:t>
                          </a:fld>
                          <a:endParaRPr lang="en-GB"/>
                        </a:p>
                      </c:rich>
                    </c:tx>
                    <c:dLblPos val="t"/>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45-A39E-4C81-9493-2C7CBE391550}"/>
                      </c:ext>
                    </c:extLst>
                  </c:dLbl>
                  <c:dLbl>
                    <c:idx val="27"/>
                    <c:tx>
                      <c:rich>
                        <a:bodyPr/>
                        <a:lstStyle/>
                        <a:p>
                          <a:fld id="{236AE17C-9030-4A4B-8AAC-517E6EE86FE7}" type="CELLRANGE">
                            <a:rPr lang="en-US">
                              <a:solidFill>
                                <a:schemeClr val="accent1"/>
                              </a:solidFill>
                            </a:rPr>
                            <a:pPr/>
                            <a:t>[CELLRANGE]</a:t>
                          </a:fld>
                          <a:endParaRPr lang="en-GB"/>
                        </a:p>
                      </c:rich>
                    </c:tx>
                    <c:dLblPos val="r"/>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46-A39E-4C81-9493-2C7CBE391550}"/>
                      </c:ext>
                    </c:extLst>
                  </c:dLbl>
                  <c:dLbl>
                    <c:idx val="28"/>
                    <c:tx>
                      <c:rich>
                        <a:bodyPr/>
                        <a:lstStyle/>
                        <a:p>
                          <a:fld id="{DFD6A9EB-33BD-42B4-A4EE-FF2DCFAC4FD3}" type="CELLRANGE">
                            <a:rPr lang="en-US">
                              <a:solidFill>
                                <a:schemeClr val="accent1"/>
                              </a:solidFill>
                            </a:rPr>
                            <a:pPr/>
                            <a:t>[CELLRANGE]</a:t>
                          </a:fld>
                          <a:endParaRPr lang="en-GB"/>
                        </a:p>
                      </c:rich>
                    </c:tx>
                    <c:dLblPos val="t"/>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47-A39E-4C81-9493-2C7CBE391550}"/>
                      </c:ext>
                    </c:extLst>
                  </c:dLbl>
                  <c:dLbl>
                    <c:idx val="29"/>
                    <c:tx>
                      <c:rich>
                        <a:bodyPr/>
                        <a:lstStyle/>
                        <a:p>
                          <a:fld id="{72519C67-CF37-4797-A944-580B1192A6D8}" type="CELLRANGE">
                            <a:rPr lang="en-US"/>
                            <a:pPr/>
                            <a:t>[CELLRANGE]</a:t>
                          </a:fld>
                          <a:endParaRPr lang="en-GB"/>
                        </a:p>
                      </c:rich>
                    </c:tx>
                    <c:dLblPos val="l"/>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48-A39E-4C81-9493-2C7CBE391550}"/>
                      </c:ext>
                    </c:extLst>
                  </c:dLbl>
                  <c:dLbl>
                    <c:idx val="30"/>
                    <c:tx>
                      <c:rich>
                        <a:bodyPr/>
                        <a:lstStyle/>
                        <a:p>
                          <a:fld id="{E7380FCC-3C7A-4D37-8F6E-E31E7FBBEFD5}"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49-A39E-4C81-9493-2C7CBE391550}"/>
                      </c:ext>
                    </c:extLst>
                  </c:dLbl>
                  <c:dLbl>
                    <c:idx val="31"/>
                    <c:tx>
                      <c:rich>
                        <a:bodyPr/>
                        <a:lstStyle/>
                        <a:p>
                          <a:fld id="{DBA1048A-F799-4CC6-ADDC-D4017E56A324}" type="CELLRANGE">
                            <a:rPr lang="en-US"/>
                            <a:pPr/>
                            <a:t>[CELLRANGE]</a:t>
                          </a:fld>
                          <a:endParaRPr lang="en-GB"/>
                        </a:p>
                      </c:rich>
                    </c:tx>
                    <c:dLblPos val="r"/>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4A-A39E-4C81-9493-2C7CBE391550}"/>
                      </c:ext>
                    </c:extLst>
                  </c:dLbl>
                  <c:dLbl>
                    <c:idx val="32"/>
                    <c:tx>
                      <c:rich>
                        <a:bodyPr/>
                        <a:lstStyle/>
                        <a:p>
                          <a:fld id="{EEC5553C-EE94-4EF3-9A3F-AB4E0007881F}" type="CELLRANGE">
                            <a:rPr lang="en-US"/>
                            <a:pPr/>
                            <a:t>[CELLRANGE]</a:t>
                          </a:fld>
                          <a:endParaRPr lang="en-GB"/>
                        </a:p>
                      </c:rich>
                    </c:tx>
                    <c:dLblPos val="l"/>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4B-A39E-4C81-9493-2C7CBE391550}"/>
                      </c:ext>
                    </c:extLst>
                  </c:dLbl>
                  <c:dLbl>
                    <c:idx val="33"/>
                    <c:tx>
                      <c:rich>
                        <a:bodyPr/>
                        <a:lstStyle/>
                        <a:p>
                          <a:fld id="{AFD4A329-DB13-4C23-AFF9-8897EB8B1308}" type="CELLRANGE">
                            <a:rPr lang="en-US">
                              <a:solidFill>
                                <a:schemeClr val="accent1"/>
                              </a:solidFill>
                            </a:rPr>
                            <a:pPr/>
                            <a:t>[CELLRANGE]</a:t>
                          </a:fld>
                          <a:endParaRPr lang="en-GB"/>
                        </a:p>
                      </c:rich>
                    </c:tx>
                    <c:dLblPos val="l"/>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4C-A39E-4C81-9493-2C7CBE391550}"/>
                      </c:ext>
                    </c:extLst>
                  </c:dLbl>
                  <c:dLbl>
                    <c:idx val="34"/>
                    <c:tx>
                      <c:rich>
                        <a:bodyPr/>
                        <a:lstStyle/>
                        <a:p>
                          <a:fld id="{4BCEFFE1-47CE-4E1E-AA6D-2E761DEE5727}"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4D-A39E-4C81-9493-2C7CBE391550}"/>
                      </c:ext>
                    </c:extLst>
                  </c:dLbl>
                  <c:dLbl>
                    <c:idx val="35"/>
                    <c:tx>
                      <c:rich>
                        <a:bodyPr/>
                        <a:lstStyle/>
                        <a:p>
                          <a:fld id="{592B5027-63B2-4A4F-8EE1-6C2655D787BF}"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4E-A39E-4C81-9493-2C7CBE391550}"/>
                      </c:ext>
                    </c:extLst>
                  </c:dLbl>
                  <c:dLbl>
                    <c:idx val="36"/>
                    <c:tx>
                      <c:rich>
                        <a:bodyPr/>
                        <a:lstStyle/>
                        <a:p>
                          <a:fld id="{D1CA2405-C56F-459D-A184-BB172C761436}" type="CELLRANGE">
                            <a:rPr lang="en-US">
                              <a:solidFill>
                                <a:schemeClr val="accent1"/>
                              </a:solidFill>
                            </a:rPr>
                            <a:pPr/>
                            <a:t>[CELLRANGE]</a:t>
                          </a:fld>
                          <a:endParaRPr lang="en-GB"/>
                        </a:p>
                      </c:rich>
                    </c:tx>
                    <c:dLblPos val="t"/>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4F-A39E-4C81-9493-2C7CBE39155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showLegendKey val="0"/>
                  <c:showVal val="0"/>
                  <c:showCatName val="0"/>
                  <c:showSerName val="0"/>
                  <c:showPercent val="0"/>
                  <c:showBubbleSize val="0"/>
                  <c:showLeaderLines val="0"/>
                  <c:extLst>
                    <c:ex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1"/>
                  <c:dispEq val="0"/>
                  <c:trendlineLbl>
                    <c:layout>
                      <c:manualLayout>
                        <c:x val="0.12853104550434746"/>
                        <c:y val="-3.7008124581086078E-2"/>
                      </c:manualLayout>
                    </c:layout>
                    <c:numFmt formatCode="General" sourceLinked="0"/>
                    <c:spPr>
                      <a:noFill/>
                      <a:ln>
                        <a:noFill/>
                      </a:ln>
                      <a:effectLst/>
                    </c:spPr>
                    <c:txPr>
                      <a:bodyPr rot="0" spcFirstLastPara="1" vertOverflow="ellipsis" vert="horz" wrap="square" anchor="ctr" anchorCtr="1"/>
                      <a:lstStyle/>
                      <a:p>
                        <a:pPr>
                          <a:defRPr sz="1000" b="1" i="0" u="none" strike="noStrike" kern="1200" baseline="0">
                            <a:solidFill>
                              <a:schemeClr val="accent1"/>
                            </a:solidFill>
                            <a:latin typeface="+mn-lt"/>
                            <a:ea typeface="+mn-ea"/>
                            <a:cs typeface="+mn-cs"/>
                          </a:defRPr>
                        </a:pPr>
                        <a:endParaRPr lang="en-US"/>
                      </a:p>
                    </c:txPr>
                  </c:trendlineLbl>
                </c:trendline>
                <c:xVal>
                  <c:numRef>
                    <c:extLst>
                      <c:ext uri="{02D57815-91ED-43cb-92C2-25804820EDAC}">
                        <c15:formulaRef>
                          <c15:sqref>'WA1+O2 and WC37'!$D$8:$D$44</c15:sqref>
                        </c15:formulaRef>
                      </c:ext>
                    </c:extLst>
                    <c:numCache>
                      <c:formatCode>General</c:formatCode>
                      <c:ptCount val="37"/>
                      <c:pt idx="0">
                        <c:v>95.798000000000002</c:v>
                      </c:pt>
                      <c:pt idx="1">
                        <c:v>76.358000000000004</c:v>
                      </c:pt>
                      <c:pt idx="2">
                        <c:v>31.402999999999999</c:v>
                      </c:pt>
                      <c:pt idx="3">
                        <c:v>59.347999999999999</c:v>
                      </c:pt>
                      <c:pt idx="4">
                        <c:v>71.498000000000005</c:v>
                      </c:pt>
                      <c:pt idx="5">
                        <c:v>62.993000000000009</c:v>
                      </c:pt>
                      <c:pt idx="6">
                        <c:v>66.638000000000005</c:v>
                      </c:pt>
                      <c:pt idx="7">
                        <c:v>84.863</c:v>
                      </c:pt>
                      <c:pt idx="8">
                        <c:v>54.488</c:v>
                      </c:pt>
                      <c:pt idx="9">
                        <c:v>69.067999999999998</c:v>
                      </c:pt>
                      <c:pt idx="10">
                        <c:v>47.198</c:v>
                      </c:pt>
                      <c:pt idx="11">
                        <c:v>67.853000000000009</c:v>
                      </c:pt>
                      <c:pt idx="12">
                        <c:v>36.262999999999998</c:v>
                      </c:pt>
                      <c:pt idx="13">
                        <c:v>39.908000000000001</c:v>
                      </c:pt>
                      <c:pt idx="14">
                        <c:v>28.972999999999999</c:v>
                      </c:pt>
                      <c:pt idx="15">
                        <c:v>38.692999999999998</c:v>
                      </c:pt>
                      <c:pt idx="16">
                        <c:v>37.478000000000002</c:v>
                      </c:pt>
                      <c:pt idx="17">
                        <c:v>30.188000000000002</c:v>
                      </c:pt>
                      <c:pt idx="18">
                        <c:v>24.113</c:v>
                      </c:pt>
                      <c:pt idx="19">
                        <c:v>27.757999999999999</c:v>
                      </c:pt>
                      <c:pt idx="20">
                        <c:v>42.338000000000001</c:v>
                      </c:pt>
                      <c:pt idx="21">
                        <c:v>86.078000000000003</c:v>
                      </c:pt>
                      <c:pt idx="22">
                        <c:v>82.433000000000007</c:v>
                      </c:pt>
                      <c:pt idx="23">
                        <c:v>78.787999999999997</c:v>
                      </c:pt>
                      <c:pt idx="24">
                        <c:v>50.843000000000004</c:v>
                      </c:pt>
                      <c:pt idx="25">
                        <c:v>41.123000000000005</c:v>
                      </c:pt>
                      <c:pt idx="26">
                        <c:v>53.273000000000003</c:v>
                      </c:pt>
                      <c:pt idx="27">
                        <c:v>43.552999999999997</c:v>
                      </c:pt>
                      <c:pt idx="28">
                        <c:v>72.713000000000008</c:v>
                      </c:pt>
                      <c:pt idx="29">
                        <c:v>35.048000000000002</c:v>
                      </c:pt>
                      <c:pt idx="30">
                        <c:v>33.832999999999998</c:v>
                      </c:pt>
                      <c:pt idx="31">
                        <c:v>32.618000000000002</c:v>
                      </c:pt>
                      <c:pt idx="32">
                        <c:v>25.327999999999999</c:v>
                      </c:pt>
                      <c:pt idx="33">
                        <c:v>64.207999999999998</c:v>
                      </c:pt>
                      <c:pt idx="34">
                        <c:v>52.058000000000007</c:v>
                      </c:pt>
                      <c:pt idx="35">
                        <c:v>60.563000000000002</c:v>
                      </c:pt>
                      <c:pt idx="36">
                        <c:v>92.153000000000006</c:v>
                      </c:pt>
                    </c:numCache>
                  </c:numRef>
                </c:xVal>
                <c:yVal>
                  <c:numRef>
                    <c:extLst>
                      <c:ext uri="{02D57815-91ED-43cb-92C2-25804820EDAC}">
                        <c15:formulaRef>
                          <c15:sqref>'WA1+O2 and WC37'!$C$8:$C$44</c15:sqref>
                        </c15:formulaRef>
                      </c:ext>
                    </c:extLst>
                    <c:numCache>
                      <c:formatCode>General</c:formatCode>
                      <c:ptCount val="37"/>
                      <c:pt idx="0">
                        <c:v>85</c:v>
                      </c:pt>
                      <c:pt idx="1">
                        <c:v>71</c:v>
                      </c:pt>
                      <c:pt idx="2">
                        <c:v>64</c:v>
                      </c:pt>
                      <c:pt idx="3">
                        <c:v>69</c:v>
                      </c:pt>
                      <c:pt idx="4">
                        <c:v>67</c:v>
                      </c:pt>
                      <c:pt idx="5">
                        <c:v>85</c:v>
                      </c:pt>
                      <c:pt idx="6">
                        <c:v>83</c:v>
                      </c:pt>
                      <c:pt idx="7">
                        <c:v>70</c:v>
                      </c:pt>
                      <c:pt idx="8">
                        <c:v>58</c:v>
                      </c:pt>
                      <c:pt idx="9">
                        <c:v>83</c:v>
                      </c:pt>
                      <c:pt idx="10">
                        <c:v>77</c:v>
                      </c:pt>
                      <c:pt idx="11">
                        <c:v>74</c:v>
                      </c:pt>
                      <c:pt idx="12">
                        <c:v>58</c:v>
                      </c:pt>
                      <c:pt idx="13">
                        <c:v>63</c:v>
                      </c:pt>
                      <c:pt idx="14">
                        <c:v>65</c:v>
                      </c:pt>
                      <c:pt idx="15">
                        <c:v>58</c:v>
                      </c:pt>
                      <c:pt idx="16">
                        <c:v>57</c:v>
                      </c:pt>
                      <c:pt idx="17">
                        <c:v>42</c:v>
                      </c:pt>
                      <c:pt idx="18">
                        <c:v>50</c:v>
                      </c:pt>
                      <c:pt idx="19">
                        <c:v>53</c:v>
                      </c:pt>
                      <c:pt idx="20">
                        <c:v>55</c:v>
                      </c:pt>
                      <c:pt idx="21">
                        <c:v>84</c:v>
                      </c:pt>
                      <c:pt idx="22">
                        <c:v>75</c:v>
                      </c:pt>
                      <c:pt idx="23">
                        <c:v>87</c:v>
                      </c:pt>
                      <c:pt idx="24">
                        <c:v>82</c:v>
                      </c:pt>
                      <c:pt idx="25">
                        <c:v>70</c:v>
                      </c:pt>
                      <c:pt idx="26">
                        <c:v>71</c:v>
                      </c:pt>
                      <c:pt idx="27">
                        <c:v>63</c:v>
                      </c:pt>
                      <c:pt idx="28">
                        <c:v>87</c:v>
                      </c:pt>
                      <c:pt idx="29">
                        <c:v>54</c:v>
                      </c:pt>
                      <c:pt idx="30">
                        <c:v>41</c:v>
                      </c:pt>
                      <c:pt idx="31">
                        <c:v>65</c:v>
                      </c:pt>
                      <c:pt idx="32">
                        <c:v>55</c:v>
                      </c:pt>
                      <c:pt idx="33">
                        <c:v>90</c:v>
                      </c:pt>
                      <c:pt idx="34">
                        <c:v>83</c:v>
                      </c:pt>
                      <c:pt idx="35">
                        <c:v>77</c:v>
                      </c:pt>
                      <c:pt idx="36">
                        <c:v>90</c:v>
                      </c:pt>
                    </c:numCache>
                  </c:numRef>
                </c:yVal>
                <c:smooth val="0"/>
                <c:extLst>
                  <c:ext uri="{02D57815-91ED-43cb-92C2-25804820EDAC}">
                    <c15:datalabelsRange>
                      <c15:f>'WA1+O2 and WC37'!$B$8:$B$44</c15:f>
                      <c15:dlblRangeCache>
                        <c:ptCount val="37"/>
                        <c:pt idx="0">
                          <c:v>Phillipines</c:v>
                        </c:pt>
                        <c:pt idx="1">
                          <c:v>Poland</c:v>
                        </c:pt>
                        <c:pt idx="2">
                          <c:v>Hong Kong</c:v>
                        </c:pt>
                        <c:pt idx="3">
                          <c:v>Taiwan</c:v>
                        </c:pt>
                        <c:pt idx="4">
                          <c:v>Singapore</c:v>
                        </c:pt>
                        <c:pt idx="5">
                          <c:v>Portugal</c:v>
                        </c:pt>
                        <c:pt idx="6">
                          <c:v>Mexico</c:v>
                        </c:pt>
                        <c:pt idx="7">
                          <c:v>Malaysia</c:v>
                        </c:pt>
                        <c:pt idx="8">
                          <c:v>Austria</c:v>
                        </c:pt>
                        <c:pt idx="9">
                          <c:v>Greece</c:v>
                        </c:pt>
                        <c:pt idx="10">
                          <c:v>Spain</c:v>
                        </c:pt>
                        <c:pt idx="11">
                          <c:v>Italy</c:v>
                        </c:pt>
                        <c:pt idx="12">
                          <c:v>Australia</c:v>
                        </c:pt>
                        <c:pt idx="13">
                          <c:v>France</c:v>
                        </c:pt>
                        <c:pt idx="14">
                          <c:v>Great Britain</c:v>
                        </c:pt>
                        <c:pt idx="15">
                          <c:v>Germany</c:v>
                        </c:pt>
                        <c:pt idx="16">
                          <c:v>Finland</c:v>
                        </c:pt>
                        <c:pt idx="17">
                          <c:v>Norway</c:v>
                        </c:pt>
                        <c:pt idx="18">
                          <c:v>Sweden</c:v>
                        </c:pt>
                        <c:pt idx="19">
                          <c:v>Denmark</c:v>
                        </c:pt>
                        <c:pt idx="20">
                          <c:v>Switzerland</c:v>
                        </c:pt>
                        <c:pt idx="21">
                          <c:v>Romania</c:v>
                        </c:pt>
                        <c:pt idx="22">
                          <c:v>Brazil</c:v>
                        </c:pt>
                        <c:pt idx="23">
                          <c:v>Turkey</c:v>
                        </c:pt>
                        <c:pt idx="24">
                          <c:v>Bulgaria</c:v>
                        </c:pt>
                        <c:pt idx="25">
                          <c:v>South Korea</c:v>
                        </c:pt>
                        <c:pt idx="26">
                          <c:v>Ireland</c:v>
                        </c:pt>
                        <c:pt idx="27">
                          <c:v>Canada</c:v>
                        </c:pt>
                        <c:pt idx="28">
                          <c:v>South Africa</c:v>
                        </c:pt>
                        <c:pt idx="29">
                          <c:v>Belgium</c:v>
                        </c:pt>
                        <c:pt idx="30">
                          <c:v>Netherlands</c:v>
                        </c:pt>
                        <c:pt idx="31">
                          <c:v>Japan</c:v>
                        </c:pt>
                        <c:pt idx="32">
                          <c:v>Czech republic</c:v>
                        </c:pt>
                        <c:pt idx="33">
                          <c:v>Chile</c:v>
                        </c:pt>
                        <c:pt idx="34">
                          <c:v>Hungary</c:v>
                        </c:pt>
                        <c:pt idx="35">
                          <c:v>Slovakia</c:v>
                        </c:pt>
                        <c:pt idx="36">
                          <c:v>Kenya</c:v>
                        </c:pt>
                      </c15:dlblRangeCache>
                    </c15:datalabelsRange>
                  </c:ext>
                  <c:ext xmlns:c16="http://schemas.microsoft.com/office/drawing/2014/chart" uri="{C3380CC4-5D6E-409C-BE32-E72D297353CC}">
                    <c16:uniqueId val="{00000051-A39E-4C81-9493-2C7CBE391550}"/>
                  </c:ext>
                </c:extLst>
              </c15:ser>
            </c15:filteredScatterSeries>
          </c:ext>
        </c:extLst>
      </c:scatterChart>
      <c:valAx>
        <c:axId val="4756747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r>
                  <a:rPr lang="en-GB" sz="2000" b="1"/>
                  <a:t>Debiased National Religiosity</a:t>
                </a:r>
              </a:p>
            </c:rich>
          </c:tx>
          <c:layout>
            <c:manualLayout>
              <c:xMode val="edge"/>
              <c:yMode val="edge"/>
              <c:x val="0.39154845546485084"/>
              <c:y val="0.95247414478918069"/>
            </c:manualLayout>
          </c:layout>
          <c:overlay val="0"/>
          <c:spPr>
            <a:noFill/>
            <a:ln>
              <a:noFill/>
            </a:ln>
            <a:effectLst/>
          </c:spPr>
          <c:txPr>
            <a:bodyPr rot="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475670856"/>
        <c:crosses val="autoZero"/>
        <c:crossBetween val="midCat"/>
      </c:valAx>
      <c:valAx>
        <c:axId val="47567085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GB" sz="2000" b="1" i="0" u="none" strike="noStrike" baseline="0">
                    <a:effectLst/>
                  </a:rPr>
                  <a:t>% Responses to </a:t>
                </a:r>
                <a:r>
                  <a:rPr lang="en-US" sz="2000" b="1" i="0" u="none" strike="noStrike" baseline="0">
                    <a:effectLst/>
                  </a:rPr>
                  <a:t>Reuters / University of Oxford</a:t>
                </a:r>
              </a:p>
              <a:p>
                <a:pPr>
                  <a:defRPr b="1"/>
                </a:pPr>
                <a:r>
                  <a:rPr lang="en-GB" sz="2000" b="1" i="0" u="none" strike="noStrike" baseline="0">
                    <a:effectLst/>
                  </a:rPr>
                  <a:t>international survey  question</a:t>
                </a:r>
                <a:endParaRPr lang="en-GB" sz="2000" b="1"/>
              </a:p>
            </c:rich>
          </c:tx>
          <c:layout>
            <c:manualLayout>
              <c:xMode val="edge"/>
              <c:yMode val="edge"/>
              <c:x val="4.1873851560163657E-3"/>
              <c:y val="0.20242371851489924"/>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47567479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2000" b="1" baseline="0"/>
              <a:t>Public aspiration to activism</a:t>
            </a:r>
            <a:r>
              <a:rPr lang="en-GB" sz="2000" b="0" baseline="0"/>
              <a:t>, contrasted with</a:t>
            </a:r>
            <a:r>
              <a:rPr lang="en-GB" sz="2000" b="1" baseline="0"/>
              <a:t> public desire to reduce FF usage.</a:t>
            </a:r>
            <a:endParaRPr lang="en-GB" sz="2000" b="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2"/>
          <c:order val="1"/>
          <c:tx>
            <c:v>Activism aspiration</c:v>
          </c:tx>
          <c:spPr>
            <a:ln w="25400" cap="rnd">
              <a:noFill/>
              <a:round/>
            </a:ln>
            <a:effectLst/>
          </c:spPr>
          <c:marker>
            <c:symbol val="circle"/>
            <c:size val="5"/>
            <c:spPr>
              <a:solidFill>
                <a:schemeClr val="accent3"/>
              </a:solidFill>
              <a:ln w="9525">
                <a:solidFill>
                  <a:schemeClr val="accent3"/>
                </a:solidFill>
              </a:ln>
              <a:effectLst/>
            </c:spPr>
          </c:marker>
          <c:dLbls>
            <c:dLbl>
              <c:idx val="0"/>
              <c:layout>
                <c:manualLayout>
                  <c:x val="-9.0780798149219202E-2"/>
                  <c:y val="0"/>
                </c:manualLayout>
              </c:layout>
              <c:tx>
                <c:rich>
                  <a:bodyPr/>
                  <a:lstStyle/>
                  <a:p>
                    <a:fld id="{431FB6E3-4054-4105-B398-35A5BF39A4CC}"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DBDB-4F04-860F-8C8FA9198D55}"/>
                </c:ext>
              </c:extLst>
            </c:dLbl>
            <c:dLbl>
              <c:idx val="1"/>
              <c:tx>
                <c:rich>
                  <a:bodyPr/>
                  <a:lstStyle/>
                  <a:p>
                    <a:fld id="{D23C9787-988F-4253-8533-416971FF6BB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DBDB-4F04-860F-8C8FA9198D55}"/>
                </c:ext>
              </c:extLst>
            </c:dLbl>
            <c:dLbl>
              <c:idx val="2"/>
              <c:tx>
                <c:rich>
                  <a:bodyPr/>
                  <a:lstStyle/>
                  <a:p>
                    <a:fld id="{79A538CA-AC4F-41C0-A1A8-288B247EB5D8}"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DBDB-4F04-860F-8C8FA9198D55}"/>
                </c:ext>
              </c:extLst>
            </c:dLbl>
            <c:dLbl>
              <c:idx val="3"/>
              <c:tx>
                <c:rich>
                  <a:bodyPr/>
                  <a:lstStyle/>
                  <a:p>
                    <a:fld id="{85323208-2CD4-4B05-B640-211A2FCBC31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DBDB-4F04-860F-8C8FA9198D55}"/>
                </c:ext>
              </c:extLst>
            </c:dLbl>
            <c:dLbl>
              <c:idx val="4"/>
              <c:layout>
                <c:manualLayout>
                  <c:x val="-1.3880855986119144E-2"/>
                  <c:y val="6.1510619912517599E-2"/>
                </c:manualLayout>
              </c:layout>
              <c:tx>
                <c:rich>
                  <a:bodyPr/>
                  <a:lstStyle/>
                  <a:p>
                    <a:fld id="{9F098F6E-44F0-40EA-87AA-811A63F933E4}"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DBDB-4F04-860F-8C8FA9198D55}"/>
                </c:ext>
              </c:extLst>
            </c:dLbl>
            <c:dLbl>
              <c:idx val="5"/>
              <c:tx>
                <c:rich>
                  <a:bodyPr/>
                  <a:lstStyle/>
                  <a:p>
                    <a:fld id="{F646CC03-6B11-4854-AEA7-BE37FF61132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DBDB-4F04-860F-8C8FA9198D55}"/>
                </c:ext>
              </c:extLst>
            </c:dLbl>
            <c:dLbl>
              <c:idx val="6"/>
              <c:layout>
                <c:manualLayout>
                  <c:x val="-2.3134759976865238E-3"/>
                  <c:y val="1.8091358797799294E-3"/>
                </c:manualLayout>
              </c:layout>
              <c:tx>
                <c:rich>
                  <a:bodyPr/>
                  <a:lstStyle/>
                  <a:p>
                    <a:fld id="{97859554-E2CB-4729-B13D-F79400D28861}"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DBDB-4F04-860F-8C8FA9198D55}"/>
                </c:ext>
              </c:extLst>
            </c:dLbl>
            <c:dLbl>
              <c:idx val="7"/>
              <c:layout>
                <c:manualLayout>
                  <c:x val="-4.1101815714331212E-2"/>
                  <c:y val="-4.2903586163159049E-2"/>
                </c:manualLayout>
              </c:layout>
              <c:tx>
                <c:rich>
                  <a:bodyPr/>
                  <a:lstStyle/>
                  <a:p>
                    <a:fld id="{89C5702E-273A-4CD7-A779-820CEC5677C5}"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DBDB-4F04-860F-8C8FA9198D55}"/>
                </c:ext>
              </c:extLst>
            </c:dLbl>
            <c:dLbl>
              <c:idx val="8"/>
              <c:tx>
                <c:rich>
                  <a:bodyPr/>
                  <a:lstStyle/>
                  <a:p>
                    <a:fld id="{C5830817-D94C-4715-886D-8E593D23A08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DBDB-4F04-860F-8C8FA9198D55}"/>
                </c:ext>
              </c:extLst>
            </c:dLbl>
            <c:dLbl>
              <c:idx val="9"/>
              <c:tx>
                <c:rich>
                  <a:bodyPr/>
                  <a:lstStyle/>
                  <a:p>
                    <a:fld id="{D867E857-8416-4FFB-851C-6287FBFA50EF}"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DBDB-4F04-860F-8C8FA9198D55}"/>
                </c:ext>
              </c:extLst>
            </c:dLbl>
            <c:dLbl>
              <c:idx val="10"/>
              <c:layout>
                <c:manualLayout>
                  <c:x val="-2.9054434997244818E-2"/>
                  <c:y val="-7.1849760239637919E-2"/>
                </c:manualLayout>
              </c:layout>
              <c:tx>
                <c:rich>
                  <a:bodyPr/>
                  <a:lstStyle/>
                  <a:p>
                    <a:fld id="{BC04168B-F076-48D8-ABD8-836AAB9BB7C6}"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DBDB-4F04-860F-8C8FA9198D55}"/>
                </c:ext>
              </c:extLst>
            </c:dLbl>
            <c:dLbl>
              <c:idx val="11"/>
              <c:tx>
                <c:rich>
                  <a:bodyPr/>
                  <a:lstStyle/>
                  <a:p>
                    <a:fld id="{CE12FD4B-0104-4D06-B061-87B87A489CB5}"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DBDB-4F04-860F-8C8FA9198D55}"/>
                </c:ext>
              </c:extLst>
            </c:dLbl>
            <c:dLbl>
              <c:idx val="12"/>
              <c:tx>
                <c:rich>
                  <a:bodyPr/>
                  <a:lstStyle/>
                  <a:p>
                    <a:fld id="{9AE86B52-8D03-4B4D-8F9C-3833A6E1B4A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DBDB-4F04-860F-8C8FA9198D55}"/>
                </c:ext>
              </c:extLst>
            </c:dLbl>
            <c:dLbl>
              <c:idx val="13"/>
              <c:tx>
                <c:rich>
                  <a:bodyPr/>
                  <a:lstStyle/>
                  <a:p>
                    <a:fld id="{7DC33279-30CE-455B-AF46-0199151F97CD}"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DBDB-4F04-860F-8C8FA9198D55}"/>
                </c:ext>
              </c:extLst>
            </c:dLbl>
            <c:dLbl>
              <c:idx val="14"/>
              <c:tx>
                <c:rich>
                  <a:bodyPr/>
                  <a:lstStyle/>
                  <a:p>
                    <a:fld id="{D397A5CC-F834-4920-A1D2-6AC99D53FB9D}"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DBDB-4F04-860F-8C8FA9198D55}"/>
                </c:ext>
              </c:extLst>
            </c:dLbl>
            <c:dLbl>
              <c:idx val="15"/>
              <c:layout>
                <c:manualLayout>
                  <c:x val="-3.9647240451218944E-2"/>
                  <c:y val="-5.4274076393397881E-3"/>
                </c:manualLayout>
              </c:layout>
              <c:tx>
                <c:rich>
                  <a:bodyPr/>
                  <a:lstStyle/>
                  <a:p>
                    <a:fld id="{B6C292AD-C688-464E-9A42-6A3C7A6899B5}"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manualLayout>
                      <c:w val="3.21284434587377E-2"/>
                      <c:h val="2.9724102504784237E-2"/>
                    </c:manualLayout>
                  </c15:layout>
                  <c15:dlblFieldTable/>
                  <c15:showDataLabelsRange val="1"/>
                </c:ext>
                <c:ext xmlns:c16="http://schemas.microsoft.com/office/drawing/2014/chart" uri="{C3380CC4-5D6E-409C-BE32-E72D297353CC}">
                  <c16:uniqueId val="{0000000F-DBDB-4F04-860F-8C8FA9198D55}"/>
                </c:ext>
              </c:extLst>
            </c:dLbl>
            <c:dLbl>
              <c:idx val="16"/>
              <c:tx>
                <c:rich>
                  <a:bodyPr/>
                  <a:lstStyle/>
                  <a:p>
                    <a:fld id="{67692B22-4D8A-4B72-BB79-2E8A9FB909EB}"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DBDB-4F04-860F-8C8FA9198D55}"/>
                </c:ext>
              </c:extLst>
            </c:dLbl>
            <c:dLbl>
              <c:idx val="17"/>
              <c:tx>
                <c:rich>
                  <a:bodyPr/>
                  <a:lstStyle/>
                  <a:p>
                    <a:fld id="{3A5A868F-876D-4CBD-AB60-CE7484835D0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DBDB-4F04-860F-8C8FA9198D55}"/>
                </c:ext>
              </c:extLst>
            </c:dLbl>
            <c:dLbl>
              <c:idx val="18"/>
              <c:layout>
                <c:manualLayout>
                  <c:x val="-6.7142902683723235E-2"/>
                  <c:y val="1.5766690418104124E-2"/>
                </c:manualLayout>
              </c:layout>
              <c:tx>
                <c:rich>
                  <a:bodyPr/>
                  <a:lstStyle/>
                  <a:p>
                    <a:fld id="{140F1A0C-830D-49A1-AE1F-B0FF19283ED7}"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DBDB-4F04-860F-8C8FA9198D55}"/>
                </c:ext>
              </c:extLst>
            </c:dLbl>
            <c:dLbl>
              <c:idx val="19"/>
              <c:tx>
                <c:rich>
                  <a:bodyPr/>
                  <a:lstStyle/>
                  <a:p>
                    <a:fld id="{7E773EB6-C99D-4320-B00D-AD323E63AC9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DBDB-4F04-860F-8C8FA9198D55}"/>
                </c:ext>
              </c:extLst>
            </c:dLbl>
            <c:dLbl>
              <c:idx val="20"/>
              <c:tx>
                <c:rich>
                  <a:bodyPr/>
                  <a:lstStyle/>
                  <a:p>
                    <a:fld id="{CFC4E0E3-F8C0-450F-9DAB-CFB0357EB1DE}"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DBDB-4F04-860F-8C8FA9198D55}"/>
                </c:ext>
              </c:extLst>
            </c:dLbl>
            <c:dLbl>
              <c:idx val="21"/>
              <c:tx>
                <c:rich>
                  <a:bodyPr/>
                  <a:lstStyle/>
                  <a:p>
                    <a:fld id="{C6B428B2-7977-46E5-92E1-C57A344301FD}"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DBDB-4F04-860F-8C8FA9198D55}"/>
                </c:ext>
              </c:extLst>
            </c:dLbl>
            <c:dLbl>
              <c:idx val="22"/>
              <c:layout>
                <c:manualLayout>
                  <c:x val="-2.6602150439697062E-2"/>
                  <c:y val="1.3957554538324193E-2"/>
                </c:manualLayout>
              </c:layout>
              <c:tx>
                <c:rich>
                  <a:bodyPr/>
                  <a:lstStyle/>
                  <a:p>
                    <a:fld id="{3360324A-E7F1-4207-9595-94F730B190FC}"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DBDB-4F04-860F-8C8FA9198D55}"/>
                </c:ext>
              </c:extLst>
            </c:dLbl>
            <c:dLbl>
              <c:idx val="23"/>
              <c:layout>
                <c:manualLayout>
                  <c:x val="-2.651243493348748E-2"/>
                  <c:y val="1.9384962177663979E-2"/>
                </c:manualLayout>
              </c:layout>
              <c:tx>
                <c:rich>
                  <a:bodyPr/>
                  <a:lstStyle/>
                  <a:p>
                    <a:fld id="{462864EC-019B-4B46-8075-9C6D798780A6}"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DBDB-4F04-860F-8C8FA9198D55}"/>
                </c:ext>
              </c:extLst>
            </c:dLbl>
            <c:dLbl>
              <c:idx val="24"/>
              <c:tx>
                <c:rich>
                  <a:bodyPr/>
                  <a:lstStyle/>
                  <a:p>
                    <a:fld id="{C9A6C553-F16E-45E6-B44A-5793009B064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DBDB-4F04-860F-8C8FA9198D55}"/>
                </c:ext>
              </c:extLst>
            </c:dLbl>
            <c:dLbl>
              <c:idx val="25"/>
              <c:tx>
                <c:rich>
                  <a:bodyPr/>
                  <a:lstStyle/>
                  <a:p>
                    <a:fld id="{A4A07C99-2974-409D-B898-B4BBFE9A6D4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DBDB-4F04-860F-8C8FA9198D55}"/>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lumMod val="50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25400" cap="rnd">
                <a:solidFill>
                  <a:schemeClr val="accent3"/>
                </a:solidFill>
                <a:prstDash val="solid"/>
              </a:ln>
              <a:effectLst/>
            </c:spPr>
            <c:trendlineType val="linear"/>
            <c:backward val="5"/>
            <c:dispRSqr val="0"/>
            <c:dispEq val="0"/>
          </c:trendline>
          <c:xVal>
            <c:numRef>
              <c:f>PostCovid!$C$56:$C$81</c:f>
              <c:numCache>
                <c:formatCode>0.00</c:formatCode>
                <c:ptCount val="26"/>
                <c:pt idx="0">
                  <c:v>81.218000000000004</c:v>
                </c:pt>
                <c:pt idx="1">
                  <c:v>93.367999999999995</c:v>
                </c:pt>
                <c:pt idx="2">
                  <c:v>53.273000000000003</c:v>
                </c:pt>
                <c:pt idx="3">
                  <c:v>33.832999999999998</c:v>
                </c:pt>
                <c:pt idx="4">
                  <c:v>38.692999999999998</c:v>
                </c:pt>
                <c:pt idx="5">
                  <c:v>95.798000000000002</c:v>
                </c:pt>
                <c:pt idx="6">
                  <c:v>78.787999999999997</c:v>
                </c:pt>
                <c:pt idx="7">
                  <c:v>39.908000000000001</c:v>
                </c:pt>
                <c:pt idx="8">
                  <c:v>32.618000000000002</c:v>
                </c:pt>
                <c:pt idx="9">
                  <c:v>56.918000000000006</c:v>
                </c:pt>
                <c:pt idx="10">
                  <c:v>43.552999999999997</c:v>
                </c:pt>
                <c:pt idx="11">
                  <c:v>36.262999999999998</c:v>
                </c:pt>
                <c:pt idx="12">
                  <c:v>72.713000000000008</c:v>
                </c:pt>
                <c:pt idx="13">
                  <c:v>82.433000000000007</c:v>
                </c:pt>
                <c:pt idx="14">
                  <c:v>66.638000000000005</c:v>
                </c:pt>
                <c:pt idx="15">
                  <c:v>28.972999999999999</c:v>
                </c:pt>
                <c:pt idx="16">
                  <c:v>47.198</c:v>
                </c:pt>
                <c:pt idx="17">
                  <c:v>84.863</c:v>
                </c:pt>
                <c:pt idx="18">
                  <c:v>25.327999999999999</c:v>
                </c:pt>
                <c:pt idx="19">
                  <c:v>59.347999999999999</c:v>
                </c:pt>
                <c:pt idx="20">
                  <c:v>100</c:v>
                </c:pt>
                <c:pt idx="21">
                  <c:v>67.853000000000009</c:v>
                </c:pt>
                <c:pt idx="22">
                  <c:v>83.64800000000001</c:v>
                </c:pt>
                <c:pt idx="23">
                  <c:v>76.358000000000004</c:v>
                </c:pt>
                <c:pt idx="24">
                  <c:v>100</c:v>
                </c:pt>
                <c:pt idx="25">
                  <c:v>80.003</c:v>
                </c:pt>
              </c:numCache>
            </c:numRef>
          </c:xVal>
          <c:yVal>
            <c:numRef>
              <c:f>PostCovid!$E$56:$E$81</c:f>
              <c:numCache>
                <c:formatCode>General</c:formatCode>
                <c:ptCount val="26"/>
                <c:pt idx="0">
                  <c:v>37</c:v>
                </c:pt>
                <c:pt idx="1">
                  <c:v>53</c:v>
                </c:pt>
                <c:pt idx="2">
                  <c:v>24</c:v>
                </c:pt>
                <c:pt idx="3">
                  <c:v>11</c:v>
                </c:pt>
                <c:pt idx="4">
                  <c:v>20</c:v>
                </c:pt>
                <c:pt idx="5">
                  <c:v>56</c:v>
                </c:pt>
                <c:pt idx="6">
                  <c:v>26</c:v>
                </c:pt>
                <c:pt idx="7">
                  <c:v>21</c:v>
                </c:pt>
                <c:pt idx="8">
                  <c:v>7</c:v>
                </c:pt>
                <c:pt idx="9">
                  <c:v>17</c:v>
                </c:pt>
                <c:pt idx="10">
                  <c:v>22</c:v>
                </c:pt>
                <c:pt idx="11">
                  <c:v>21</c:v>
                </c:pt>
                <c:pt idx="12">
                  <c:v>54</c:v>
                </c:pt>
                <c:pt idx="13">
                  <c:v>39</c:v>
                </c:pt>
                <c:pt idx="14">
                  <c:v>40</c:v>
                </c:pt>
                <c:pt idx="15">
                  <c:v>17</c:v>
                </c:pt>
                <c:pt idx="16">
                  <c:v>23</c:v>
                </c:pt>
                <c:pt idx="17">
                  <c:v>36</c:v>
                </c:pt>
                <c:pt idx="18">
                  <c:v>15</c:v>
                </c:pt>
                <c:pt idx="19">
                  <c:v>16</c:v>
                </c:pt>
                <c:pt idx="20">
                  <c:v>40</c:v>
                </c:pt>
                <c:pt idx="21">
                  <c:v>23</c:v>
                </c:pt>
                <c:pt idx="22">
                  <c:v>22</c:v>
                </c:pt>
                <c:pt idx="23">
                  <c:v>25</c:v>
                </c:pt>
                <c:pt idx="24">
                  <c:v>59</c:v>
                </c:pt>
                <c:pt idx="25">
                  <c:v>32</c:v>
                </c:pt>
              </c:numCache>
            </c:numRef>
          </c:yVal>
          <c:smooth val="0"/>
          <c:extLst>
            <c:ext xmlns:c15="http://schemas.microsoft.com/office/drawing/2012/chart" uri="{02D57815-91ED-43cb-92C2-25804820EDAC}">
              <c15:datalabelsRange>
                <c15:f>PostCovid!$B$56:$B$81</c15:f>
                <c15:dlblRangeCache>
                  <c:ptCount val="26"/>
                  <c:pt idx="0">
                    <c:v>Indonesia</c:v>
                  </c:pt>
                  <c:pt idx="1">
                    <c:v>India</c:v>
                  </c:pt>
                  <c:pt idx="2">
                    <c:v>Ireland</c:v>
                  </c:pt>
                  <c:pt idx="3">
                    <c:v>Netherlands</c:v>
                  </c:pt>
                  <c:pt idx="4">
                    <c:v>Germany</c:v>
                  </c:pt>
                  <c:pt idx="5">
                    <c:v>Philippines</c:v>
                  </c:pt>
                  <c:pt idx="6">
                    <c:v>Turkey</c:v>
                  </c:pt>
                  <c:pt idx="7">
                    <c:v>France</c:v>
                  </c:pt>
                  <c:pt idx="8">
                    <c:v>Japan</c:v>
                  </c:pt>
                  <c:pt idx="9">
                    <c:v>Russia</c:v>
                  </c:pt>
                  <c:pt idx="10">
                    <c:v>Canada</c:v>
                  </c:pt>
                  <c:pt idx="11">
                    <c:v>Australia</c:v>
                  </c:pt>
                  <c:pt idx="12">
                    <c:v>South Africa</c:v>
                  </c:pt>
                  <c:pt idx="13">
                    <c:v>Brazil</c:v>
                  </c:pt>
                  <c:pt idx="14">
                    <c:v>Mexico</c:v>
                  </c:pt>
                  <c:pt idx="15">
                    <c:v>UK</c:v>
                  </c:pt>
                  <c:pt idx="16">
                    <c:v>Spain</c:v>
                  </c:pt>
                  <c:pt idx="17">
                    <c:v>Malaysia</c:v>
                  </c:pt>
                  <c:pt idx="18">
                    <c:v>Czech Republic</c:v>
                  </c:pt>
                  <c:pt idx="19">
                    <c:v>Taiwan</c:v>
                  </c:pt>
                  <c:pt idx="20">
                    <c:v>Thailand</c:v>
                  </c:pt>
                  <c:pt idx="21">
                    <c:v>Italy</c:v>
                  </c:pt>
                  <c:pt idx="22">
                    <c:v>Egypt</c:v>
                  </c:pt>
                  <c:pt idx="23">
                    <c:v>Poland</c:v>
                  </c:pt>
                  <c:pt idx="24">
                    <c:v>Nigeria</c:v>
                  </c:pt>
                  <c:pt idx="25">
                    <c:v>Saudi Arabia</c:v>
                  </c:pt>
                </c15:dlblRangeCache>
              </c15:datalabelsRange>
            </c:ext>
            <c:ext xmlns:c16="http://schemas.microsoft.com/office/drawing/2014/chart" uri="{C3380CC4-5D6E-409C-BE32-E72D297353CC}">
              <c16:uniqueId val="{0000001B-DBDB-4F04-860F-8C8FA9198D55}"/>
            </c:ext>
          </c:extLst>
        </c:ser>
        <c:dLbls>
          <c:showLegendKey val="0"/>
          <c:showVal val="0"/>
          <c:showCatName val="0"/>
          <c:showSerName val="0"/>
          <c:showPercent val="0"/>
          <c:showBubbleSize val="0"/>
        </c:dLbls>
        <c:axId val="450227343"/>
        <c:axId val="450227759"/>
        <c:extLst/>
      </c:scatterChart>
      <c:scatterChart>
        <c:scatterStyle val="lineMarker"/>
        <c:varyColors val="0"/>
        <c:ser>
          <c:idx val="1"/>
          <c:order val="0"/>
          <c:tx>
            <c:v>FF reduction</c:v>
          </c:tx>
          <c:spPr>
            <a:ln w="25400" cap="rnd">
              <a:noFill/>
              <a:round/>
            </a:ln>
            <a:effectLst/>
          </c:spPr>
          <c:marker>
            <c:symbol val="circle"/>
            <c:size val="5"/>
            <c:spPr>
              <a:solidFill>
                <a:schemeClr val="tx1">
                  <a:lumMod val="95000"/>
                  <a:lumOff val="5000"/>
                </a:schemeClr>
              </a:solidFill>
              <a:ln w="9525">
                <a:solidFill>
                  <a:schemeClr val="tx1">
                    <a:lumMod val="95000"/>
                    <a:lumOff val="5000"/>
                  </a:schemeClr>
                </a:solidFill>
              </a:ln>
              <a:effectLst/>
            </c:spPr>
          </c:marker>
          <c:dLbls>
            <c:dLbl>
              <c:idx val="0"/>
              <c:tx>
                <c:rich>
                  <a:bodyPr/>
                  <a:lstStyle/>
                  <a:p>
                    <a:fld id="{6A4A9842-208E-41FE-BD78-35E0A1E11C9A}"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DBDB-4F04-860F-8C8FA9198D55}"/>
                </c:ext>
              </c:extLst>
            </c:dLbl>
            <c:dLbl>
              <c:idx val="1"/>
              <c:layout>
                <c:manualLayout>
                  <c:x val="-4.6269519953730477E-3"/>
                  <c:y val="-4.3419261114718305E-2"/>
                </c:manualLayout>
              </c:layout>
              <c:tx>
                <c:rich>
                  <a:bodyPr/>
                  <a:lstStyle/>
                  <a:p>
                    <a:fld id="{A7682BF3-267B-4E33-A915-6DC2A96B64A2}"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DBDB-4F04-860F-8C8FA9198D55}"/>
                </c:ext>
              </c:extLst>
            </c:dLbl>
            <c:dLbl>
              <c:idx val="2"/>
              <c:tx>
                <c:rich>
                  <a:bodyPr/>
                  <a:lstStyle/>
                  <a:p>
                    <a:fld id="{698D13EC-DAFE-49D4-9C55-F2C3E46EE6F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DBDB-4F04-860F-8C8FA9198D55}"/>
                </c:ext>
              </c:extLst>
            </c:dLbl>
            <c:dLbl>
              <c:idx val="3"/>
              <c:tx>
                <c:rich>
                  <a:bodyPr/>
                  <a:lstStyle/>
                  <a:p>
                    <a:fld id="{75D31B67-21AC-415B-9CC5-3048D05F955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DBDB-4F04-860F-8C8FA9198D55}"/>
                </c:ext>
              </c:extLst>
            </c:dLbl>
            <c:dLbl>
              <c:idx val="4"/>
              <c:tx>
                <c:rich>
                  <a:bodyPr/>
                  <a:lstStyle/>
                  <a:p>
                    <a:fld id="{E14E7139-AAED-4717-A673-885ACA828FE9}"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DBDB-4F04-860F-8C8FA9198D55}"/>
                </c:ext>
              </c:extLst>
            </c:dLbl>
            <c:dLbl>
              <c:idx val="5"/>
              <c:layout>
                <c:manualLayout>
                  <c:x val="-4.1457489878542593E-2"/>
                  <c:y val="1.7575826297884053E-2"/>
                </c:manualLayout>
              </c:layout>
              <c:tx>
                <c:rich>
                  <a:bodyPr/>
                  <a:lstStyle/>
                  <a:p>
                    <a:fld id="{6FE926B0-8A59-4597-AE70-F9324CFD3BCD}"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DBDB-4F04-860F-8C8FA9198D55}"/>
                </c:ext>
              </c:extLst>
            </c:dLbl>
            <c:dLbl>
              <c:idx val="6"/>
              <c:layout>
                <c:manualLayout>
                  <c:x val="-2.3134759976865238E-3"/>
                  <c:y val="-9.0456793988995809E-3"/>
                </c:manualLayout>
              </c:layout>
              <c:tx>
                <c:rich>
                  <a:bodyPr/>
                  <a:lstStyle/>
                  <a:p>
                    <a:fld id="{E76EEF39-7EED-493A-84BB-76AAD827FADF}"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DBDB-4F04-860F-8C8FA9198D55}"/>
                </c:ext>
              </c:extLst>
            </c:dLbl>
            <c:dLbl>
              <c:idx val="7"/>
              <c:tx>
                <c:rich>
                  <a:bodyPr/>
                  <a:lstStyle/>
                  <a:p>
                    <a:fld id="{E89CD0A7-759A-49F8-8B43-F6885E0614A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DBDB-4F04-860F-8C8FA9198D55}"/>
                </c:ext>
              </c:extLst>
            </c:dLbl>
            <c:dLbl>
              <c:idx val="8"/>
              <c:tx>
                <c:rich>
                  <a:bodyPr/>
                  <a:lstStyle/>
                  <a:p>
                    <a:fld id="{F8393723-EDFC-4BE7-956F-A41F80EB469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DBDB-4F04-860F-8C8FA9198D55}"/>
                </c:ext>
              </c:extLst>
            </c:dLbl>
            <c:dLbl>
              <c:idx val="9"/>
              <c:tx>
                <c:rich>
                  <a:bodyPr/>
                  <a:lstStyle/>
                  <a:p>
                    <a:fld id="{1431CBC4-A700-444E-A451-E11902F9CDF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DBDB-4F04-860F-8C8FA9198D55}"/>
                </c:ext>
              </c:extLst>
            </c:dLbl>
            <c:dLbl>
              <c:idx val="10"/>
              <c:tx>
                <c:rich>
                  <a:bodyPr/>
                  <a:lstStyle/>
                  <a:p>
                    <a:fld id="{C360A277-894F-4863-B071-08BE4E27B36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DBDB-4F04-860F-8C8FA9198D55}"/>
                </c:ext>
              </c:extLst>
            </c:dLbl>
            <c:dLbl>
              <c:idx val="11"/>
              <c:tx>
                <c:rich>
                  <a:bodyPr/>
                  <a:lstStyle/>
                  <a:p>
                    <a:fld id="{5CD6F327-498B-448D-AEFD-1CF2EC9800C1}"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DBDB-4F04-860F-8C8FA9198D55}"/>
                </c:ext>
              </c:extLst>
            </c:dLbl>
            <c:dLbl>
              <c:idx val="12"/>
              <c:tx>
                <c:rich>
                  <a:bodyPr/>
                  <a:lstStyle/>
                  <a:p>
                    <a:fld id="{A2BC1C04-EE6F-4D19-BB56-9207424AE45F}"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8-DBDB-4F04-860F-8C8FA9198D55}"/>
                </c:ext>
              </c:extLst>
            </c:dLbl>
            <c:dLbl>
              <c:idx val="13"/>
              <c:layout>
                <c:manualLayout>
                  <c:x val="-2.630713670912602E-2"/>
                  <c:y val="1.7575826297884053E-2"/>
                </c:manualLayout>
              </c:layout>
              <c:tx>
                <c:rich>
                  <a:bodyPr/>
                  <a:lstStyle/>
                  <a:p>
                    <a:fld id="{999BBFB2-E8FF-4B84-836E-F4CDE6CB8897}"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9-DBDB-4F04-860F-8C8FA9198D55}"/>
                </c:ext>
              </c:extLst>
            </c:dLbl>
            <c:dLbl>
              <c:idx val="14"/>
              <c:tx>
                <c:rich>
                  <a:bodyPr/>
                  <a:lstStyle/>
                  <a:p>
                    <a:fld id="{75BED399-9CCA-4D79-9307-8302CD65737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A-DBDB-4F04-860F-8C8FA9198D55}"/>
                </c:ext>
              </c:extLst>
            </c:dLbl>
            <c:dLbl>
              <c:idx val="15"/>
              <c:tx>
                <c:rich>
                  <a:bodyPr/>
                  <a:lstStyle/>
                  <a:p>
                    <a:fld id="{9A866C73-9802-4796-B511-2C7BF0A0A4A8}"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B-DBDB-4F04-860F-8C8FA9198D55}"/>
                </c:ext>
              </c:extLst>
            </c:dLbl>
            <c:dLbl>
              <c:idx val="16"/>
              <c:tx>
                <c:rich>
                  <a:bodyPr/>
                  <a:lstStyle/>
                  <a:p>
                    <a:fld id="{24C9E5D9-C76C-407A-997F-165637F23922}"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C-DBDB-4F04-860F-8C8FA9198D55}"/>
                </c:ext>
              </c:extLst>
            </c:dLbl>
            <c:dLbl>
              <c:idx val="17"/>
              <c:tx>
                <c:rich>
                  <a:bodyPr/>
                  <a:lstStyle/>
                  <a:p>
                    <a:fld id="{A1151330-1501-4513-B429-60FA7C9143DC}"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D-DBDB-4F04-860F-8C8FA9198D55}"/>
                </c:ext>
              </c:extLst>
            </c:dLbl>
            <c:dLbl>
              <c:idx val="18"/>
              <c:tx>
                <c:rich>
                  <a:bodyPr/>
                  <a:lstStyle/>
                  <a:p>
                    <a:fld id="{BAEB5930-C5F0-41C5-96C4-9D6969FE695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DBDB-4F04-860F-8C8FA9198D55}"/>
                </c:ext>
              </c:extLst>
            </c:dLbl>
            <c:dLbl>
              <c:idx val="19"/>
              <c:tx>
                <c:rich>
                  <a:bodyPr/>
                  <a:lstStyle/>
                  <a:p>
                    <a:fld id="{3852813E-F88C-4D0C-89BD-F8E4D8DE557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F-DBDB-4F04-860F-8C8FA9198D55}"/>
                </c:ext>
              </c:extLst>
            </c:dLbl>
            <c:dLbl>
              <c:idx val="20"/>
              <c:tx>
                <c:rich>
                  <a:bodyPr/>
                  <a:lstStyle/>
                  <a:p>
                    <a:fld id="{B463A2BD-4033-4262-A6A9-4D33935F91B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DBDB-4F04-860F-8C8FA9198D55}"/>
                </c:ext>
              </c:extLst>
            </c:dLbl>
            <c:dLbl>
              <c:idx val="21"/>
              <c:tx>
                <c:rich>
                  <a:bodyPr/>
                  <a:lstStyle/>
                  <a:p>
                    <a:fld id="{1EB5FA12-D56D-4C65-9A08-CEA590786BAF}"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1-DBDB-4F04-860F-8C8FA9198D55}"/>
                </c:ext>
              </c:extLst>
            </c:dLbl>
            <c:dLbl>
              <c:idx val="22"/>
              <c:tx>
                <c:rich>
                  <a:bodyPr/>
                  <a:lstStyle/>
                  <a:p>
                    <a:fld id="{7666925B-A937-4ED2-8630-E1ED0DD87C22}"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2-DBDB-4F04-860F-8C8FA9198D55}"/>
                </c:ext>
              </c:extLst>
            </c:dLbl>
            <c:dLbl>
              <c:idx val="23"/>
              <c:tx>
                <c:rich>
                  <a:bodyPr/>
                  <a:lstStyle/>
                  <a:p>
                    <a:fld id="{B5B9822F-23FA-47DB-9F2D-1C420ADD275B}"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3-DBDB-4F04-860F-8C8FA9198D55}"/>
                </c:ext>
              </c:extLst>
            </c:dLbl>
            <c:dLbl>
              <c:idx val="24"/>
              <c:tx>
                <c:rich>
                  <a:bodyPr/>
                  <a:lstStyle/>
                  <a:p>
                    <a:fld id="{FB229F18-F675-4536-AEDA-85FD7225102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4-DBDB-4F04-860F-8C8FA9198D55}"/>
                </c:ext>
              </c:extLst>
            </c:dLbl>
            <c:dLbl>
              <c:idx val="25"/>
              <c:tx>
                <c:rich>
                  <a:bodyPr/>
                  <a:lstStyle/>
                  <a:p>
                    <a:fld id="{DC57C3CA-74DC-4533-9D21-43B26A0FC6D9}"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5-DBDB-4F04-860F-8C8FA9198D55}"/>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95000"/>
                        <a:lumOff val="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25400" cap="rnd">
                <a:solidFill>
                  <a:schemeClr val="tx1">
                    <a:lumMod val="95000"/>
                    <a:lumOff val="5000"/>
                  </a:schemeClr>
                </a:solidFill>
                <a:prstDash val="solid"/>
              </a:ln>
              <a:effectLst/>
            </c:spPr>
            <c:trendlineType val="linear"/>
            <c:backward val="5"/>
            <c:dispRSqr val="0"/>
            <c:dispEq val="0"/>
          </c:trendline>
          <c:xVal>
            <c:numRef>
              <c:f>PostCovid!$C$56:$C$81</c:f>
              <c:numCache>
                <c:formatCode>0.00</c:formatCode>
                <c:ptCount val="26"/>
                <c:pt idx="0">
                  <c:v>81.218000000000004</c:v>
                </c:pt>
                <c:pt idx="1">
                  <c:v>93.367999999999995</c:v>
                </c:pt>
                <c:pt idx="2">
                  <c:v>53.273000000000003</c:v>
                </c:pt>
                <c:pt idx="3">
                  <c:v>33.832999999999998</c:v>
                </c:pt>
                <c:pt idx="4">
                  <c:v>38.692999999999998</c:v>
                </c:pt>
                <c:pt idx="5">
                  <c:v>95.798000000000002</c:v>
                </c:pt>
                <c:pt idx="6">
                  <c:v>78.787999999999997</c:v>
                </c:pt>
                <c:pt idx="7">
                  <c:v>39.908000000000001</c:v>
                </c:pt>
                <c:pt idx="8">
                  <c:v>32.618000000000002</c:v>
                </c:pt>
                <c:pt idx="9">
                  <c:v>56.918000000000006</c:v>
                </c:pt>
                <c:pt idx="10">
                  <c:v>43.552999999999997</c:v>
                </c:pt>
                <c:pt idx="11">
                  <c:v>36.262999999999998</c:v>
                </c:pt>
                <c:pt idx="12">
                  <c:v>72.713000000000008</c:v>
                </c:pt>
                <c:pt idx="13">
                  <c:v>82.433000000000007</c:v>
                </c:pt>
                <c:pt idx="14">
                  <c:v>66.638000000000005</c:v>
                </c:pt>
                <c:pt idx="15">
                  <c:v>28.972999999999999</c:v>
                </c:pt>
                <c:pt idx="16">
                  <c:v>47.198</c:v>
                </c:pt>
                <c:pt idx="17">
                  <c:v>84.863</c:v>
                </c:pt>
                <c:pt idx="18">
                  <c:v>25.327999999999999</c:v>
                </c:pt>
                <c:pt idx="19">
                  <c:v>59.347999999999999</c:v>
                </c:pt>
                <c:pt idx="20">
                  <c:v>100</c:v>
                </c:pt>
                <c:pt idx="21">
                  <c:v>67.853000000000009</c:v>
                </c:pt>
                <c:pt idx="22">
                  <c:v>83.64800000000001</c:v>
                </c:pt>
                <c:pt idx="23">
                  <c:v>76.358000000000004</c:v>
                </c:pt>
                <c:pt idx="24">
                  <c:v>100</c:v>
                </c:pt>
                <c:pt idx="25">
                  <c:v>80.003</c:v>
                </c:pt>
              </c:numCache>
            </c:numRef>
          </c:xVal>
          <c:yVal>
            <c:numRef>
              <c:f>PostCovid!$D$56:$D$81</c:f>
              <c:numCache>
                <c:formatCode>General</c:formatCode>
                <c:ptCount val="26"/>
                <c:pt idx="0">
                  <c:v>12</c:v>
                </c:pt>
                <c:pt idx="1">
                  <c:v>18</c:v>
                </c:pt>
                <c:pt idx="2">
                  <c:v>52</c:v>
                </c:pt>
                <c:pt idx="3">
                  <c:v>46</c:v>
                </c:pt>
                <c:pt idx="4">
                  <c:v>39</c:v>
                </c:pt>
                <c:pt idx="5">
                  <c:v>14</c:v>
                </c:pt>
                <c:pt idx="6">
                  <c:v>27</c:v>
                </c:pt>
                <c:pt idx="7">
                  <c:v>49</c:v>
                </c:pt>
                <c:pt idx="8">
                  <c:v>33</c:v>
                </c:pt>
                <c:pt idx="9">
                  <c:v>28</c:v>
                </c:pt>
                <c:pt idx="10">
                  <c:v>44</c:v>
                </c:pt>
                <c:pt idx="11">
                  <c:v>49</c:v>
                </c:pt>
                <c:pt idx="12">
                  <c:v>28</c:v>
                </c:pt>
                <c:pt idx="13">
                  <c:v>36</c:v>
                </c:pt>
                <c:pt idx="14">
                  <c:v>35</c:v>
                </c:pt>
                <c:pt idx="15">
                  <c:v>50</c:v>
                </c:pt>
                <c:pt idx="16">
                  <c:v>52</c:v>
                </c:pt>
                <c:pt idx="17">
                  <c:v>14</c:v>
                </c:pt>
                <c:pt idx="18">
                  <c:v>28</c:v>
                </c:pt>
                <c:pt idx="19">
                  <c:v>13</c:v>
                </c:pt>
                <c:pt idx="20">
                  <c:v>16</c:v>
                </c:pt>
                <c:pt idx="21">
                  <c:v>52</c:v>
                </c:pt>
                <c:pt idx="22">
                  <c:v>16</c:v>
                </c:pt>
                <c:pt idx="23">
                  <c:v>40</c:v>
                </c:pt>
                <c:pt idx="24">
                  <c:v>14</c:v>
                </c:pt>
                <c:pt idx="25">
                  <c:v>10</c:v>
                </c:pt>
              </c:numCache>
            </c:numRef>
          </c:yVal>
          <c:smooth val="0"/>
          <c:extLst xmlns:c15="http://schemas.microsoft.com/office/drawing/2012/chart">
            <c:ext xmlns:c15="http://schemas.microsoft.com/office/drawing/2012/chart" uri="{02D57815-91ED-43cb-92C2-25804820EDAC}">
              <c15:datalabelsRange>
                <c15:f>PostCovid!$B$56:$B$81</c15:f>
                <c15:dlblRangeCache>
                  <c:ptCount val="26"/>
                  <c:pt idx="0">
                    <c:v>Indonesia</c:v>
                  </c:pt>
                  <c:pt idx="1">
                    <c:v>India</c:v>
                  </c:pt>
                  <c:pt idx="2">
                    <c:v>Ireland</c:v>
                  </c:pt>
                  <c:pt idx="3">
                    <c:v>Netherlands</c:v>
                  </c:pt>
                  <c:pt idx="4">
                    <c:v>Germany</c:v>
                  </c:pt>
                  <c:pt idx="5">
                    <c:v>Philippines</c:v>
                  </c:pt>
                  <c:pt idx="6">
                    <c:v>Turkey</c:v>
                  </c:pt>
                  <c:pt idx="7">
                    <c:v>France</c:v>
                  </c:pt>
                  <c:pt idx="8">
                    <c:v>Japan</c:v>
                  </c:pt>
                  <c:pt idx="9">
                    <c:v>Russia</c:v>
                  </c:pt>
                  <c:pt idx="10">
                    <c:v>Canada</c:v>
                  </c:pt>
                  <c:pt idx="11">
                    <c:v>Australia</c:v>
                  </c:pt>
                  <c:pt idx="12">
                    <c:v>South Africa</c:v>
                  </c:pt>
                  <c:pt idx="13">
                    <c:v>Brazil</c:v>
                  </c:pt>
                  <c:pt idx="14">
                    <c:v>Mexico</c:v>
                  </c:pt>
                  <c:pt idx="15">
                    <c:v>UK</c:v>
                  </c:pt>
                  <c:pt idx="16">
                    <c:v>Spain</c:v>
                  </c:pt>
                  <c:pt idx="17">
                    <c:v>Malaysia</c:v>
                  </c:pt>
                  <c:pt idx="18">
                    <c:v>Czech Republic</c:v>
                  </c:pt>
                  <c:pt idx="19">
                    <c:v>Taiwan</c:v>
                  </c:pt>
                  <c:pt idx="20">
                    <c:v>Thailand</c:v>
                  </c:pt>
                  <c:pt idx="21">
                    <c:v>Italy</c:v>
                  </c:pt>
                  <c:pt idx="22">
                    <c:v>Egypt</c:v>
                  </c:pt>
                  <c:pt idx="23">
                    <c:v>Poland</c:v>
                  </c:pt>
                  <c:pt idx="24">
                    <c:v>Nigeria</c:v>
                  </c:pt>
                  <c:pt idx="25">
                    <c:v>Saudi Arabia</c:v>
                  </c:pt>
                </c15:dlblRangeCache>
              </c15:datalabelsRange>
            </c:ext>
            <c:ext xmlns:c16="http://schemas.microsoft.com/office/drawing/2014/chart" uri="{C3380CC4-5D6E-409C-BE32-E72D297353CC}">
              <c16:uniqueId val="{00000037-DBDB-4F04-860F-8C8FA9198D55}"/>
            </c:ext>
          </c:extLst>
        </c:ser>
        <c:dLbls>
          <c:showLegendKey val="0"/>
          <c:showVal val="0"/>
          <c:showCatName val="0"/>
          <c:showSerName val="0"/>
          <c:showPercent val="0"/>
          <c:showBubbleSize val="0"/>
        </c:dLbls>
        <c:axId val="839607407"/>
        <c:axId val="839604495"/>
        <c:extLst/>
      </c:scatterChart>
      <c:valAx>
        <c:axId val="450227343"/>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800" b="1"/>
                  <a:t>Debiased National Religiosity</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450227759"/>
        <c:crosses val="autoZero"/>
        <c:crossBetween val="midCat"/>
      </c:valAx>
      <c:valAx>
        <c:axId val="45022775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bg1">
                        <a:lumMod val="65000"/>
                      </a:schemeClr>
                    </a:solidFill>
                    <a:latin typeface="+mn-lt"/>
                    <a:ea typeface="+mn-ea"/>
                    <a:cs typeface="+mn-cs"/>
                  </a:defRPr>
                </a:pPr>
                <a:r>
                  <a:rPr lang="en-GB" sz="1800" b="1">
                    <a:solidFill>
                      <a:schemeClr val="bg1">
                        <a:lumMod val="65000"/>
                      </a:schemeClr>
                    </a:solidFill>
                  </a:rPr>
                  <a:t>%</a:t>
                </a:r>
                <a:r>
                  <a:rPr lang="en-GB" sz="1800" b="1" baseline="0">
                    <a:solidFill>
                      <a:schemeClr val="bg1">
                        <a:lumMod val="65000"/>
                      </a:schemeClr>
                    </a:solidFill>
                  </a:rPr>
                  <a:t> response: am or would participate</a:t>
                </a:r>
                <a:endParaRPr lang="en-GB" sz="1800" b="1">
                  <a:solidFill>
                    <a:schemeClr val="bg1">
                      <a:lumMod val="65000"/>
                    </a:schemeClr>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bg1">
                      <a:lumMod val="6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bg1">
                    <a:lumMod val="65000"/>
                  </a:schemeClr>
                </a:solidFill>
                <a:latin typeface="+mn-lt"/>
                <a:ea typeface="+mn-ea"/>
                <a:cs typeface="+mn-cs"/>
              </a:defRPr>
            </a:pPr>
            <a:endParaRPr lang="en-US"/>
          </a:p>
        </c:txPr>
        <c:crossAx val="450227343"/>
        <c:crosses val="autoZero"/>
        <c:crossBetween val="midCat"/>
      </c:valAx>
      <c:valAx>
        <c:axId val="839604495"/>
        <c:scaling>
          <c:orientation val="minMax"/>
          <c:max val="7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800" b="1">
                    <a:solidFill>
                      <a:schemeClr val="tx1">
                        <a:lumMod val="95000"/>
                        <a:lumOff val="5000"/>
                      </a:schemeClr>
                    </a:solidFill>
                  </a:rPr>
                  <a:t>% response: use "much less" fossil fuels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95000"/>
                    <a:lumOff val="5000"/>
                  </a:schemeClr>
                </a:solidFill>
                <a:latin typeface="+mn-lt"/>
                <a:ea typeface="+mn-ea"/>
                <a:cs typeface="+mn-cs"/>
              </a:defRPr>
            </a:pPr>
            <a:endParaRPr lang="en-US"/>
          </a:p>
        </c:txPr>
        <c:crossAx val="839607407"/>
        <c:crosses val="max"/>
        <c:crossBetween val="midCat"/>
      </c:valAx>
      <c:valAx>
        <c:axId val="839607407"/>
        <c:scaling>
          <c:orientation val="minMax"/>
        </c:scaling>
        <c:delete val="1"/>
        <c:axPos val="b"/>
        <c:numFmt formatCode="0.00" sourceLinked="1"/>
        <c:majorTickMark val="out"/>
        <c:minorTickMark val="none"/>
        <c:tickLblPos val="nextTo"/>
        <c:crossAx val="839604495"/>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2000" b="1" i="0" u="none" strike="noStrike" baseline="0">
                <a:effectLst/>
              </a:rPr>
              <a:t>Yale (2021): How much information publics feel they need about climate change</a:t>
            </a:r>
            <a:endParaRPr lang="en-GB" sz="20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A lot or some</c:v>
          </c:tx>
          <c:spPr>
            <a:ln w="25400" cap="rnd">
              <a:noFill/>
              <a:round/>
            </a:ln>
            <a:effectLst/>
          </c:spPr>
          <c:marker>
            <c:symbol val="circle"/>
            <c:size val="6"/>
            <c:spPr>
              <a:solidFill>
                <a:schemeClr val="tx1">
                  <a:lumMod val="85000"/>
                  <a:lumOff val="15000"/>
                </a:schemeClr>
              </a:solidFill>
              <a:ln w="9525">
                <a:noFill/>
              </a:ln>
              <a:effectLst/>
            </c:spPr>
          </c:marker>
          <c:dLbls>
            <c:dLbl>
              <c:idx val="0"/>
              <c:layout>
                <c:manualLayout>
                  <c:x val="-6.8842592592592677E-2"/>
                  <c:y val="-1.7730496453901034E-3"/>
                </c:manualLayout>
              </c:layout>
              <c:tx>
                <c:rich>
                  <a:bodyPr/>
                  <a:lstStyle/>
                  <a:p>
                    <a:fld id="{3FC3642B-7976-43F2-83EB-7C843D905CCC}"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861F-4197-9148-4872A2A75CB0}"/>
                </c:ext>
              </c:extLst>
            </c:dLbl>
            <c:dLbl>
              <c:idx val="1"/>
              <c:layout>
                <c:manualLayout>
                  <c:x val="-2.5183735070470753E-2"/>
                  <c:y val="2.1165382782436716E-2"/>
                </c:manualLayout>
              </c:layout>
              <c:tx>
                <c:rich>
                  <a:bodyPr/>
                  <a:lstStyle/>
                  <a:p>
                    <a:fld id="{C63B4FD0-7820-4497-AE96-65050407419D}"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861F-4197-9148-4872A2A75CB0}"/>
                </c:ext>
              </c:extLst>
            </c:dLbl>
            <c:dLbl>
              <c:idx val="2"/>
              <c:tx>
                <c:rich>
                  <a:bodyPr/>
                  <a:lstStyle/>
                  <a:p>
                    <a:fld id="{6F3D5224-9C86-4B4C-AE31-E77D28EC12D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861F-4197-9148-4872A2A75CB0}"/>
                </c:ext>
              </c:extLst>
            </c:dLbl>
            <c:dLbl>
              <c:idx val="3"/>
              <c:layout>
                <c:manualLayout>
                  <c:x val="-0.10655544358241197"/>
                  <c:y val="5.9105762186230787E-2"/>
                </c:manualLayout>
              </c:layout>
              <c:tx>
                <c:rich>
                  <a:bodyPr/>
                  <a:lstStyle/>
                  <a:p>
                    <a:fld id="{8DDE8756-7BB1-4752-A0D0-A0060EA029B4}"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861F-4197-9148-4872A2A75CB0}"/>
                </c:ext>
              </c:extLst>
            </c:dLbl>
            <c:dLbl>
              <c:idx val="4"/>
              <c:layout>
                <c:manualLayout>
                  <c:x val="-0.13717085119412128"/>
                  <c:y val="-0.12104787714543819"/>
                </c:manualLayout>
              </c:layout>
              <c:tx>
                <c:rich>
                  <a:bodyPr/>
                  <a:lstStyle/>
                  <a:p>
                    <a:fld id="{D01E5F82-2633-42A3-9994-BEC9F91D0732}"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861F-4197-9148-4872A2A75CB0}"/>
                </c:ext>
              </c:extLst>
            </c:dLbl>
            <c:dLbl>
              <c:idx val="5"/>
              <c:tx>
                <c:rich>
                  <a:bodyPr/>
                  <a:lstStyle/>
                  <a:p>
                    <a:fld id="{0234907F-D5AF-4E61-A340-3981FF48DDD3}"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861F-4197-9148-4872A2A75CB0}"/>
                </c:ext>
              </c:extLst>
            </c:dLbl>
            <c:dLbl>
              <c:idx val="6"/>
              <c:tx>
                <c:rich>
                  <a:bodyPr/>
                  <a:lstStyle/>
                  <a:p>
                    <a:fld id="{AFBE871A-69CD-48D2-8ADF-455F5DA018AB}"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861F-4197-9148-4872A2A75CB0}"/>
                </c:ext>
              </c:extLst>
            </c:dLbl>
            <c:dLbl>
              <c:idx val="7"/>
              <c:layout>
                <c:manualLayout>
                  <c:x val="-1.7798554421358734E-2"/>
                  <c:y val="-1.9358555790282311E-2"/>
                </c:manualLayout>
              </c:layout>
              <c:tx>
                <c:rich>
                  <a:bodyPr/>
                  <a:lstStyle/>
                  <a:p>
                    <a:fld id="{CF81C92E-0A97-4102-9D88-1DF3ED4B3565}"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861F-4197-9148-4872A2A75CB0}"/>
                </c:ext>
              </c:extLst>
            </c:dLbl>
            <c:dLbl>
              <c:idx val="8"/>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61F-4197-9148-4872A2A75CB0}"/>
                </c:ext>
              </c:extLst>
            </c:dLbl>
            <c:dLbl>
              <c:idx val="9"/>
              <c:tx>
                <c:rich>
                  <a:bodyPr/>
                  <a:lstStyle/>
                  <a:p>
                    <a:fld id="{3E9FA660-AA18-429C-B4CC-7C68853A8B0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861F-4197-9148-4872A2A75CB0}"/>
                </c:ext>
              </c:extLst>
            </c:dLbl>
            <c:dLbl>
              <c:idx val="10"/>
              <c:layout>
                <c:manualLayout>
                  <c:x val="-4.8989589712186161E-3"/>
                  <c:y val="-5.4200542005420054E-3"/>
                </c:manualLayout>
              </c:layout>
              <c:tx>
                <c:rich>
                  <a:bodyPr/>
                  <a:lstStyle/>
                  <a:p>
                    <a:fld id="{10172854-19C7-41C8-BAE1-3F90AB28F9D4}"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861F-4197-9148-4872A2A75CB0}"/>
                </c:ext>
              </c:extLst>
            </c:dLbl>
            <c:dLbl>
              <c:idx val="11"/>
              <c:layout>
                <c:manualLayout>
                  <c:x val="-6.402640423162051E-2"/>
                  <c:y val="0.10891606028921182"/>
                </c:manualLayout>
              </c:layout>
              <c:tx>
                <c:rich>
                  <a:bodyPr/>
                  <a:lstStyle/>
                  <a:p>
                    <a:fld id="{BAD17C33-6094-4FA7-8460-38E3D489141C}"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861F-4197-9148-4872A2A75CB0}"/>
                </c:ext>
              </c:extLst>
            </c:dLbl>
            <c:dLbl>
              <c:idx val="12"/>
              <c:tx>
                <c:rich>
                  <a:bodyPr/>
                  <a:lstStyle/>
                  <a:p>
                    <a:fld id="{A2CE2A65-3B78-4719-916C-CD4A41EEC3D4}"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861F-4197-9148-4872A2A75CB0}"/>
                </c:ext>
              </c:extLst>
            </c:dLbl>
            <c:dLbl>
              <c:idx val="13"/>
              <c:tx>
                <c:rich>
                  <a:bodyPr/>
                  <a:lstStyle/>
                  <a:p>
                    <a:fld id="{2A216A3B-EBBD-4ADD-8965-5C5ECC4903A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861F-4197-9148-4872A2A75CB0}"/>
                </c:ext>
              </c:extLst>
            </c:dLbl>
            <c:dLbl>
              <c:idx val="14"/>
              <c:layout>
                <c:manualLayout>
                  <c:x val="-3.2835272504592866E-2"/>
                  <c:y val="-2.1165240523796314E-2"/>
                </c:manualLayout>
              </c:layout>
              <c:tx>
                <c:rich>
                  <a:bodyPr/>
                  <a:lstStyle/>
                  <a:p>
                    <a:fld id="{87D7ED5A-FD70-4F36-A8D3-137CFE22D934}"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861F-4197-9148-4872A2A75CB0}"/>
                </c:ext>
              </c:extLst>
            </c:dLbl>
            <c:dLbl>
              <c:idx val="15"/>
              <c:layout>
                <c:manualLayout>
                  <c:x val="-3.0480782676200992E-2"/>
                  <c:y val="1.8455355682165747E-2"/>
                </c:manualLayout>
              </c:layout>
              <c:tx>
                <c:rich>
                  <a:bodyPr rot="0" spcFirstLastPara="1" vertOverflow="ellipsis" vert="horz" wrap="square" lIns="38100" tIns="19050" rIns="38100" bIns="19050" anchor="ctr" anchorCtr="1">
                    <a:noAutofit/>
                  </a:bodyPr>
                  <a:lstStyle/>
                  <a:p>
                    <a:pPr>
                      <a:defRPr sz="1100" b="0" i="0" u="none" strike="noStrike" kern="1200" baseline="0">
                        <a:solidFill>
                          <a:schemeClr val="tx1">
                            <a:lumMod val="85000"/>
                            <a:lumOff val="15000"/>
                          </a:schemeClr>
                        </a:solidFill>
                        <a:latin typeface="+mn-lt"/>
                        <a:ea typeface="+mn-ea"/>
                        <a:cs typeface="+mn-cs"/>
                      </a:defRPr>
                    </a:pPr>
                    <a:fld id="{1B46FABA-2776-4E26-BAEB-6505B842879C}" type="CELLRANGE">
                      <a:rPr lang="en-US">
                        <a:solidFill>
                          <a:schemeClr val="tx1">
                            <a:lumMod val="85000"/>
                            <a:lumOff val="15000"/>
                          </a:schemeClr>
                        </a:solidFill>
                      </a:rPr>
                      <a:pPr>
                        <a:defRPr sz="1100">
                          <a:solidFill>
                            <a:schemeClr val="tx1">
                              <a:lumMod val="85000"/>
                              <a:lumOff val="15000"/>
                            </a:schemeClr>
                          </a:solidFill>
                        </a:defRPr>
                      </a:pPr>
                      <a:t>[CELLRANGE]</a:t>
                    </a:fld>
                    <a:endParaRPr lang="en-GB"/>
                  </a:p>
                </c:rich>
              </c:tx>
              <c:spPr>
                <a:noFill/>
                <a:ln>
                  <a:noFill/>
                </a:ln>
                <a:effectLst/>
              </c:spPr>
              <c:txPr>
                <a:bodyPr rot="0" spcFirstLastPara="1" vertOverflow="ellipsis" vert="horz" wrap="square" lIns="38100" tIns="19050" rIns="38100" bIns="19050" anchor="ctr" anchorCtr="1">
                  <a:noAutofit/>
                </a:bodyPr>
                <a:lstStyle/>
                <a:p>
                  <a:pPr>
                    <a:defRPr sz="1100" b="0" i="0" u="none" strike="noStrike" kern="1200" baseline="0">
                      <a:solidFill>
                        <a:schemeClr val="tx1">
                          <a:lumMod val="85000"/>
                          <a:lumOff val="1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layout>
                    <c:manualLayout>
                      <c:w val="3.0342975346085415E-2"/>
                      <c:h val="3.871725383920506E-2"/>
                    </c:manualLayout>
                  </c15:layout>
                  <c15:dlblFieldTable/>
                  <c15:showDataLabelsRange val="1"/>
                </c:ext>
                <c:ext xmlns:c16="http://schemas.microsoft.com/office/drawing/2014/chart" uri="{C3380CC4-5D6E-409C-BE32-E72D297353CC}">
                  <c16:uniqueId val="{0000000F-861F-4197-9148-4872A2A75CB0}"/>
                </c:ext>
              </c:extLst>
            </c:dLbl>
            <c:dLbl>
              <c:idx val="16"/>
              <c:tx>
                <c:rich>
                  <a:bodyPr/>
                  <a:lstStyle/>
                  <a:p>
                    <a:fld id="{43037315-F90A-4C94-AEFE-E7A1BE70D751}"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861F-4197-9148-4872A2A75CB0}"/>
                </c:ext>
              </c:extLst>
            </c:dLbl>
            <c:dLbl>
              <c:idx val="17"/>
              <c:layout>
                <c:manualLayout>
                  <c:x val="-2.972751951627611E-2"/>
                  <c:y val="-1.7551871056768309E-2"/>
                </c:manualLayout>
              </c:layout>
              <c:tx>
                <c:rich>
                  <a:bodyPr/>
                  <a:lstStyle/>
                  <a:p>
                    <a:fld id="{D968D14F-8AA8-41F4-B0AD-E776D420915B}"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861F-4197-9148-4872A2A75CB0}"/>
                </c:ext>
              </c:extLst>
            </c:dLbl>
            <c:dLbl>
              <c:idx val="18"/>
              <c:tx>
                <c:rich>
                  <a:bodyPr/>
                  <a:lstStyle/>
                  <a:p>
                    <a:fld id="{35DE0B74-2A4C-40E8-847F-DAE9D85545C8}"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861F-4197-9148-4872A2A75CB0}"/>
                </c:ext>
              </c:extLst>
            </c:dLbl>
            <c:dLbl>
              <c:idx val="19"/>
              <c:tx>
                <c:rich>
                  <a:bodyPr/>
                  <a:lstStyle/>
                  <a:p>
                    <a:fld id="{5DE8A3F5-7562-4314-8544-A5FC9EF475B5}"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861F-4197-9148-4872A2A75CB0}"/>
                </c:ext>
              </c:extLst>
            </c:dLbl>
            <c:dLbl>
              <c:idx val="20"/>
              <c:layout>
                <c:manualLayout>
                  <c:x val="-3.3857978407934863E-2"/>
                  <c:y val="2.297206751595075E-2"/>
                </c:manualLayout>
              </c:layout>
              <c:tx>
                <c:rich>
                  <a:bodyPr/>
                  <a:lstStyle/>
                  <a:p>
                    <a:fld id="{6249B116-A4E1-4A1E-A207-1A3205308424}"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861F-4197-9148-4872A2A75CB0}"/>
                </c:ext>
              </c:extLst>
            </c:dLbl>
            <c:dLbl>
              <c:idx val="21"/>
              <c:tx>
                <c:rich>
                  <a:bodyPr/>
                  <a:lstStyle/>
                  <a:p>
                    <a:fld id="{1F395C5B-F40A-4F44-8E60-51863BA3F97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861F-4197-9148-4872A2A75CB0}"/>
                </c:ext>
              </c:extLst>
            </c:dLbl>
            <c:dLbl>
              <c:idx val="22"/>
              <c:tx>
                <c:rich>
                  <a:bodyPr/>
                  <a:lstStyle/>
                  <a:p>
                    <a:fld id="{6B841ECA-9CF1-45FA-8F72-34E1F6CF9001}"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861F-4197-9148-4872A2A75CB0}"/>
                </c:ext>
              </c:extLst>
            </c:dLbl>
            <c:dLbl>
              <c:idx val="23"/>
              <c:tx>
                <c:rich>
                  <a:bodyPr/>
                  <a:lstStyle/>
                  <a:p>
                    <a:fld id="{84345722-2FBB-478E-8A91-310CB22B7A8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861F-4197-9148-4872A2A75CB0}"/>
                </c:ext>
              </c:extLst>
            </c:dLbl>
            <c:dLbl>
              <c:idx val="24"/>
              <c:layout>
                <c:manualLayout>
                  <c:x val="-2.9951058628387924E-2"/>
                  <c:y val="2.1165382782436747E-2"/>
                </c:manualLayout>
              </c:layout>
              <c:tx>
                <c:rich>
                  <a:bodyPr/>
                  <a:lstStyle/>
                  <a:p>
                    <a:fld id="{8938F6E6-2F15-46DF-91DA-5E72542F84E7}"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861F-4197-9148-4872A2A75CB0}"/>
                </c:ext>
              </c:extLst>
            </c:dLbl>
            <c:dLbl>
              <c:idx val="25"/>
              <c:tx>
                <c:rich>
                  <a:bodyPr/>
                  <a:lstStyle/>
                  <a:p>
                    <a:fld id="{ADEAC12B-B776-4C28-A0C9-4B30E81E831A}"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861F-4197-9148-4872A2A75CB0}"/>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25400" cap="rnd">
                <a:solidFill>
                  <a:schemeClr val="tx1">
                    <a:lumMod val="85000"/>
                    <a:lumOff val="15000"/>
                  </a:schemeClr>
                </a:solidFill>
                <a:prstDash val="solid"/>
              </a:ln>
              <a:effectLst/>
            </c:spPr>
            <c:trendlineType val="linear"/>
            <c:backward val="5"/>
            <c:dispRSqr val="1"/>
            <c:dispEq val="0"/>
            <c:trendlineLbl>
              <c:layout>
                <c:manualLayout>
                  <c:x val="-0.63100612423447067"/>
                  <c:y val="0.37115099379097438"/>
                </c:manualLayout>
              </c:layout>
              <c:numFmt formatCode="General" sourceLinked="0"/>
              <c:spPr>
                <a:noFill/>
                <a:ln>
                  <a:noFill/>
                </a:ln>
                <a:effectLst/>
              </c:spPr>
              <c:txPr>
                <a:bodyPr rot="0" spcFirstLastPara="1" vertOverflow="ellipsis" vert="horz" wrap="square" anchor="ctr" anchorCtr="1"/>
                <a:lstStyle/>
                <a:p>
                  <a:pPr>
                    <a:defRPr sz="1400" b="1" i="0" u="none" strike="noStrike" kern="1200" baseline="0">
                      <a:solidFill>
                        <a:schemeClr val="tx1">
                          <a:lumMod val="85000"/>
                          <a:lumOff val="15000"/>
                        </a:schemeClr>
                      </a:solidFill>
                      <a:latin typeface="+mn-lt"/>
                      <a:ea typeface="+mn-ea"/>
                      <a:cs typeface="+mn-cs"/>
                    </a:defRPr>
                  </a:pPr>
                  <a:endParaRPr lang="en-US"/>
                </a:p>
              </c:txPr>
            </c:trendlineLbl>
          </c:trendline>
          <c:xVal>
            <c:numRef>
              <c:f>PostCovid!$C$94:$C$119</c:f>
              <c:numCache>
                <c:formatCode>0.00</c:formatCode>
                <c:ptCount val="26"/>
                <c:pt idx="0">
                  <c:v>81.218000000000004</c:v>
                </c:pt>
                <c:pt idx="1">
                  <c:v>93.367999999999995</c:v>
                </c:pt>
                <c:pt idx="2">
                  <c:v>53.273000000000003</c:v>
                </c:pt>
                <c:pt idx="3">
                  <c:v>33.832999999999998</c:v>
                </c:pt>
                <c:pt idx="4">
                  <c:v>38.692999999999998</c:v>
                </c:pt>
                <c:pt idx="5">
                  <c:v>95.798000000000002</c:v>
                </c:pt>
                <c:pt idx="6">
                  <c:v>78.787999999999997</c:v>
                </c:pt>
                <c:pt idx="7">
                  <c:v>39.908000000000001</c:v>
                </c:pt>
                <c:pt idx="8">
                  <c:v>32.618000000000002</c:v>
                </c:pt>
                <c:pt idx="9">
                  <c:v>56.918000000000006</c:v>
                </c:pt>
                <c:pt idx="10">
                  <c:v>43.552999999999997</c:v>
                </c:pt>
                <c:pt idx="11">
                  <c:v>36.262999999999998</c:v>
                </c:pt>
                <c:pt idx="12">
                  <c:v>72.713000000000008</c:v>
                </c:pt>
                <c:pt idx="13">
                  <c:v>82.433000000000007</c:v>
                </c:pt>
                <c:pt idx="14">
                  <c:v>66.638000000000005</c:v>
                </c:pt>
                <c:pt idx="15">
                  <c:v>28.972999999999999</c:v>
                </c:pt>
                <c:pt idx="16">
                  <c:v>47.198</c:v>
                </c:pt>
                <c:pt idx="17">
                  <c:v>84.863</c:v>
                </c:pt>
                <c:pt idx="18">
                  <c:v>25.327999999999999</c:v>
                </c:pt>
                <c:pt idx="19">
                  <c:v>59.347999999999999</c:v>
                </c:pt>
                <c:pt idx="20">
                  <c:v>100</c:v>
                </c:pt>
                <c:pt idx="21">
                  <c:v>67.853000000000009</c:v>
                </c:pt>
                <c:pt idx="22">
                  <c:v>83.64800000000001</c:v>
                </c:pt>
                <c:pt idx="23">
                  <c:v>76.358000000000004</c:v>
                </c:pt>
                <c:pt idx="24">
                  <c:v>100</c:v>
                </c:pt>
                <c:pt idx="25">
                  <c:v>80.003</c:v>
                </c:pt>
              </c:numCache>
            </c:numRef>
          </c:xVal>
          <c:yVal>
            <c:numRef>
              <c:f>PostCovid!$D$94:$D$119</c:f>
              <c:numCache>
                <c:formatCode>General</c:formatCode>
                <c:ptCount val="26"/>
                <c:pt idx="0">
                  <c:v>73</c:v>
                </c:pt>
                <c:pt idx="1">
                  <c:v>72</c:v>
                </c:pt>
                <c:pt idx="2">
                  <c:v>57</c:v>
                </c:pt>
                <c:pt idx="3">
                  <c:v>44</c:v>
                </c:pt>
                <c:pt idx="4">
                  <c:v>51</c:v>
                </c:pt>
                <c:pt idx="5">
                  <c:v>83</c:v>
                </c:pt>
                <c:pt idx="6">
                  <c:v>77</c:v>
                </c:pt>
                <c:pt idx="7">
                  <c:v>52</c:v>
                </c:pt>
                <c:pt idx="9">
                  <c:v>63</c:v>
                </c:pt>
                <c:pt idx="10">
                  <c:v>50</c:v>
                </c:pt>
                <c:pt idx="11">
                  <c:v>44</c:v>
                </c:pt>
                <c:pt idx="12">
                  <c:v>79</c:v>
                </c:pt>
                <c:pt idx="13">
                  <c:v>69</c:v>
                </c:pt>
                <c:pt idx="14">
                  <c:v>72</c:v>
                </c:pt>
                <c:pt idx="15">
                  <c:v>46</c:v>
                </c:pt>
                <c:pt idx="16">
                  <c:v>59</c:v>
                </c:pt>
                <c:pt idx="17">
                  <c:v>74</c:v>
                </c:pt>
                <c:pt idx="18">
                  <c:v>47</c:v>
                </c:pt>
                <c:pt idx="19">
                  <c:v>54</c:v>
                </c:pt>
                <c:pt idx="20">
                  <c:v>68</c:v>
                </c:pt>
                <c:pt idx="21">
                  <c:v>58</c:v>
                </c:pt>
                <c:pt idx="22">
                  <c:v>64</c:v>
                </c:pt>
                <c:pt idx="23">
                  <c:v>55</c:v>
                </c:pt>
                <c:pt idx="24">
                  <c:v>74</c:v>
                </c:pt>
                <c:pt idx="25">
                  <c:v>69</c:v>
                </c:pt>
              </c:numCache>
            </c:numRef>
          </c:yVal>
          <c:smooth val="0"/>
          <c:extLst>
            <c:ext xmlns:c15="http://schemas.microsoft.com/office/drawing/2012/chart" uri="{02D57815-91ED-43cb-92C2-25804820EDAC}">
              <c15:datalabelsRange>
                <c15:f>PostCovid!$B$94:$B$119</c15:f>
                <c15:dlblRangeCache>
                  <c:ptCount val="26"/>
                  <c:pt idx="0">
                    <c:v>Indonesia</c:v>
                  </c:pt>
                  <c:pt idx="1">
                    <c:v>India</c:v>
                  </c:pt>
                  <c:pt idx="2">
                    <c:v>Ireland</c:v>
                  </c:pt>
                  <c:pt idx="3">
                    <c:v>Netherlands</c:v>
                  </c:pt>
                  <c:pt idx="4">
                    <c:v>Germany</c:v>
                  </c:pt>
                  <c:pt idx="5">
                    <c:v>Philippines</c:v>
                  </c:pt>
                  <c:pt idx="6">
                    <c:v>Turkey</c:v>
                  </c:pt>
                  <c:pt idx="7">
                    <c:v>France</c:v>
                  </c:pt>
                  <c:pt idx="8">
                    <c:v>Japan</c:v>
                  </c:pt>
                  <c:pt idx="9">
                    <c:v>Russia</c:v>
                  </c:pt>
                  <c:pt idx="10">
                    <c:v>Canada</c:v>
                  </c:pt>
                  <c:pt idx="11">
                    <c:v>Australia</c:v>
                  </c:pt>
                  <c:pt idx="12">
                    <c:v>South Africa</c:v>
                  </c:pt>
                  <c:pt idx="13">
                    <c:v>Brazil</c:v>
                  </c:pt>
                  <c:pt idx="14">
                    <c:v>Mexico</c:v>
                  </c:pt>
                  <c:pt idx="15">
                    <c:v>UK</c:v>
                  </c:pt>
                  <c:pt idx="16">
                    <c:v>Spain</c:v>
                  </c:pt>
                  <c:pt idx="17">
                    <c:v>Malaysia</c:v>
                  </c:pt>
                  <c:pt idx="18">
                    <c:v>Czech Republic</c:v>
                  </c:pt>
                  <c:pt idx="19">
                    <c:v>Taiwan</c:v>
                  </c:pt>
                  <c:pt idx="20">
                    <c:v>Thailand</c:v>
                  </c:pt>
                  <c:pt idx="21">
                    <c:v>Italy</c:v>
                  </c:pt>
                  <c:pt idx="22">
                    <c:v>Egypt</c:v>
                  </c:pt>
                  <c:pt idx="23">
                    <c:v>Poland</c:v>
                  </c:pt>
                  <c:pt idx="24">
                    <c:v>Nigeria</c:v>
                  </c:pt>
                  <c:pt idx="25">
                    <c:v>Saudi Arabia</c:v>
                  </c:pt>
                </c15:dlblRangeCache>
              </c15:datalabelsRange>
            </c:ext>
            <c:ext xmlns:c16="http://schemas.microsoft.com/office/drawing/2014/chart" uri="{C3380CC4-5D6E-409C-BE32-E72D297353CC}">
              <c16:uniqueId val="{0000001B-861F-4197-9148-4872A2A75CB0}"/>
            </c:ext>
          </c:extLst>
        </c:ser>
        <c:ser>
          <c:idx val="1"/>
          <c:order val="1"/>
          <c:tx>
            <c:v>Little or no</c:v>
          </c:tx>
          <c:spPr>
            <a:ln w="25400" cap="rnd">
              <a:noFill/>
              <a:round/>
            </a:ln>
            <a:effectLst/>
          </c:spPr>
          <c:marker>
            <c:symbol val="circle"/>
            <c:size val="6"/>
            <c:spPr>
              <a:solidFill>
                <a:schemeClr val="bg1">
                  <a:lumMod val="50000"/>
                </a:schemeClr>
              </a:solidFill>
              <a:ln w="9525">
                <a:noFill/>
              </a:ln>
              <a:effectLst/>
            </c:spPr>
          </c:marker>
          <c:dLbls>
            <c:dLbl>
              <c:idx val="0"/>
              <c:layout>
                <c:manualLayout>
                  <c:x val="-3.5811390079608083E-2"/>
                  <c:y val="2.1165382782436747E-2"/>
                </c:manualLayout>
              </c:layout>
              <c:tx>
                <c:rich>
                  <a:bodyPr/>
                  <a:lstStyle/>
                  <a:p>
                    <a:fld id="{56611E08-CAD3-45DF-91CC-07DD1C9F3B9D}"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861F-4197-9148-4872A2A75CB0}"/>
                </c:ext>
              </c:extLst>
            </c:dLbl>
            <c:dLbl>
              <c:idx val="1"/>
              <c:layout>
                <c:manualLayout>
                  <c:x val="-2.2734255584861356E-2"/>
                  <c:y val="-2.1165240523796314E-2"/>
                </c:manualLayout>
              </c:layout>
              <c:tx>
                <c:rich>
                  <a:bodyPr/>
                  <a:lstStyle/>
                  <a:p>
                    <a:fld id="{420DA0AB-1962-4D91-AD29-C1B146CE1C44}"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861F-4197-9148-4872A2A75CB0}"/>
                </c:ext>
              </c:extLst>
            </c:dLbl>
            <c:dLbl>
              <c:idx val="2"/>
              <c:tx>
                <c:rich>
                  <a:bodyPr/>
                  <a:lstStyle/>
                  <a:p>
                    <a:fld id="{5128017C-1D19-4D45-98B7-AA385316C485}"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861F-4197-9148-4872A2A75CB0}"/>
                </c:ext>
              </c:extLst>
            </c:dLbl>
            <c:dLbl>
              <c:idx val="3"/>
              <c:layout>
                <c:manualLayout>
                  <c:x val="-0.11022657685241891"/>
                  <c:y val="-5.6007226738934053E-2"/>
                </c:manualLayout>
              </c:layout>
              <c:tx>
                <c:rich>
                  <a:bodyPr/>
                  <a:lstStyle/>
                  <a:p>
                    <a:fld id="{38063921-192E-4894-9C54-8724B23FC950}"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861F-4197-9148-4872A2A75CB0}"/>
                </c:ext>
              </c:extLst>
            </c:dLbl>
            <c:dLbl>
              <c:idx val="4"/>
              <c:layout>
                <c:manualLayout>
                  <c:x val="-2.3270055113288425E-2"/>
                  <c:y val="0.13188798554652212"/>
                </c:manualLayout>
              </c:layout>
              <c:tx>
                <c:rich>
                  <a:bodyPr/>
                  <a:lstStyle/>
                  <a:p>
                    <a:fld id="{C30F6EF2-1426-4F58-9AF9-C5278D12999C}"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861F-4197-9148-4872A2A75CB0}"/>
                </c:ext>
              </c:extLst>
            </c:dLbl>
            <c:dLbl>
              <c:idx val="5"/>
              <c:layout>
                <c:manualLayout>
                  <c:x val="-4.8793631353337509E-2"/>
                  <c:y val="1.7552013315408746E-2"/>
                </c:manualLayout>
              </c:layout>
              <c:tx>
                <c:rich>
                  <a:bodyPr/>
                  <a:lstStyle/>
                  <a:p>
                    <a:fld id="{3D281F65-DF9E-4218-8F7F-BBE74A21B0EE}"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861F-4197-9148-4872A2A75CB0}"/>
                </c:ext>
              </c:extLst>
            </c:dLbl>
            <c:dLbl>
              <c:idx val="6"/>
              <c:layout>
                <c:manualLayout>
                  <c:x val="-5.3190447030006124E-2"/>
                  <c:y val="-3.6133694670281362E-3"/>
                </c:manualLayout>
              </c:layout>
              <c:tx>
                <c:rich>
                  <a:bodyPr/>
                  <a:lstStyle/>
                  <a:p>
                    <a:fld id="{20D4F0EB-29FD-4815-BDEA-540BFE50EA8B}"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861F-4197-9148-4872A2A75CB0}"/>
                </c:ext>
              </c:extLst>
            </c:dLbl>
            <c:dLbl>
              <c:idx val="7"/>
              <c:layout>
                <c:manualLayout>
                  <c:x val="-2.529039350791545E-3"/>
                  <c:y val="9.3947606142728096E-2"/>
                </c:manualLayout>
              </c:layout>
              <c:tx>
                <c:rich>
                  <a:bodyPr/>
                  <a:lstStyle/>
                  <a:p>
                    <a:fld id="{86699370-6F0B-4669-998B-FF362A6AE70A}"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861F-4197-9148-4872A2A75CB0}"/>
                </c:ext>
              </c:extLst>
            </c:dLbl>
            <c:dLbl>
              <c:idx val="8"/>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861F-4197-9148-4872A2A75CB0}"/>
                </c:ext>
              </c:extLst>
            </c:dLbl>
            <c:dLbl>
              <c:idx val="9"/>
              <c:tx>
                <c:rich>
                  <a:bodyPr/>
                  <a:lstStyle/>
                  <a:p>
                    <a:fld id="{A0374707-CDB8-4063-8689-79B4558BAAB6}"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861F-4197-9148-4872A2A75CB0}"/>
                </c:ext>
              </c:extLst>
            </c:dLbl>
            <c:dLbl>
              <c:idx val="10"/>
              <c:layout>
                <c:manualLayout>
                  <c:x val="-6.1236987140232254E-3"/>
                  <c:y val="5.4200542005420054E-3"/>
                </c:manualLayout>
              </c:layout>
              <c:tx>
                <c:rich>
                  <a:bodyPr/>
                  <a:lstStyle/>
                  <a:p>
                    <a:fld id="{4FA9A12F-11AE-4F99-8DA2-C608EFE9F3E1}"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861F-4197-9148-4872A2A75CB0}"/>
                </c:ext>
              </c:extLst>
            </c:dLbl>
            <c:dLbl>
              <c:idx val="11"/>
              <c:layout>
                <c:manualLayout>
                  <c:x val="-2.2045315370483817E-2"/>
                  <c:y val="-4.878048780487805E-2"/>
                </c:manualLayout>
              </c:layout>
              <c:tx>
                <c:rich>
                  <a:bodyPr/>
                  <a:lstStyle/>
                  <a:p>
                    <a:fld id="{15A98C6A-7891-44AA-A16F-54CE0937DF66}"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861F-4197-9148-4872A2A75CB0}"/>
                </c:ext>
              </c:extLst>
            </c:dLbl>
            <c:dLbl>
              <c:idx val="12"/>
              <c:tx>
                <c:rich>
                  <a:bodyPr/>
                  <a:lstStyle/>
                  <a:p>
                    <a:fld id="{81A2334A-643D-44CF-857B-D2F768DEF9C4}"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8-861F-4197-9148-4872A2A75CB0}"/>
                </c:ext>
              </c:extLst>
            </c:dLbl>
            <c:dLbl>
              <c:idx val="13"/>
              <c:tx>
                <c:rich>
                  <a:bodyPr/>
                  <a:lstStyle/>
                  <a:p>
                    <a:fld id="{B9FA4D95-FD16-4005-82AF-591ECD1058F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861F-4197-9148-4872A2A75CB0}"/>
                </c:ext>
              </c:extLst>
            </c:dLbl>
            <c:dLbl>
              <c:idx val="14"/>
              <c:tx>
                <c:rich>
                  <a:bodyPr/>
                  <a:lstStyle/>
                  <a:p>
                    <a:fld id="{65239250-43DB-4F3D-8FFA-6BCB0A775E2D}"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A-861F-4197-9148-4872A2A75CB0}"/>
                </c:ext>
              </c:extLst>
            </c:dLbl>
            <c:dLbl>
              <c:idx val="15"/>
              <c:tx>
                <c:rich>
                  <a:bodyPr/>
                  <a:lstStyle/>
                  <a:p>
                    <a:fld id="{4B75E76F-EA87-473F-AF4B-EBE799C7DA0E}"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B-861F-4197-9148-4872A2A75CB0}"/>
                </c:ext>
              </c:extLst>
            </c:dLbl>
            <c:dLbl>
              <c:idx val="16"/>
              <c:tx>
                <c:rich>
                  <a:bodyPr/>
                  <a:lstStyle/>
                  <a:p>
                    <a:fld id="{67EEF7A7-D078-4845-ACAD-EC6D58C58B2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861F-4197-9148-4872A2A75CB0}"/>
                </c:ext>
              </c:extLst>
            </c:dLbl>
            <c:dLbl>
              <c:idx val="17"/>
              <c:layout>
                <c:manualLayout>
                  <c:x val="-2.4494794856093978E-3"/>
                  <c:y val="1.8066847335138692E-3"/>
                </c:manualLayout>
              </c:layout>
              <c:tx>
                <c:rich>
                  <a:bodyPr/>
                  <a:lstStyle/>
                  <a:p>
                    <a:fld id="{9CECFA7F-3D99-4A10-B288-F13B143E00E0}"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D-861F-4197-9148-4872A2A75CB0}"/>
                </c:ext>
              </c:extLst>
            </c:dLbl>
            <c:dLbl>
              <c:idx val="18"/>
              <c:tx>
                <c:rich>
                  <a:bodyPr/>
                  <a:lstStyle/>
                  <a:p>
                    <a:fld id="{207B1DC7-FE8F-47C5-B26B-348958290CA5}"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E-861F-4197-9148-4872A2A75CB0}"/>
                </c:ext>
              </c:extLst>
            </c:dLbl>
            <c:dLbl>
              <c:idx val="19"/>
              <c:tx>
                <c:rich>
                  <a:bodyPr/>
                  <a:lstStyle/>
                  <a:p>
                    <a:fld id="{B4FE872A-DDAF-4285-BE02-E39671EF4D64}"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F-861F-4197-9148-4872A2A75CB0}"/>
                </c:ext>
              </c:extLst>
            </c:dLbl>
            <c:dLbl>
              <c:idx val="20"/>
              <c:layout>
                <c:manualLayout>
                  <c:x val="-3.630745789354408E-2"/>
                  <c:y val="-2.1165240523796314E-2"/>
                </c:manualLayout>
              </c:layout>
              <c:tx>
                <c:rich>
                  <a:bodyPr/>
                  <a:lstStyle/>
                  <a:p>
                    <a:fld id="{4C353FF6-107C-44E0-BB88-859FA5D85A27}"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0-861F-4197-9148-4872A2A75CB0}"/>
                </c:ext>
              </c:extLst>
            </c:dLbl>
            <c:dLbl>
              <c:idx val="21"/>
              <c:tx>
                <c:rich>
                  <a:bodyPr/>
                  <a:lstStyle/>
                  <a:p>
                    <a:fld id="{6F13459E-3AAB-4AD5-B4CB-69AF95F106D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1-861F-4197-9148-4872A2A75CB0}"/>
                </c:ext>
              </c:extLst>
            </c:dLbl>
            <c:dLbl>
              <c:idx val="22"/>
              <c:tx>
                <c:rich>
                  <a:bodyPr/>
                  <a:lstStyle/>
                  <a:p>
                    <a:fld id="{61058562-AF80-4237-92D5-CF0D057A2E3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2-861F-4197-9148-4872A2A75CB0}"/>
                </c:ext>
              </c:extLst>
            </c:dLbl>
            <c:dLbl>
              <c:idx val="23"/>
              <c:tx>
                <c:rich>
                  <a:bodyPr/>
                  <a:lstStyle/>
                  <a:p>
                    <a:fld id="{0B5B2929-738E-46AC-8590-926A75AC3DF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3-861F-4197-9148-4872A2A75CB0}"/>
                </c:ext>
              </c:extLst>
            </c:dLbl>
            <c:dLbl>
              <c:idx val="24"/>
              <c:layout>
                <c:manualLayout>
                  <c:x val="-2.8726318885583271E-2"/>
                  <c:y val="-1.9358555790282311E-2"/>
                </c:manualLayout>
              </c:layout>
              <c:tx>
                <c:rich>
                  <a:bodyPr/>
                  <a:lstStyle/>
                  <a:p>
                    <a:fld id="{0261B6EF-3F5A-42D1-9259-8695D084FF7F}"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4-861F-4197-9148-4872A2A75CB0}"/>
                </c:ext>
              </c:extLst>
            </c:dLbl>
            <c:dLbl>
              <c:idx val="25"/>
              <c:tx>
                <c:rich>
                  <a:bodyPr/>
                  <a:lstStyle/>
                  <a:p>
                    <a:fld id="{EF6FA42E-C741-4566-9FC5-0D4A5B3E88AC}"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5-861F-4197-9148-4872A2A75CB0}"/>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lumMod val="50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25400" cap="rnd">
                <a:solidFill>
                  <a:schemeClr val="bg1">
                    <a:lumMod val="50000"/>
                  </a:schemeClr>
                </a:solidFill>
                <a:prstDash val="solid"/>
              </a:ln>
              <a:effectLst/>
            </c:spPr>
            <c:trendlineType val="linear"/>
            <c:backward val="5"/>
            <c:dispRSqr val="1"/>
            <c:dispEq val="0"/>
            <c:trendlineLbl>
              <c:layout>
                <c:manualLayout>
                  <c:x val="-0.62047954943132111"/>
                  <c:y val="-0.44154219709320475"/>
                </c:manualLayout>
              </c:layout>
              <c:numFmt formatCode="General" sourceLinked="0"/>
              <c:spPr>
                <a:noFill/>
                <a:ln>
                  <a:noFill/>
                </a:ln>
                <a:effectLst/>
              </c:spPr>
              <c:txPr>
                <a:bodyPr rot="0" spcFirstLastPara="1" vertOverflow="ellipsis" vert="horz" wrap="square" anchor="ctr" anchorCtr="1"/>
                <a:lstStyle/>
                <a:p>
                  <a:pPr>
                    <a:defRPr sz="1400" b="1" i="0" u="none" strike="noStrike" kern="1200" baseline="0">
                      <a:solidFill>
                        <a:schemeClr val="bg1">
                          <a:lumMod val="50000"/>
                        </a:schemeClr>
                      </a:solidFill>
                      <a:latin typeface="+mn-lt"/>
                      <a:ea typeface="+mn-ea"/>
                      <a:cs typeface="+mn-cs"/>
                    </a:defRPr>
                  </a:pPr>
                  <a:endParaRPr lang="en-US"/>
                </a:p>
              </c:txPr>
            </c:trendlineLbl>
          </c:trendline>
          <c:xVal>
            <c:numRef>
              <c:f>PostCovid!$C$94:$C$119</c:f>
              <c:numCache>
                <c:formatCode>0.00</c:formatCode>
                <c:ptCount val="26"/>
                <c:pt idx="0">
                  <c:v>81.218000000000004</c:v>
                </c:pt>
                <c:pt idx="1">
                  <c:v>93.367999999999995</c:v>
                </c:pt>
                <c:pt idx="2">
                  <c:v>53.273000000000003</c:v>
                </c:pt>
                <c:pt idx="3">
                  <c:v>33.832999999999998</c:v>
                </c:pt>
                <c:pt idx="4">
                  <c:v>38.692999999999998</c:v>
                </c:pt>
                <c:pt idx="5">
                  <c:v>95.798000000000002</c:v>
                </c:pt>
                <c:pt idx="6">
                  <c:v>78.787999999999997</c:v>
                </c:pt>
                <c:pt idx="7">
                  <c:v>39.908000000000001</c:v>
                </c:pt>
                <c:pt idx="8">
                  <c:v>32.618000000000002</c:v>
                </c:pt>
                <c:pt idx="9">
                  <c:v>56.918000000000006</c:v>
                </c:pt>
                <c:pt idx="10">
                  <c:v>43.552999999999997</c:v>
                </c:pt>
                <c:pt idx="11">
                  <c:v>36.262999999999998</c:v>
                </c:pt>
                <c:pt idx="12">
                  <c:v>72.713000000000008</c:v>
                </c:pt>
                <c:pt idx="13">
                  <c:v>82.433000000000007</c:v>
                </c:pt>
                <c:pt idx="14">
                  <c:v>66.638000000000005</c:v>
                </c:pt>
                <c:pt idx="15">
                  <c:v>28.972999999999999</c:v>
                </c:pt>
                <c:pt idx="16">
                  <c:v>47.198</c:v>
                </c:pt>
                <c:pt idx="17">
                  <c:v>84.863</c:v>
                </c:pt>
                <c:pt idx="18">
                  <c:v>25.327999999999999</c:v>
                </c:pt>
                <c:pt idx="19">
                  <c:v>59.347999999999999</c:v>
                </c:pt>
                <c:pt idx="20">
                  <c:v>100</c:v>
                </c:pt>
                <c:pt idx="21">
                  <c:v>67.853000000000009</c:v>
                </c:pt>
                <c:pt idx="22">
                  <c:v>83.64800000000001</c:v>
                </c:pt>
                <c:pt idx="23">
                  <c:v>76.358000000000004</c:v>
                </c:pt>
                <c:pt idx="24">
                  <c:v>100</c:v>
                </c:pt>
                <c:pt idx="25">
                  <c:v>80.003</c:v>
                </c:pt>
              </c:numCache>
            </c:numRef>
          </c:xVal>
          <c:yVal>
            <c:numRef>
              <c:f>PostCovid!$E$94:$E$119</c:f>
              <c:numCache>
                <c:formatCode>General</c:formatCode>
                <c:ptCount val="26"/>
                <c:pt idx="0">
                  <c:v>19</c:v>
                </c:pt>
                <c:pt idx="1">
                  <c:v>22</c:v>
                </c:pt>
                <c:pt idx="2">
                  <c:v>43</c:v>
                </c:pt>
                <c:pt idx="3">
                  <c:v>55</c:v>
                </c:pt>
                <c:pt idx="4">
                  <c:v>48</c:v>
                </c:pt>
                <c:pt idx="5">
                  <c:v>13</c:v>
                </c:pt>
                <c:pt idx="6">
                  <c:v>20</c:v>
                </c:pt>
                <c:pt idx="7">
                  <c:v>47</c:v>
                </c:pt>
                <c:pt idx="9">
                  <c:v>35</c:v>
                </c:pt>
                <c:pt idx="10">
                  <c:v>49</c:v>
                </c:pt>
                <c:pt idx="11">
                  <c:v>56</c:v>
                </c:pt>
                <c:pt idx="12">
                  <c:v>17</c:v>
                </c:pt>
                <c:pt idx="13">
                  <c:v>27</c:v>
                </c:pt>
                <c:pt idx="14">
                  <c:v>24</c:v>
                </c:pt>
                <c:pt idx="15">
                  <c:v>53</c:v>
                </c:pt>
                <c:pt idx="16">
                  <c:v>40</c:v>
                </c:pt>
                <c:pt idx="17">
                  <c:v>21</c:v>
                </c:pt>
                <c:pt idx="18">
                  <c:v>53</c:v>
                </c:pt>
                <c:pt idx="19">
                  <c:v>42</c:v>
                </c:pt>
                <c:pt idx="20">
                  <c:v>26</c:v>
                </c:pt>
                <c:pt idx="21">
                  <c:v>41</c:v>
                </c:pt>
                <c:pt idx="22">
                  <c:v>31</c:v>
                </c:pt>
                <c:pt idx="23">
                  <c:v>43</c:v>
                </c:pt>
                <c:pt idx="24">
                  <c:v>20</c:v>
                </c:pt>
                <c:pt idx="25">
                  <c:v>26</c:v>
                </c:pt>
              </c:numCache>
            </c:numRef>
          </c:yVal>
          <c:smooth val="0"/>
          <c:extLst>
            <c:ext xmlns:c15="http://schemas.microsoft.com/office/drawing/2012/chart" uri="{02D57815-91ED-43cb-92C2-25804820EDAC}">
              <c15:datalabelsRange>
                <c15:f>PostCovid!$B$94:$B$119</c15:f>
                <c15:dlblRangeCache>
                  <c:ptCount val="26"/>
                  <c:pt idx="0">
                    <c:v>Indonesia</c:v>
                  </c:pt>
                  <c:pt idx="1">
                    <c:v>India</c:v>
                  </c:pt>
                  <c:pt idx="2">
                    <c:v>Ireland</c:v>
                  </c:pt>
                  <c:pt idx="3">
                    <c:v>Netherlands</c:v>
                  </c:pt>
                  <c:pt idx="4">
                    <c:v>Germany</c:v>
                  </c:pt>
                  <c:pt idx="5">
                    <c:v>Philippines</c:v>
                  </c:pt>
                  <c:pt idx="6">
                    <c:v>Turkey</c:v>
                  </c:pt>
                  <c:pt idx="7">
                    <c:v>France</c:v>
                  </c:pt>
                  <c:pt idx="8">
                    <c:v>Japan</c:v>
                  </c:pt>
                  <c:pt idx="9">
                    <c:v>Russia</c:v>
                  </c:pt>
                  <c:pt idx="10">
                    <c:v>Canada</c:v>
                  </c:pt>
                  <c:pt idx="11">
                    <c:v>Australia</c:v>
                  </c:pt>
                  <c:pt idx="12">
                    <c:v>South Africa</c:v>
                  </c:pt>
                  <c:pt idx="13">
                    <c:v>Brazil</c:v>
                  </c:pt>
                  <c:pt idx="14">
                    <c:v>Mexico</c:v>
                  </c:pt>
                  <c:pt idx="15">
                    <c:v>UK</c:v>
                  </c:pt>
                  <c:pt idx="16">
                    <c:v>Spain</c:v>
                  </c:pt>
                  <c:pt idx="17">
                    <c:v>Malaysia</c:v>
                  </c:pt>
                  <c:pt idx="18">
                    <c:v>Czech Republic</c:v>
                  </c:pt>
                  <c:pt idx="19">
                    <c:v>Taiwan</c:v>
                  </c:pt>
                  <c:pt idx="20">
                    <c:v>Thailand</c:v>
                  </c:pt>
                  <c:pt idx="21">
                    <c:v>Italy</c:v>
                  </c:pt>
                  <c:pt idx="22">
                    <c:v>Egypt</c:v>
                  </c:pt>
                  <c:pt idx="23">
                    <c:v>Poland</c:v>
                  </c:pt>
                  <c:pt idx="24">
                    <c:v>Nigeria</c:v>
                  </c:pt>
                  <c:pt idx="25">
                    <c:v>Saudi Arabia</c:v>
                  </c:pt>
                </c15:dlblRangeCache>
              </c15:datalabelsRange>
            </c:ext>
            <c:ext xmlns:c16="http://schemas.microsoft.com/office/drawing/2014/chart" uri="{C3380CC4-5D6E-409C-BE32-E72D297353CC}">
              <c16:uniqueId val="{00000037-861F-4197-9148-4872A2A75CB0}"/>
            </c:ext>
          </c:extLst>
        </c:ser>
        <c:dLbls>
          <c:showLegendKey val="0"/>
          <c:showVal val="0"/>
          <c:showCatName val="0"/>
          <c:showSerName val="0"/>
          <c:showPercent val="0"/>
          <c:showBubbleSize val="0"/>
        </c:dLbls>
        <c:axId val="1869632672"/>
        <c:axId val="1869639328"/>
      </c:scatterChart>
      <c:valAx>
        <c:axId val="18696326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800" b="1"/>
                  <a:t>Debiased National Religiosity</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869639328"/>
        <c:crosses val="autoZero"/>
        <c:crossBetween val="midCat"/>
      </c:valAx>
      <c:valAx>
        <c:axId val="18696393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800" b="1"/>
                  <a:t>%</a:t>
                </a:r>
                <a:r>
                  <a:rPr lang="en-GB" sz="1800" b="1" baseline="0"/>
                  <a:t> response for each question option as listed</a:t>
                </a:r>
                <a:endParaRPr lang="en-GB" sz="1800" b="1"/>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86963267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2000" b="1"/>
              <a:t>National most concern about Global Warming </a:t>
            </a:r>
            <a:r>
              <a:rPr lang="en-GB" sz="2000" b="0"/>
              <a:t>versus</a:t>
            </a:r>
            <a:r>
              <a:rPr lang="en-GB" sz="2000" b="1"/>
              <a:t> National Religiosty</a:t>
            </a:r>
          </a:p>
          <a:p>
            <a:pPr>
              <a:defRPr/>
            </a:pPr>
            <a:r>
              <a:rPr lang="en-GB" sz="2000" b="1"/>
              <a:t>32 nation ‘historic' data  </a:t>
            </a:r>
            <a:r>
              <a:rPr lang="en-GB" sz="2000" b="0"/>
              <a:t>(2005-2009)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6"/>
            <c:spPr>
              <a:solidFill>
                <a:schemeClr val="tx1">
                  <a:lumMod val="75000"/>
                  <a:lumOff val="25000"/>
                </a:schemeClr>
              </a:solidFill>
              <a:ln w="9525">
                <a:noFill/>
              </a:ln>
              <a:effectLst/>
            </c:spPr>
          </c:marker>
          <c:dLbls>
            <c:dLbl>
              <c:idx val="0"/>
              <c:layout>
                <c:manualLayout>
                  <c:x val="-3.7476375555140766E-2"/>
                  <c:y val="-2.2474871001846211E-2"/>
                </c:manualLayout>
              </c:layout>
              <c:tx>
                <c:rich>
                  <a:bodyPr/>
                  <a:lstStyle/>
                  <a:p>
                    <a:fld id="{90E0CE48-009E-4A14-8EA9-383AF5AA2FA2}"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E64B-483D-865A-4D9DC6CD84D5}"/>
                </c:ext>
              </c:extLst>
            </c:dLbl>
            <c:dLbl>
              <c:idx val="1"/>
              <c:tx>
                <c:rich>
                  <a:bodyPr/>
                  <a:lstStyle/>
                  <a:p>
                    <a:fld id="{6EF76D76-F2AE-4EF7-9E9A-2C58F12FD161}"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E64B-483D-865A-4D9DC6CD84D5}"/>
                </c:ext>
              </c:extLst>
            </c:dLbl>
            <c:dLbl>
              <c:idx val="2"/>
              <c:layout>
                <c:manualLayout>
                  <c:x val="-2.4382807778231324E-3"/>
                  <c:y val="-1.6032064128256512E-2"/>
                </c:manualLayout>
              </c:layout>
              <c:tx>
                <c:rich>
                  <a:bodyPr/>
                  <a:lstStyle/>
                  <a:p>
                    <a:fld id="{6E3CAEFD-EA09-4EEE-B486-34BD0CD80358}"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E64B-483D-865A-4D9DC6CD84D5}"/>
                </c:ext>
              </c:extLst>
            </c:dLbl>
            <c:dLbl>
              <c:idx val="3"/>
              <c:layout>
                <c:manualLayout>
                  <c:x val="-3.9661708701091349E-2"/>
                  <c:y val="2.0471020781720847E-2"/>
                </c:manualLayout>
              </c:layout>
              <c:tx>
                <c:rich>
                  <a:bodyPr/>
                  <a:lstStyle/>
                  <a:p>
                    <a:fld id="{726939E6-E185-4F3F-8001-58BFD36FDCFD}"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E64B-483D-865A-4D9DC6CD84D5}"/>
                </c:ext>
              </c:extLst>
            </c:dLbl>
            <c:dLbl>
              <c:idx val="4"/>
              <c:layout>
                <c:manualLayout>
                  <c:x val="-3.5083788543075395E-2"/>
                  <c:y val="-2.648288703391034E-2"/>
                </c:manualLayout>
              </c:layout>
              <c:tx>
                <c:rich>
                  <a:bodyPr/>
                  <a:lstStyle/>
                  <a:p>
                    <a:fld id="{12C76BAE-CE18-4E8C-AE74-FC6B9A1AD491}"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E64B-483D-865A-4D9DC6CD84D5}"/>
                </c:ext>
              </c:extLst>
            </c:dLbl>
            <c:dLbl>
              <c:idx val="5"/>
              <c:tx>
                <c:rich>
                  <a:bodyPr/>
                  <a:lstStyle/>
                  <a:p>
                    <a:fld id="{773316C0-4173-43D4-9ADA-6C823EFEC74B}"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E64B-483D-865A-4D9DC6CD84D5}"/>
                </c:ext>
              </c:extLst>
            </c:dLbl>
            <c:dLbl>
              <c:idx val="6"/>
              <c:tx>
                <c:rich>
                  <a:bodyPr/>
                  <a:lstStyle/>
                  <a:p>
                    <a:fld id="{AAA59EFA-A700-4FFC-9225-3ADFEFCA5F9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E64B-483D-865A-4D9DC6CD84D5}"/>
                </c:ext>
              </c:extLst>
            </c:dLbl>
            <c:dLbl>
              <c:idx val="7"/>
              <c:tx>
                <c:rich>
                  <a:bodyPr/>
                  <a:lstStyle/>
                  <a:p>
                    <a:fld id="{D2CB428B-CCB1-44E5-A48C-A696E005F21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E64B-483D-865A-4D9DC6CD84D5}"/>
                </c:ext>
              </c:extLst>
            </c:dLbl>
            <c:dLbl>
              <c:idx val="8"/>
              <c:tx>
                <c:rich>
                  <a:bodyPr/>
                  <a:lstStyle/>
                  <a:p>
                    <a:fld id="{B1D259C5-7D4C-4DC1-B172-AC67EDEBE0A8}"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E64B-483D-865A-4D9DC6CD84D5}"/>
                </c:ext>
              </c:extLst>
            </c:dLbl>
            <c:dLbl>
              <c:idx val="9"/>
              <c:tx>
                <c:rich>
                  <a:bodyPr/>
                  <a:lstStyle/>
                  <a:p>
                    <a:fld id="{218895EE-BE05-410F-8D5F-666C6316072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E64B-483D-865A-4D9DC6CD84D5}"/>
                </c:ext>
              </c:extLst>
            </c:dLbl>
            <c:dLbl>
              <c:idx val="10"/>
              <c:tx>
                <c:rich>
                  <a:bodyPr/>
                  <a:lstStyle/>
                  <a:p>
                    <a:fld id="{10BDEF4E-8FA2-4BDB-827B-E0205B110F6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E64B-483D-865A-4D9DC6CD84D5}"/>
                </c:ext>
              </c:extLst>
            </c:dLbl>
            <c:dLbl>
              <c:idx val="11"/>
              <c:layout>
                <c:manualLayout>
                  <c:x val="-2.692476348676455E-2"/>
                  <c:y val="-1.8466854969782103E-2"/>
                </c:manualLayout>
              </c:layout>
              <c:tx>
                <c:rich>
                  <a:bodyPr/>
                  <a:lstStyle/>
                  <a:p>
                    <a:fld id="{0C6A4035-7AC5-4D72-BD96-44F34B32401F}"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E64B-483D-865A-4D9DC6CD84D5}"/>
                </c:ext>
              </c:extLst>
            </c:dLbl>
            <c:dLbl>
              <c:idx val="12"/>
              <c:tx>
                <c:rich>
                  <a:bodyPr/>
                  <a:lstStyle/>
                  <a:p>
                    <a:fld id="{CCDBA5AA-E578-4D99-87BA-6FBCE9B6B06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E64B-483D-865A-4D9DC6CD84D5}"/>
                </c:ext>
              </c:extLst>
            </c:dLbl>
            <c:dLbl>
              <c:idx val="13"/>
              <c:layout>
                <c:manualLayout>
                  <c:x val="-3.0411508034984828E-2"/>
                  <c:y val="-2.2474871001846211E-2"/>
                </c:manualLayout>
              </c:layout>
              <c:tx>
                <c:rich>
                  <a:bodyPr/>
                  <a:lstStyle/>
                  <a:p>
                    <a:fld id="{61975687-C5AD-4214-A68D-475804FCCE0B}"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E64B-483D-865A-4D9DC6CD84D5}"/>
                </c:ext>
              </c:extLst>
            </c:dLbl>
            <c:dLbl>
              <c:idx val="14"/>
              <c:layout>
                <c:manualLayout>
                  <c:x val="-2.6354743358468699E-2"/>
                  <c:y val="-2.648288703391034E-2"/>
                </c:manualLayout>
              </c:layout>
              <c:tx>
                <c:rich>
                  <a:bodyPr/>
                  <a:lstStyle/>
                  <a:p>
                    <a:fld id="{6A4BA914-1611-4474-A1B7-28D881E8F99C}"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E64B-483D-865A-4D9DC6CD84D5}"/>
                </c:ext>
              </c:extLst>
            </c:dLbl>
            <c:dLbl>
              <c:idx val="15"/>
              <c:layout>
                <c:manualLayout>
                  <c:x val="-7.1106774272314118E-3"/>
                  <c:y val="8.0160320641282558E-3"/>
                </c:manualLayout>
              </c:layout>
              <c:tx>
                <c:rich>
                  <a:bodyPr/>
                  <a:lstStyle/>
                  <a:p>
                    <a:fld id="{30889B34-813C-49D2-8B6A-937B06798E79}"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E64B-483D-865A-4D9DC6CD84D5}"/>
                </c:ext>
              </c:extLst>
            </c:dLbl>
            <c:dLbl>
              <c:idx val="16"/>
              <c:layout>
                <c:manualLayout>
                  <c:x val="-3.2133468801909509E-2"/>
                  <c:y val="-2.2474871001846211E-2"/>
                </c:manualLayout>
              </c:layout>
              <c:tx>
                <c:rich>
                  <a:bodyPr/>
                  <a:lstStyle/>
                  <a:p>
                    <a:fld id="{BED8D217-688C-40FB-BCCC-3749977E36E0}"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E64B-483D-865A-4D9DC6CD84D5}"/>
                </c:ext>
              </c:extLst>
            </c:dLbl>
            <c:dLbl>
              <c:idx val="17"/>
              <c:tx>
                <c:rich>
                  <a:bodyPr/>
                  <a:lstStyle/>
                  <a:p>
                    <a:fld id="{D4E0ECF7-61A4-473D-AD1D-C589F84DFFA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E64B-483D-865A-4D9DC6CD84D5}"/>
                </c:ext>
              </c:extLst>
            </c:dLbl>
            <c:dLbl>
              <c:idx val="18"/>
              <c:layout>
                <c:manualLayout>
                  <c:x val="-2.7845166482739749E-2"/>
                  <c:y val="-1.8466854969782082E-2"/>
                </c:manualLayout>
              </c:layout>
              <c:tx>
                <c:rich>
                  <a:bodyPr/>
                  <a:lstStyle/>
                  <a:p>
                    <a:fld id="{4CFC3B76-7BB1-4919-9294-37DDC80490AB}"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E64B-483D-865A-4D9DC6CD84D5}"/>
                </c:ext>
              </c:extLst>
            </c:dLbl>
            <c:dLbl>
              <c:idx val="19"/>
              <c:layout>
                <c:manualLayout>
                  <c:x val="-1.8076780117759362E-2"/>
                  <c:y val="2.2475028797752986E-2"/>
                </c:manualLayout>
              </c:layout>
              <c:tx>
                <c:rich>
                  <a:bodyPr/>
                  <a:lstStyle/>
                  <a:p>
                    <a:fld id="{EE99B952-E533-43BC-AD60-8597ED218735}"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E64B-483D-865A-4D9DC6CD84D5}"/>
                </c:ext>
              </c:extLst>
            </c:dLbl>
            <c:dLbl>
              <c:idx val="20"/>
              <c:tx>
                <c:rich>
                  <a:bodyPr/>
                  <a:lstStyle/>
                  <a:p>
                    <a:fld id="{52FBD1EF-C2F0-4B89-ABC0-FA71A523884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E64B-483D-865A-4D9DC6CD84D5}"/>
                </c:ext>
              </c:extLst>
            </c:dLbl>
            <c:dLbl>
              <c:idx val="21"/>
              <c:layout>
                <c:manualLayout>
                  <c:x val="-3.3858600449872406E-2"/>
                  <c:y val="1.8467012765688785E-2"/>
                </c:manualLayout>
              </c:layout>
              <c:tx>
                <c:rich>
                  <a:bodyPr/>
                  <a:lstStyle/>
                  <a:p>
                    <a:fld id="{619B09B7-3906-47DF-88DF-97A8AB85A911}"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E64B-483D-865A-4D9DC6CD84D5}"/>
                </c:ext>
              </c:extLst>
            </c:dLbl>
            <c:dLbl>
              <c:idx val="22"/>
              <c:tx>
                <c:rich>
                  <a:bodyPr/>
                  <a:lstStyle/>
                  <a:p>
                    <a:fld id="{8E6C06E3-5053-4477-A602-9E1C48D06EA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E64B-483D-865A-4D9DC6CD84D5}"/>
                </c:ext>
              </c:extLst>
            </c:dLbl>
            <c:dLbl>
              <c:idx val="23"/>
              <c:tx>
                <c:rich>
                  <a:bodyPr/>
                  <a:lstStyle/>
                  <a:p>
                    <a:fld id="{640D8A56-F62D-4108-9DA4-D872C206240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E64B-483D-865A-4D9DC6CD84D5}"/>
                </c:ext>
              </c:extLst>
            </c:dLbl>
            <c:dLbl>
              <c:idx val="24"/>
              <c:layout>
                <c:manualLayout>
                  <c:x val="-4.9911607522038694E-2"/>
                  <c:y val="0"/>
                </c:manualLayout>
              </c:layout>
              <c:tx>
                <c:rich>
                  <a:bodyPr/>
                  <a:lstStyle/>
                  <a:p>
                    <a:fld id="{F6C34827-893D-40F9-9B31-6F260BB7662E}"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E64B-483D-865A-4D9DC6CD84D5}"/>
                </c:ext>
              </c:extLst>
            </c:dLbl>
            <c:dLbl>
              <c:idx val="25"/>
              <c:layout>
                <c:manualLayout>
                  <c:x val="-6.0225535212230265E-2"/>
                  <c:y val="-8.016032064128294E-3"/>
                </c:manualLayout>
              </c:layout>
              <c:tx>
                <c:rich>
                  <a:bodyPr/>
                  <a:lstStyle/>
                  <a:p>
                    <a:fld id="{BEDA6259-957C-4528-B737-92208FEF5133}"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E64B-483D-865A-4D9DC6CD84D5}"/>
                </c:ext>
              </c:extLst>
            </c:dLbl>
            <c:dLbl>
              <c:idx val="26"/>
              <c:layout>
                <c:manualLayout>
                  <c:x val="-3.6574211667346761E-3"/>
                  <c:y val="2.004008016032064E-3"/>
                </c:manualLayout>
              </c:layout>
              <c:tx>
                <c:rich>
                  <a:bodyPr/>
                  <a:lstStyle/>
                  <a:p>
                    <a:fld id="{E3CAAD64-EE86-46FD-8DBE-B5CE2C96E57D}"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E64B-483D-865A-4D9DC6CD84D5}"/>
                </c:ext>
              </c:extLst>
            </c:dLbl>
            <c:dLbl>
              <c:idx val="27"/>
              <c:tx>
                <c:rich>
                  <a:bodyPr/>
                  <a:lstStyle/>
                  <a:p>
                    <a:fld id="{AC5B928D-FDC0-4FED-B10B-CE2D72FA5FF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E64B-483D-865A-4D9DC6CD84D5}"/>
                </c:ext>
              </c:extLst>
            </c:dLbl>
            <c:dLbl>
              <c:idx val="28"/>
              <c:layout>
                <c:manualLayout>
                  <c:x val="-3.5531894632480049E-2"/>
                  <c:y val="-2.4478879017878277E-2"/>
                </c:manualLayout>
              </c:layout>
              <c:tx>
                <c:rich>
                  <a:bodyPr/>
                  <a:lstStyle/>
                  <a:p>
                    <a:fld id="{D956E639-AFB7-4FE9-BA72-953569F14B50}"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E64B-483D-865A-4D9DC6CD84D5}"/>
                </c:ext>
              </c:extLst>
            </c:dLbl>
            <c:dLbl>
              <c:idx val="29"/>
              <c:tx>
                <c:rich>
                  <a:bodyPr/>
                  <a:lstStyle/>
                  <a:p>
                    <a:fld id="{79B741C6-9A3E-49FF-937F-34C69B92F67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E64B-483D-865A-4D9DC6CD84D5}"/>
                </c:ext>
              </c:extLst>
            </c:dLbl>
            <c:dLbl>
              <c:idx val="30"/>
              <c:tx>
                <c:rich>
                  <a:bodyPr/>
                  <a:lstStyle/>
                  <a:p>
                    <a:fld id="{56E0525A-E357-44BF-995D-62E064DFBFA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E64B-483D-865A-4D9DC6CD84D5}"/>
                </c:ext>
              </c:extLst>
            </c:dLbl>
            <c:dLbl>
              <c:idx val="31"/>
              <c:tx>
                <c:rich>
                  <a:bodyPr/>
                  <a:lstStyle/>
                  <a:p>
                    <a:fld id="{150B986B-CB4E-4485-A33B-C024B798647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E64B-483D-865A-4D9DC6CD84D5}"/>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trendline>
            <c:spPr>
              <a:ln w="25400" cap="rnd">
                <a:solidFill>
                  <a:schemeClr val="tx1">
                    <a:lumMod val="75000"/>
                    <a:lumOff val="25000"/>
                  </a:schemeClr>
                </a:solidFill>
                <a:prstDash val="solid"/>
              </a:ln>
              <a:effectLst/>
            </c:spPr>
            <c:trendlineType val="linear"/>
            <c:dispRSqr val="1"/>
            <c:dispEq val="0"/>
            <c:trendlineLbl>
              <c:layout>
                <c:manualLayout>
                  <c:x val="-0.62888604734505882"/>
                  <c:y val="0.1645563568081044"/>
                </c:manualLayout>
              </c:layout>
              <c:numFmt formatCode="General" sourceLinked="0"/>
              <c:spPr>
                <a:noFill/>
                <a:ln>
                  <a:noFill/>
                </a:ln>
                <a:effectLst/>
              </c:spPr>
              <c:txPr>
                <a:bodyPr rot="0" spcFirstLastPara="1" vertOverflow="ellipsis" vert="horz" wrap="square" anchor="ctr" anchorCtr="1"/>
                <a:lstStyle/>
                <a:p>
                  <a:pPr>
                    <a:defRPr sz="1600" b="1" i="0" u="none" strike="noStrike" kern="1200" baseline="0">
                      <a:solidFill>
                        <a:schemeClr val="tx1">
                          <a:lumMod val="75000"/>
                          <a:lumOff val="25000"/>
                        </a:schemeClr>
                      </a:solidFill>
                      <a:latin typeface="+mn-lt"/>
                      <a:ea typeface="+mn-ea"/>
                      <a:cs typeface="+mn-cs"/>
                    </a:defRPr>
                  </a:pPr>
                  <a:endParaRPr lang="en-US"/>
                </a:p>
              </c:txPr>
            </c:trendlineLbl>
          </c:trendline>
          <c:xVal>
            <c:numRef>
              <c:f>Extra!$C$306:$C$337</c:f>
              <c:numCache>
                <c:formatCode>General</c:formatCode>
                <c:ptCount val="32"/>
                <c:pt idx="0">
                  <c:v>81.218000000000004</c:v>
                </c:pt>
                <c:pt idx="1">
                  <c:v>32.618000000000002</c:v>
                </c:pt>
                <c:pt idx="2">
                  <c:v>41.123000000000005</c:v>
                </c:pt>
                <c:pt idx="3">
                  <c:v>38.692999999999998</c:v>
                </c:pt>
                <c:pt idx="4">
                  <c:v>36.262999999999998</c:v>
                </c:pt>
                <c:pt idx="5">
                  <c:v>72.713000000000008</c:v>
                </c:pt>
                <c:pt idx="6">
                  <c:v>82.433000000000007</c:v>
                </c:pt>
                <c:pt idx="7">
                  <c:v>66.638000000000005</c:v>
                </c:pt>
                <c:pt idx="8">
                  <c:v>24.113</c:v>
                </c:pt>
                <c:pt idx="9">
                  <c:v>47.198</c:v>
                </c:pt>
                <c:pt idx="10">
                  <c:v>93.367999999999995</c:v>
                </c:pt>
                <c:pt idx="11">
                  <c:v>64.207999999999998</c:v>
                </c:pt>
                <c:pt idx="12">
                  <c:v>100</c:v>
                </c:pt>
                <c:pt idx="13">
                  <c:v>76.358000000000004</c:v>
                </c:pt>
                <c:pt idx="14">
                  <c:v>43.552999999999997</c:v>
                </c:pt>
                <c:pt idx="15">
                  <c:v>50.843000000000004</c:v>
                </c:pt>
                <c:pt idx="16">
                  <c:v>37.478000000000002</c:v>
                </c:pt>
                <c:pt idx="17">
                  <c:v>100</c:v>
                </c:pt>
                <c:pt idx="18">
                  <c:v>52.058000000000007</c:v>
                </c:pt>
                <c:pt idx="19">
                  <c:v>73.927999999999997</c:v>
                </c:pt>
                <c:pt idx="20">
                  <c:v>67.853000000000009</c:v>
                </c:pt>
                <c:pt idx="21">
                  <c:v>84.863</c:v>
                </c:pt>
                <c:pt idx="22">
                  <c:v>30.188000000000002</c:v>
                </c:pt>
                <c:pt idx="23">
                  <c:v>86.078000000000003</c:v>
                </c:pt>
                <c:pt idx="24">
                  <c:v>61.778000000000006</c:v>
                </c:pt>
                <c:pt idx="25">
                  <c:v>49.628</c:v>
                </c:pt>
                <c:pt idx="26">
                  <c:v>42.338000000000001</c:v>
                </c:pt>
                <c:pt idx="27">
                  <c:v>59.347999999999999</c:v>
                </c:pt>
                <c:pt idx="28">
                  <c:v>100</c:v>
                </c:pt>
                <c:pt idx="29">
                  <c:v>58.132999999999996</c:v>
                </c:pt>
                <c:pt idx="30">
                  <c:v>83.64800000000001</c:v>
                </c:pt>
                <c:pt idx="31">
                  <c:v>78.787999999999997</c:v>
                </c:pt>
              </c:numCache>
            </c:numRef>
          </c:xVal>
          <c:yVal>
            <c:numRef>
              <c:f>Extra!$D$306:$D$337</c:f>
              <c:numCache>
                <c:formatCode>General</c:formatCode>
                <c:ptCount val="32"/>
                <c:pt idx="0">
                  <c:v>40.799999999999997</c:v>
                </c:pt>
                <c:pt idx="1">
                  <c:v>70.2</c:v>
                </c:pt>
                <c:pt idx="2">
                  <c:v>50</c:v>
                </c:pt>
                <c:pt idx="3">
                  <c:v>48.7</c:v>
                </c:pt>
                <c:pt idx="4">
                  <c:v>63.6</c:v>
                </c:pt>
                <c:pt idx="5">
                  <c:v>40.1</c:v>
                </c:pt>
                <c:pt idx="6">
                  <c:v>58.8</c:v>
                </c:pt>
                <c:pt idx="7">
                  <c:v>65.599999999999994</c:v>
                </c:pt>
                <c:pt idx="8">
                  <c:v>63.4</c:v>
                </c:pt>
                <c:pt idx="9">
                  <c:v>72.099999999999994</c:v>
                </c:pt>
                <c:pt idx="10">
                  <c:v>34.4</c:v>
                </c:pt>
                <c:pt idx="11">
                  <c:v>68.8</c:v>
                </c:pt>
                <c:pt idx="12">
                  <c:v>41.3</c:v>
                </c:pt>
                <c:pt idx="13">
                  <c:v>51.6</c:v>
                </c:pt>
                <c:pt idx="14">
                  <c:v>64.8</c:v>
                </c:pt>
                <c:pt idx="15">
                  <c:v>55.1</c:v>
                </c:pt>
                <c:pt idx="16">
                  <c:v>50.9</c:v>
                </c:pt>
                <c:pt idx="17">
                  <c:v>38.299999999999997</c:v>
                </c:pt>
                <c:pt idx="18">
                  <c:v>61.9</c:v>
                </c:pt>
                <c:pt idx="19">
                  <c:v>63.9</c:v>
                </c:pt>
                <c:pt idx="20">
                  <c:v>69.3</c:v>
                </c:pt>
                <c:pt idx="21">
                  <c:v>33.200000000000003</c:v>
                </c:pt>
                <c:pt idx="22">
                  <c:v>57.9</c:v>
                </c:pt>
                <c:pt idx="23">
                  <c:v>39.1</c:v>
                </c:pt>
                <c:pt idx="24">
                  <c:v>67</c:v>
                </c:pt>
                <c:pt idx="25">
                  <c:v>55.6</c:v>
                </c:pt>
                <c:pt idx="26">
                  <c:v>48.9</c:v>
                </c:pt>
                <c:pt idx="27">
                  <c:v>60.4</c:v>
                </c:pt>
                <c:pt idx="28">
                  <c:v>21.7</c:v>
                </c:pt>
                <c:pt idx="29">
                  <c:v>54.8</c:v>
                </c:pt>
                <c:pt idx="30">
                  <c:v>72.099999999999994</c:v>
                </c:pt>
                <c:pt idx="31">
                  <c:v>82.5</c:v>
                </c:pt>
              </c:numCache>
            </c:numRef>
          </c:yVal>
          <c:smooth val="0"/>
          <c:extLst>
            <c:ext xmlns:c15="http://schemas.microsoft.com/office/drawing/2012/chart" uri="{02D57815-91ED-43cb-92C2-25804820EDAC}">
              <c15:datalabelsRange>
                <c15:f>Extra!$B$306:$B$337</c15:f>
                <c15:dlblRangeCache>
                  <c:ptCount val="32"/>
                  <c:pt idx="0">
                    <c:v>Indonesia</c:v>
                  </c:pt>
                  <c:pt idx="1">
                    <c:v>Japan</c:v>
                  </c:pt>
                  <c:pt idx="2">
                    <c:v>South Korea</c:v>
                  </c:pt>
                  <c:pt idx="3">
                    <c:v>Germany</c:v>
                  </c:pt>
                  <c:pt idx="4">
                    <c:v>Australia</c:v>
                  </c:pt>
                  <c:pt idx="5">
                    <c:v>South Africa</c:v>
                  </c:pt>
                  <c:pt idx="6">
                    <c:v>Brazil</c:v>
                  </c:pt>
                  <c:pt idx="7">
                    <c:v>Mexico</c:v>
                  </c:pt>
                  <c:pt idx="8">
                    <c:v>Sweden</c:v>
                  </c:pt>
                  <c:pt idx="9">
                    <c:v>Spain</c:v>
                  </c:pt>
                  <c:pt idx="10">
                    <c:v>India</c:v>
                  </c:pt>
                  <c:pt idx="11">
                    <c:v>Chile</c:v>
                  </c:pt>
                  <c:pt idx="12">
                    <c:v>Morocco</c:v>
                  </c:pt>
                  <c:pt idx="13">
                    <c:v>Poland</c:v>
                  </c:pt>
                  <c:pt idx="14">
                    <c:v>Canada</c:v>
                  </c:pt>
                  <c:pt idx="15">
                    <c:v>Bulgaria</c:v>
                  </c:pt>
                  <c:pt idx="16">
                    <c:v>Finland</c:v>
                  </c:pt>
                  <c:pt idx="17">
                    <c:v>Ghana</c:v>
                  </c:pt>
                  <c:pt idx="18">
                    <c:v>Hungary</c:v>
                  </c:pt>
                  <c:pt idx="19">
                    <c:v>Iran</c:v>
                  </c:pt>
                  <c:pt idx="20">
                    <c:v>Italy</c:v>
                  </c:pt>
                  <c:pt idx="21">
                    <c:v>Malaysia</c:v>
                  </c:pt>
                  <c:pt idx="22">
                    <c:v>Norway</c:v>
                  </c:pt>
                  <c:pt idx="23">
                    <c:v>Romania</c:v>
                  </c:pt>
                  <c:pt idx="24">
                    <c:v>Serbia</c:v>
                  </c:pt>
                  <c:pt idx="25">
                    <c:v>Slovenia</c:v>
                  </c:pt>
                  <c:pt idx="26">
                    <c:v>Switzerland</c:v>
                  </c:pt>
                  <c:pt idx="27">
                    <c:v>Taiwan</c:v>
                  </c:pt>
                  <c:pt idx="28">
                    <c:v>Thailand</c:v>
                  </c:pt>
                  <c:pt idx="29">
                    <c:v>Ukraine</c:v>
                  </c:pt>
                  <c:pt idx="30">
                    <c:v>Egypt</c:v>
                  </c:pt>
                  <c:pt idx="31">
                    <c:v>Turkey</c:v>
                  </c:pt>
                </c15:dlblRangeCache>
              </c15:datalabelsRange>
            </c:ext>
            <c:ext xmlns:c16="http://schemas.microsoft.com/office/drawing/2014/chart" uri="{C3380CC4-5D6E-409C-BE32-E72D297353CC}">
              <c16:uniqueId val="{00000021-E64B-483D-865A-4D9DC6CD84D5}"/>
            </c:ext>
          </c:extLst>
        </c:ser>
        <c:dLbls>
          <c:showLegendKey val="0"/>
          <c:showVal val="0"/>
          <c:showCatName val="0"/>
          <c:showSerName val="0"/>
          <c:showPercent val="0"/>
          <c:showBubbleSize val="0"/>
        </c:dLbls>
        <c:axId val="521809376"/>
        <c:axId val="521813536"/>
      </c:scatterChart>
      <c:valAx>
        <c:axId val="5218093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800" b="1"/>
                  <a:t>Debiased</a:t>
                </a:r>
                <a:r>
                  <a:rPr lang="en-GB" sz="1800" b="1" baseline="0"/>
                  <a:t> National Religiosity</a:t>
                </a:r>
                <a:endParaRPr lang="en-GB" sz="1800" b="1"/>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521813536"/>
        <c:crosses val="autoZero"/>
        <c:crossBetween val="midCat"/>
      </c:valAx>
      <c:valAx>
        <c:axId val="5218135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800" b="1"/>
                  <a:t>%</a:t>
                </a:r>
                <a:r>
                  <a:rPr lang="en-GB" sz="1800" b="1" baseline="0"/>
                  <a:t> n</a:t>
                </a:r>
                <a:r>
                  <a:rPr lang="en-GB" sz="1800" b="1"/>
                  <a:t>ational responses of “very serious”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52180937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500" b="0" i="0" u="none" strike="noStrike" kern="1200" spc="0" baseline="0">
                <a:solidFill>
                  <a:schemeClr val="tx1">
                    <a:lumMod val="65000"/>
                    <a:lumOff val="35000"/>
                  </a:schemeClr>
                </a:solidFill>
                <a:latin typeface="+mn-lt"/>
                <a:ea typeface="+mn-ea"/>
                <a:cs typeface="+mn-cs"/>
              </a:defRPr>
            </a:pPr>
            <a:r>
              <a:rPr lang="en-GB" sz="2000" b="1"/>
              <a:t>% Response 'Very or Extremely</a:t>
            </a:r>
            <a:r>
              <a:rPr lang="en-GB" sz="2000" b="1" baseline="0"/>
              <a:t> serious' to the question 'How serious a problem, if at all, do you think climate change is?', versus Debiased National Religiosity, across 37 nations.</a:t>
            </a:r>
            <a:endParaRPr lang="en-GB" sz="2000" b="1"/>
          </a:p>
        </c:rich>
      </c:tx>
      <c:layout>
        <c:manualLayout>
          <c:xMode val="edge"/>
          <c:yMode val="edge"/>
          <c:x val="0.11906565918839243"/>
          <c:y val="9.5465393794749408E-3"/>
        </c:manualLayout>
      </c:layout>
      <c:overlay val="0"/>
      <c:spPr>
        <a:noFill/>
        <a:ln>
          <a:noFill/>
        </a:ln>
        <a:effectLst/>
      </c:spPr>
      <c:txPr>
        <a:bodyPr rot="0" spcFirstLastPara="1" vertOverflow="ellipsis" vert="horz" wrap="square" anchor="ctr" anchorCtr="1"/>
        <a:lstStyle/>
        <a:p>
          <a:pPr>
            <a:defRPr sz="15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WA+O2</c:v>
          </c:tx>
          <c:spPr>
            <a:ln w="25400" cap="rnd">
              <a:noFill/>
              <a:round/>
            </a:ln>
            <a:effectLst/>
          </c:spPr>
          <c:marker>
            <c:symbol val="circle"/>
            <c:size val="8"/>
            <c:spPr>
              <a:solidFill>
                <a:schemeClr val="accent1"/>
              </a:solidFill>
              <a:ln w="9525">
                <a:noFill/>
              </a:ln>
              <a:effectLst/>
            </c:spPr>
          </c:marker>
          <c:dPt>
            <c:idx val="0"/>
            <c:marker>
              <c:symbol val="triangle"/>
              <c:size val="9"/>
              <c:spPr>
                <a:noFill/>
                <a:ln w="22225">
                  <a:solidFill>
                    <a:schemeClr val="tx1">
                      <a:lumMod val="75000"/>
                      <a:lumOff val="25000"/>
                    </a:schemeClr>
                  </a:solidFill>
                </a:ln>
                <a:effectLst/>
              </c:spPr>
            </c:marker>
            <c:bubble3D val="0"/>
            <c:extLst>
              <c:ext xmlns:c16="http://schemas.microsoft.com/office/drawing/2014/chart" uri="{C3380CC4-5D6E-409C-BE32-E72D297353CC}">
                <c16:uniqueId val="{00000000-419C-465B-BC9E-AE448F2971CB}"/>
              </c:ext>
            </c:extLst>
          </c:dPt>
          <c:dPt>
            <c:idx val="1"/>
            <c:marker>
              <c:symbol val="square"/>
              <c:size val="8"/>
              <c:spPr>
                <a:solidFill>
                  <a:schemeClr val="tx1">
                    <a:lumMod val="75000"/>
                    <a:lumOff val="25000"/>
                  </a:schemeClr>
                </a:solidFill>
                <a:ln w="9525">
                  <a:noFill/>
                </a:ln>
                <a:effectLst/>
              </c:spPr>
            </c:marker>
            <c:bubble3D val="0"/>
            <c:extLst>
              <c:ext xmlns:c16="http://schemas.microsoft.com/office/drawing/2014/chart" uri="{C3380CC4-5D6E-409C-BE32-E72D297353CC}">
                <c16:uniqueId val="{00000001-419C-465B-BC9E-AE448F2971CB}"/>
              </c:ext>
            </c:extLst>
          </c:dPt>
          <c:dPt>
            <c:idx val="2"/>
            <c:marker>
              <c:symbol val="star"/>
              <c:size val="9"/>
              <c:spPr>
                <a:noFill/>
                <a:ln w="38100">
                  <a:solidFill>
                    <a:schemeClr val="tx1">
                      <a:lumMod val="75000"/>
                      <a:lumOff val="25000"/>
                    </a:schemeClr>
                  </a:solidFill>
                </a:ln>
                <a:effectLst/>
              </c:spPr>
            </c:marker>
            <c:bubble3D val="0"/>
            <c:extLst>
              <c:ext xmlns:c16="http://schemas.microsoft.com/office/drawing/2014/chart" uri="{C3380CC4-5D6E-409C-BE32-E72D297353CC}">
                <c16:uniqueId val="{00000002-419C-465B-BC9E-AE448F2971CB}"/>
              </c:ext>
            </c:extLst>
          </c:dPt>
          <c:dPt>
            <c:idx val="3"/>
            <c:marker>
              <c:symbol val="star"/>
              <c:size val="9"/>
              <c:spPr>
                <a:noFill/>
                <a:ln w="38100">
                  <a:solidFill>
                    <a:schemeClr val="tx1">
                      <a:lumMod val="75000"/>
                      <a:lumOff val="25000"/>
                    </a:schemeClr>
                  </a:solidFill>
                </a:ln>
                <a:effectLst/>
              </c:spPr>
            </c:marker>
            <c:bubble3D val="0"/>
            <c:extLst>
              <c:ext xmlns:c16="http://schemas.microsoft.com/office/drawing/2014/chart" uri="{C3380CC4-5D6E-409C-BE32-E72D297353CC}">
                <c16:uniqueId val="{00000003-419C-465B-BC9E-AE448F2971CB}"/>
              </c:ext>
            </c:extLst>
          </c:dPt>
          <c:dPt>
            <c:idx val="4"/>
            <c:marker>
              <c:symbol val="triangle"/>
              <c:size val="9"/>
              <c:spPr>
                <a:solidFill>
                  <a:schemeClr val="tx1">
                    <a:lumMod val="75000"/>
                    <a:lumOff val="25000"/>
                  </a:schemeClr>
                </a:solidFill>
                <a:ln w="9525">
                  <a:noFill/>
                </a:ln>
                <a:effectLst/>
              </c:spPr>
            </c:marker>
            <c:bubble3D val="0"/>
            <c:extLst>
              <c:ext xmlns:c16="http://schemas.microsoft.com/office/drawing/2014/chart" uri="{C3380CC4-5D6E-409C-BE32-E72D297353CC}">
                <c16:uniqueId val="{00000004-419C-465B-BC9E-AE448F2971CB}"/>
              </c:ext>
            </c:extLst>
          </c:dPt>
          <c:dPt>
            <c:idx val="5"/>
            <c:marker>
              <c:symbol val="square"/>
              <c:size val="8"/>
              <c:spPr>
                <a:solidFill>
                  <a:schemeClr val="tx1">
                    <a:lumMod val="75000"/>
                    <a:lumOff val="25000"/>
                  </a:schemeClr>
                </a:solidFill>
                <a:ln w="9525">
                  <a:noFill/>
                </a:ln>
                <a:effectLst/>
              </c:spPr>
            </c:marker>
            <c:bubble3D val="0"/>
            <c:extLst>
              <c:ext xmlns:c16="http://schemas.microsoft.com/office/drawing/2014/chart" uri="{C3380CC4-5D6E-409C-BE32-E72D297353CC}">
                <c16:uniqueId val="{00000005-419C-465B-BC9E-AE448F2971CB}"/>
              </c:ext>
            </c:extLst>
          </c:dPt>
          <c:dPt>
            <c:idx val="6"/>
            <c:marker>
              <c:symbol val="diamond"/>
              <c:size val="10"/>
              <c:spPr>
                <a:noFill/>
                <a:ln w="22225">
                  <a:solidFill>
                    <a:schemeClr val="tx1">
                      <a:lumMod val="75000"/>
                      <a:lumOff val="25000"/>
                    </a:schemeClr>
                  </a:solidFill>
                </a:ln>
                <a:effectLst/>
              </c:spPr>
            </c:marker>
            <c:bubble3D val="0"/>
            <c:extLst>
              <c:ext xmlns:c16="http://schemas.microsoft.com/office/drawing/2014/chart" uri="{C3380CC4-5D6E-409C-BE32-E72D297353CC}">
                <c16:uniqueId val="{00000006-419C-465B-BC9E-AE448F2971CB}"/>
              </c:ext>
            </c:extLst>
          </c:dPt>
          <c:dPt>
            <c:idx val="7"/>
            <c:marker>
              <c:symbol val="triangle"/>
              <c:size val="9"/>
              <c:spPr>
                <a:solidFill>
                  <a:schemeClr val="tx1">
                    <a:lumMod val="75000"/>
                    <a:lumOff val="25000"/>
                  </a:schemeClr>
                </a:solidFill>
                <a:ln w="9525">
                  <a:noFill/>
                </a:ln>
                <a:effectLst/>
              </c:spPr>
            </c:marker>
            <c:bubble3D val="0"/>
            <c:extLst>
              <c:ext xmlns:c16="http://schemas.microsoft.com/office/drawing/2014/chart" uri="{C3380CC4-5D6E-409C-BE32-E72D297353CC}">
                <c16:uniqueId val="{00000007-419C-465B-BC9E-AE448F2971CB}"/>
              </c:ext>
            </c:extLst>
          </c:dPt>
          <c:dPt>
            <c:idx val="8"/>
            <c:marker>
              <c:symbol val="circle"/>
              <c:size val="8"/>
              <c:spPr>
                <a:solidFill>
                  <a:schemeClr val="tx1">
                    <a:lumMod val="75000"/>
                    <a:lumOff val="25000"/>
                  </a:schemeClr>
                </a:solidFill>
                <a:ln w="9525">
                  <a:noFill/>
                </a:ln>
                <a:effectLst/>
              </c:spPr>
            </c:marker>
            <c:bubble3D val="0"/>
            <c:extLst>
              <c:ext xmlns:c16="http://schemas.microsoft.com/office/drawing/2014/chart" uri="{C3380CC4-5D6E-409C-BE32-E72D297353CC}">
                <c16:uniqueId val="{00000008-419C-465B-BC9E-AE448F2971CB}"/>
              </c:ext>
            </c:extLst>
          </c:dPt>
          <c:dPt>
            <c:idx val="9"/>
            <c:marker>
              <c:symbol val="square"/>
              <c:size val="8"/>
              <c:spPr>
                <a:solidFill>
                  <a:schemeClr val="tx1">
                    <a:lumMod val="75000"/>
                    <a:lumOff val="25000"/>
                  </a:schemeClr>
                </a:solidFill>
                <a:ln w="9525">
                  <a:noFill/>
                </a:ln>
                <a:effectLst/>
              </c:spPr>
            </c:marker>
            <c:bubble3D val="0"/>
            <c:extLst>
              <c:ext xmlns:c16="http://schemas.microsoft.com/office/drawing/2014/chart" uri="{C3380CC4-5D6E-409C-BE32-E72D297353CC}">
                <c16:uniqueId val="{00000009-419C-465B-BC9E-AE448F2971CB}"/>
              </c:ext>
            </c:extLst>
          </c:dPt>
          <c:dPt>
            <c:idx val="10"/>
            <c:marker>
              <c:symbol val="circle"/>
              <c:size val="8"/>
              <c:spPr>
                <a:noFill/>
                <a:ln w="22225">
                  <a:solidFill>
                    <a:schemeClr val="tx1">
                      <a:lumMod val="75000"/>
                      <a:lumOff val="25000"/>
                    </a:schemeClr>
                  </a:solidFill>
                </a:ln>
                <a:effectLst/>
              </c:spPr>
            </c:marker>
            <c:bubble3D val="0"/>
            <c:extLst>
              <c:ext xmlns:c16="http://schemas.microsoft.com/office/drawing/2014/chart" uri="{C3380CC4-5D6E-409C-BE32-E72D297353CC}">
                <c16:uniqueId val="{0000000A-419C-465B-BC9E-AE448F2971CB}"/>
              </c:ext>
            </c:extLst>
          </c:dPt>
          <c:dPt>
            <c:idx val="11"/>
            <c:marker>
              <c:symbol val="square"/>
              <c:size val="8"/>
              <c:spPr>
                <a:solidFill>
                  <a:schemeClr val="tx1">
                    <a:lumMod val="75000"/>
                    <a:lumOff val="25000"/>
                  </a:schemeClr>
                </a:solidFill>
                <a:ln w="9525">
                  <a:noFill/>
                </a:ln>
                <a:effectLst/>
              </c:spPr>
            </c:marker>
            <c:bubble3D val="0"/>
            <c:extLst>
              <c:ext xmlns:c16="http://schemas.microsoft.com/office/drawing/2014/chart" uri="{C3380CC4-5D6E-409C-BE32-E72D297353CC}">
                <c16:uniqueId val="{0000000B-419C-465B-BC9E-AE448F2971CB}"/>
              </c:ext>
            </c:extLst>
          </c:dPt>
          <c:dPt>
            <c:idx val="12"/>
            <c:marker>
              <c:symbol val="plus"/>
              <c:size val="8"/>
              <c:spPr>
                <a:noFill/>
                <a:ln w="19050">
                  <a:solidFill>
                    <a:schemeClr val="bg1">
                      <a:lumMod val="50000"/>
                    </a:schemeClr>
                  </a:solidFill>
                </a:ln>
                <a:effectLst/>
              </c:spPr>
            </c:marker>
            <c:bubble3D val="0"/>
            <c:extLst>
              <c:ext xmlns:c16="http://schemas.microsoft.com/office/drawing/2014/chart" uri="{C3380CC4-5D6E-409C-BE32-E72D297353CC}">
                <c16:uniqueId val="{0000000C-419C-465B-BC9E-AE448F2971CB}"/>
              </c:ext>
            </c:extLst>
          </c:dPt>
          <c:dPt>
            <c:idx val="13"/>
            <c:marker>
              <c:symbol val="circle"/>
              <c:size val="8"/>
              <c:spPr>
                <a:noFill/>
                <a:ln w="22225">
                  <a:solidFill>
                    <a:schemeClr val="tx1">
                      <a:lumMod val="75000"/>
                      <a:lumOff val="25000"/>
                    </a:schemeClr>
                  </a:solidFill>
                </a:ln>
                <a:effectLst/>
              </c:spPr>
            </c:marker>
            <c:bubble3D val="0"/>
            <c:extLst>
              <c:ext xmlns:c16="http://schemas.microsoft.com/office/drawing/2014/chart" uri="{C3380CC4-5D6E-409C-BE32-E72D297353CC}">
                <c16:uniqueId val="{0000000D-419C-465B-BC9E-AE448F2971CB}"/>
              </c:ext>
            </c:extLst>
          </c:dPt>
          <c:dPt>
            <c:idx val="14"/>
            <c:marker>
              <c:symbol val="circle"/>
              <c:size val="8"/>
              <c:spPr>
                <a:noFill/>
                <a:ln w="22225">
                  <a:solidFill>
                    <a:schemeClr val="tx1">
                      <a:lumMod val="75000"/>
                      <a:lumOff val="25000"/>
                    </a:schemeClr>
                  </a:solidFill>
                </a:ln>
                <a:effectLst/>
              </c:spPr>
            </c:marker>
            <c:bubble3D val="0"/>
            <c:extLst>
              <c:ext xmlns:c16="http://schemas.microsoft.com/office/drawing/2014/chart" uri="{C3380CC4-5D6E-409C-BE32-E72D297353CC}">
                <c16:uniqueId val="{0000000E-419C-465B-BC9E-AE448F2971CB}"/>
              </c:ext>
            </c:extLst>
          </c:dPt>
          <c:dPt>
            <c:idx val="15"/>
            <c:marker>
              <c:symbol val="circle"/>
              <c:size val="8"/>
              <c:spPr>
                <a:solidFill>
                  <a:schemeClr val="tx1">
                    <a:lumMod val="75000"/>
                    <a:lumOff val="25000"/>
                  </a:schemeClr>
                </a:solidFill>
                <a:ln w="9525">
                  <a:noFill/>
                </a:ln>
                <a:effectLst/>
              </c:spPr>
            </c:marker>
            <c:bubble3D val="0"/>
            <c:extLst>
              <c:ext xmlns:c16="http://schemas.microsoft.com/office/drawing/2014/chart" uri="{C3380CC4-5D6E-409C-BE32-E72D297353CC}">
                <c16:uniqueId val="{0000000F-419C-465B-BC9E-AE448F2971CB}"/>
              </c:ext>
            </c:extLst>
          </c:dPt>
          <c:dPt>
            <c:idx val="16"/>
            <c:marker>
              <c:symbol val="circle"/>
              <c:size val="8"/>
              <c:spPr>
                <a:noFill/>
                <a:ln w="22225">
                  <a:solidFill>
                    <a:schemeClr val="tx1">
                      <a:lumMod val="75000"/>
                      <a:lumOff val="25000"/>
                    </a:schemeClr>
                  </a:solidFill>
                </a:ln>
                <a:effectLst/>
              </c:spPr>
            </c:marker>
            <c:bubble3D val="0"/>
            <c:extLst>
              <c:ext xmlns:c16="http://schemas.microsoft.com/office/drawing/2014/chart" uri="{C3380CC4-5D6E-409C-BE32-E72D297353CC}">
                <c16:uniqueId val="{00000010-419C-465B-BC9E-AE448F2971CB}"/>
              </c:ext>
            </c:extLst>
          </c:dPt>
          <c:dPt>
            <c:idx val="17"/>
            <c:marker>
              <c:symbol val="circle"/>
              <c:size val="8"/>
              <c:spPr>
                <a:solidFill>
                  <a:schemeClr val="tx1">
                    <a:lumMod val="75000"/>
                    <a:lumOff val="25000"/>
                  </a:schemeClr>
                </a:solidFill>
                <a:ln w="9525">
                  <a:noFill/>
                </a:ln>
                <a:effectLst/>
              </c:spPr>
            </c:marker>
            <c:bubble3D val="0"/>
            <c:extLst>
              <c:ext xmlns:c16="http://schemas.microsoft.com/office/drawing/2014/chart" uri="{C3380CC4-5D6E-409C-BE32-E72D297353CC}">
                <c16:uniqueId val="{00000011-419C-465B-BC9E-AE448F2971CB}"/>
              </c:ext>
            </c:extLst>
          </c:dPt>
          <c:dPt>
            <c:idx val="18"/>
            <c:marker>
              <c:symbol val="circle"/>
              <c:size val="8"/>
              <c:spPr>
                <a:solidFill>
                  <a:schemeClr val="tx1">
                    <a:lumMod val="75000"/>
                    <a:lumOff val="25000"/>
                  </a:schemeClr>
                </a:solidFill>
                <a:ln w="9525">
                  <a:noFill/>
                </a:ln>
                <a:effectLst/>
              </c:spPr>
            </c:marker>
            <c:bubble3D val="0"/>
            <c:extLst>
              <c:ext xmlns:c16="http://schemas.microsoft.com/office/drawing/2014/chart" uri="{C3380CC4-5D6E-409C-BE32-E72D297353CC}">
                <c16:uniqueId val="{00000012-419C-465B-BC9E-AE448F2971CB}"/>
              </c:ext>
            </c:extLst>
          </c:dPt>
          <c:dPt>
            <c:idx val="19"/>
            <c:marker>
              <c:symbol val="circle"/>
              <c:size val="8"/>
              <c:spPr>
                <a:solidFill>
                  <a:schemeClr val="tx1">
                    <a:lumMod val="75000"/>
                    <a:lumOff val="25000"/>
                  </a:schemeClr>
                </a:solidFill>
                <a:ln w="9525">
                  <a:noFill/>
                </a:ln>
                <a:effectLst/>
              </c:spPr>
            </c:marker>
            <c:bubble3D val="0"/>
            <c:extLst>
              <c:ext xmlns:c16="http://schemas.microsoft.com/office/drawing/2014/chart" uri="{C3380CC4-5D6E-409C-BE32-E72D297353CC}">
                <c16:uniqueId val="{00000013-419C-465B-BC9E-AE448F2971CB}"/>
              </c:ext>
            </c:extLst>
          </c:dPt>
          <c:dPt>
            <c:idx val="20"/>
            <c:marker>
              <c:symbol val="circle"/>
              <c:size val="8"/>
              <c:spPr>
                <a:solidFill>
                  <a:schemeClr val="tx1">
                    <a:lumMod val="75000"/>
                    <a:lumOff val="25000"/>
                  </a:schemeClr>
                </a:solidFill>
                <a:ln w="9525">
                  <a:noFill/>
                </a:ln>
                <a:effectLst/>
              </c:spPr>
            </c:marker>
            <c:bubble3D val="0"/>
            <c:extLst>
              <c:ext xmlns:c16="http://schemas.microsoft.com/office/drawing/2014/chart" uri="{C3380CC4-5D6E-409C-BE32-E72D297353CC}">
                <c16:uniqueId val="{00000014-419C-465B-BC9E-AE448F2971CB}"/>
              </c:ext>
            </c:extLst>
          </c:dPt>
          <c:dPt>
            <c:idx val="21"/>
            <c:marker>
              <c:symbol val="square"/>
              <c:size val="8"/>
              <c:spPr>
                <a:solidFill>
                  <a:schemeClr val="tx1">
                    <a:lumMod val="75000"/>
                    <a:lumOff val="25000"/>
                  </a:schemeClr>
                </a:solidFill>
                <a:ln w="9525">
                  <a:noFill/>
                </a:ln>
                <a:effectLst/>
              </c:spPr>
            </c:marker>
            <c:bubble3D val="0"/>
            <c:extLst>
              <c:ext xmlns:c16="http://schemas.microsoft.com/office/drawing/2014/chart" uri="{C3380CC4-5D6E-409C-BE32-E72D297353CC}">
                <c16:uniqueId val="{00000015-419C-465B-BC9E-AE448F2971CB}"/>
              </c:ext>
            </c:extLst>
          </c:dPt>
          <c:dPt>
            <c:idx val="22"/>
            <c:marker>
              <c:symbol val="diamond"/>
              <c:size val="10"/>
              <c:spPr>
                <a:noFill/>
                <a:ln w="22225">
                  <a:solidFill>
                    <a:schemeClr val="tx1">
                      <a:lumMod val="75000"/>
                      <a:lumOff val="25000"/>
                    </a:schemeClr>
                  </a:solidFill>
                </a:ln>
                <a:effectLst/>
              </c:spPr>
            </c:marker>
            <c:bubble3D val="0"/>
            <c:extLst>
              <c:ext xmlns:c16="http://schemas.microsoft.com/office/drawing/2014/chart" uri="{C3380CC4-5D6E-409C-BE32-E72D297353CC}">
                <c16:uniqueId val="{00000016-419C-465B-BC9E-AE448F2971CB}"/>
              </c:ext>
            </c:extLst>
          </c:dPt>
          <c:dPt>
            <c:idx val="23"/>
            <c:marker>
              <c:symbol val="plus"/>
              <c:size val="8"/>
              <c:spPr>
                <a:noFill/>
                <a:ln w="19050">
                  <a:solidFill>
                    <a:schemeClr val="bg1">
                      <a:lumMod val="50000"/>
                    </a:schemeClr>
                  </a:solidFill>
                </a:ln>
                <a:effectLst/>
              </c:spPr>
            </c:marker>
            <c:bubble3D val="0"/>
            <c:extLst>
              <c:ext xmlns:c16="http://schemas.microsoft.com/office/drawing/2014/chart" uri="{C3380CC4-5D6E-409C-BE32-E72D297353CC}">
                <c16:uniqueId val="{00000017-419C-465B-BC9E-AE448F2971CB}"/>
              </c:ext>
            </c:extLst>
          </c:dPt>
          <c:dPt>
            <c:idx val="24"/>
            <c:marker>
              <c:symbol val="square"/>
              <c:size val="8"/>
              <c:spPr>
                <a:noFill/>
                <a:ln w="22225">
                  <a:solidFill>
                    <a:schemeClr val="tx1">
                      <a:lumMod val="75000"/>
                      <a:lumOff val="25000"/>
                    </a:schemeClr>
                  </a:solidFill>
                </a:ln>
                <a:effectLst/>
              </c:spPr>
            </c:marker>
            <c:bubble3D val="0"/>
            <c:extLst>
              <c:ext xmlns:c16="http://schemas.microsoft.com/office/drawing/2014/chart" uri="{C3380CC4-5D6E-409C-BE32-E72D297353CC}">
                <c16:uniqueId val="{00000018-419C-465B-BC9E-AE448F2971CB}"/>
              </c:ext>
            </c:extLst>
          </c:dPt>
          <c:dPt>
            <c:idx val="25"/>
            <c:marker>
              <c:symbol val="x"/>
              <c:size val="9"/>
              <c:spPr>
                <a:noFill/>
                <a:ln w="22225">
                  <a:solidFill>
                    <a:schemeClr val="tx1">
                      <a:lumMod val="75000"/>
                      <a:lumOff val="25000"/>
                    </a:schemeClr>
                  </a:solidFill>
                </a:ln>
                <a:effectLst/>
              </c:spPr>
            </c:marker>
            <c:bubble3D val="0"/>
            <c:extLst>
              <c:ext xmlns:c16="http://schemas.microsoft.com/office/drawing/2014/chart" uri="{C3380CC4-5D6E-409C-BE32-E72D297353CC}">
                <c16:uniqueId val="{00000019-419C-465B-BC9E-AE448F2971CB}"/>
              </c:ext>
            </c:extLst>
          </c:dPt>
          <c:dPt>
            <c:idx val="26"/>
            <c:marker>
              <c:symbol val="circle"/>
              <c:size val="8"/>
              <c:spPr>
                <a:solidFill>
                  <a:schemeClr val="tx1">
                    <a:lumMod val="75000"/>
                    <a:lumOff val="25000"/>
                  </a:schemeClr>
                </a:solidFill>
                <a:ln w="9525">
                  <a:noFill/>
                </a:ln>
                <a:effectLst/>
              </c:spPr>
            </c:marker>
            <c:bubble3D val="0"/>
            <c:extLst>
              <c:ext xmlns:c16="http://schemas.microsoft.com/office/drawing/2014/chart" uri="{C3380CC4-5D6E-409C-BE32-E72D297353CC}">
                <c16:uniqueId val="{0000001A-419C-465B-BC9E-AE448F2971CB}"/>
              </c:ext>
            </c:extLst>
          </c:dPt>
          <c:dPt>
            <c:idx val="27"/>
            <c:marker>
              <c:symbol val="plus"/>
              <c:size val="8"/>
              <c:spPr>
                <a:noFill/>
                <a:ln w="19050">
                  <a:solidFill>
                    <a:schemeClr val="bg1">
                      <a:lumMod val="50000"/>
                    </a:schemeClr>
                  </a:solidFill>
                </a:ln>
                <a:effectLst/>
              </c:spPr>
            </c:marker>
            <c:bubble3D val="0"/>
            <c:extLst>
              <c:ext xmlns:c16="http://schemas.microsoft.com/office/drawing/2014/chart" uri="{C3380CC4-5D6E-409C-BE32-E72D297353CC}">
                <c16:uniqueId val="{0000001B-419C-465B-BC9E-AE448F2971CB}"/>
              </c:ext>
            </c:extLst>
          </c:dPt>
          <c:dPt>
            <c:idx val="28"/>
            <c:marker>
              <c:symbol val="plus"/>
              <c:size val="8"/>
              <c:spPr>
                <a:noFill/>
                <a:ln w="19050">
                  <a:solidFill>
                    <a:schemeClr val="bg1">
                      <a:lumMod val="50000"/>
                    </a:schemeClr>
                  </a:solidFill>
                </a:ln>
                <a:effectLst/>
              </c:spPr>
            </c:marker>
            <c:bubble3D val="0"/>
            <c:extLst>
              <c:ext xmlns:c16="http://schemas.microsoft.com/office/drawing/2014/chart" uri="{C3380CC4-5D6E-409C-BE32-E72D297353CC}">
                <c16:uniqueId val="{0000001C-419C-465B-BC9E-AE448F2971CB}"/>
              </c:ext>
            </c:extLst>
          </c:dPt>
          <c:dPt>
            <c:idx val="29"/>
            <c:marker>
              <c:symbol val="circle"/>
              <c:size val="8"/>
              <c:spPr>
                <a:solidFill>
                  <a:schemeClr val="tx1">
                    <a:lumMod val="75000"/>
                    <a:lumOff val="25000"/>
                  </a:schemeClr>
                </a:solidFill>
                <a:ln w="9525">
                  <a:noFill/>
                </a:ln>
                <a:effectLst/>
              </c:spPr>
            </c:marker>
            <c:bubble3D val="0"/>
            <c:extLst>
              <c:ext xmlns:c16="http://schemas.microsoft.com/office/drawing/2014/chart" uri="{C3380CC4-5D6E-409C-BE32-E72D297353CC}">
                <c16:uniqueId val="{0000001D-419C-465B-BC9E-AE448F2971CB}"/>
              </c:ext>
            </c:extLst>
          </c:dPt>
          <c:dPt>
            <c:idx val="30"/>
            <c:marker>
              <c:symbol val="circle"/>
              <c:size val="8"/>
              <c:spPr>
                <a:solidFill>
                  <a:schemeClr val="tx1">
                    <a:lumMod val="75000"/>
                    <a:lumOff val="25000"/>
                  </a:schemeClr>
                </a:solidFill>
                <a:ln w="9525">
                  <a:noFill/>
                </a:ln>
                <a:effectLst/>
              </c:spPr>
            </c:marker>
            <c:bubble3D val="0"/>
            <c:extLst>
              <c:ext xmlns:c16="http://schemas.microsoft.com/office/drawing/2014/chart" uri="{C3380CC4-5D6E-409C-BE32-E72D297353CC}">
                <c16:uniqueId val="{0000001E-419C-465B-BC9E-AE448F2971CB}"/>
              </c:ext>
            </c:extLst>
          </c:dPt>
          <c:dPt>
            <c:idx val="31"/>
            <c:marker>
              <c:symbol val="x"/>
              <c:size val="9"/>
              <c:spPr>
                <a:noFill/>
                <a:ln w="22225">
                  <a:solidFill>
                    <a:schemeClr val="tx1">
                      <a:lumMod val="75000"/>
                      <a:lumOff val="25000"/>
                    </a:schemeClr>
                  </a:solidFill>
                </a:ln>
                <a:effectLst/>
              </c:spPr>
            </c:marker>
            <c:bubble3D val="0"/>
            <c:extLst>
              <c:ext xmlns:c16="http://schemas.microsoft.com/office/drawing/2014/chart" uri="{C3380CC4-5D6E-409C-BE32-E72D297353CC}">
                <c16:uniqueId val="{0000001F-419C-465B-BC9E-AE448F2971CB}"/>
              </c:ext>
            </c:extLst>
          </c:dPt>
          <c:dPt>
            <c:idx val="32"/>
            <c:marker>
              <c:symbol val="circle"/>
              <c:size val="8"/>
              <c:spPr>
                <a:noFill/>
                <a:ln w="22225">
                  <a:solidFill>
                    <a:schemeClr val="tx1">
                      <a:lumMod val="75000"/>
                      <a:lumOff val="25000"/>
                    </a:schemeClr>
                  </a:solidFill>
                </a:ln>
                <a:effectLst/>
              </c:spPr>
            </c:marker>
            <c:bubble3D val="0"/>
            <c:extLst>
              <c:ext xmlns:c16="http://schemas.microsoft.com/office/drawing/2014/chart" uri="{C3380CC4-5D6E-409C-BE32-E72D297353CC}">
                <c16:uniqueId val="{00000020-419C-465B-BC9E-AE448F2971CB}"/>
              </c:ext>
            </c:extLst>
          </c:dPt>
          <c:dPt>
            <c:idx val="33"/>
            <c:marker>
              <c:symbol val="diamond"/>
              <c:size val="10"/>
              <c:spPr>
                <a:solidFill>
                  <a:schemeClr val="tx1">
                    <a:lumMod val="75000"/>
                    <a:lumOff val="25000"/>
                  </a:schemeClr>
                </a:solidFill>
                <a:ln w="9525">
                  <a:noFill/>
                </a:ln>
                <a:effectLst/>
              </c:spPr>
            </c:marker>
            <c:bubble3D val="0"/>
            <c:extLst>
              <c:ext xmlns:c16="http://schemas.microsoft.com/office/drawing/2014/chart" uri="{C3380CC4-5D6E-409C-BE32-E72D297353CC}">
                <c16:uniqueId val="{00000021-419C-465B-BC9E-AE448F2971CB}"/>
              </c:ext>
            </c:extLst>
          </c:dPt>
          <c:dPt>
            <c:idx val="34"/>
            <c:marker>
              <c:symbol val="square"/>
              <c:size val="8"/>
              <c:spPr>
                <a:noFill/>
                <a:ln w="22225">
                  <a:solidFill>
                    <a:schemeClr val="tx1">
                      <a:lumMod val="75000"/>
                      <a:lumOff val="25000"/>
                    </a:schemeClr>
                  </a:solidFill>
                </a:ln>
                <a:effectLst/>
              </c:spPr>
            </c:marker>
            <c:bubble3D val="0"/>
            <c:extLst>
              <c:ext xmlns:c16="http://schemas.microsoft.com/office/drawing/2014/chart" uri="{C3380CC4-5D6E-409C-BE32-E72D297353CC}">
                <c16:uniqueId val="{00000022-419C-465B-BC9E-AE448F2971CB}"/>
              </c:ext>
            </c:extLst>
          </c:dPt>
          <c:dPt>
            <c:idx val="35"/>
            <c:marker>
              <c:symbol val="square"/>
              <c:size val="8"/>
              <c:spPr>
                <a:noFill/>
                <a:ln w="22225">
                  <a:solidFill>
                    <a:schemeClr val="tx1">
                      <a:lumMod val="75000"/>
                      <a:lumOff val="25000"/>
                    </a:schemeClr>
                  </a:solidFill>
                </a:ln>
                <a:effectLst/>
              </c:spPr>
            </c:marker>
            <c:bubble3D val="0"/>
            <c:extLst>
              <c:ext xmlns:c16="http://schemas.microsoft.com/office/drawing/2014/chart" uri="{C3380CC4-5D6E-409C-BE32-E72D297353CC}">
                <c16:uniqueId val="{00000023-419C-465B-BC9E-AE448F2971CB}"/>
              </c:ext>
            </c:extLst>
          </c:dPt>
          <c:dPt>
            <c:idx val="36"/>
            <c:marker>
              <c:symbol val="plus"/>
              <c:size val="8"/>
              <c:spPr>
                <a:noFill/>
                <a:ln w="19050">
                  <a:solidFill>
                    <a:schemeClr val="bg1">
                      <a:lumMod val="50000"/>
                    </a:schemeClr>
                  </a:solidFill>
                </a:ln>
                <a:effectLst/>
              </c:spPr>
            </c:marker>
            <c:bubble3D val="0"/>
            <c:extLst>
              <c:ext xmlns:c16="http://schemas.microsoft.com/office/drawing/2014/chart" uri="{C3380CC4-5D6E-409C-BE32-E72D297353CC}">
                <c16:uniqueId val="{00000024-419C-465B-BC9E-AE448F2971CB}"/>
              </c:ext>
            </c:extLst>
          </c:dPt>
          <c:dLbls>
            <c:dLbl>
              <c:idx val="0"/>
              <c:tx>
                <c:rich>
                  <a:bodyPr/>
                  <a:lstStyle/>
                  <a:p>
                    <a:fld id="{B07344B4-CE98-4770-B36D-D30DD7EE6DC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419C-465B-BC9E-AE448F2971CB}"/>
                </c:ext>
              </c:extLst>
            </c:dLbl>
            <c:dLbl>
              <c:idx val="1"/>
              <c:tx>
                <c:rich>
                  <a:bodyPr/>
                  <a:lstStyle/>
                  <a:p>
                    <a:fld id="{E475CBB8-0D49-481B-9F8A-64AACC66CB69}"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419C-465B-BC9E-AE448F2971CB}"/>
                </c:ext>
              </c:extLst>
            </c:dLbl>
            <c:dLbl>
              <c:idx val="2"/>
              <c:tx>
                <c:rich>
                  <a:bodyPr rot="0" spcFirstLastPara="1" vertOverflow="ellipsis" vert="horz" wrap="square" lIns="38100" tIns="19050" rIns="38100" bIns="19050" anchor="ctr" anchorCtr="1">
                    <a:spAutoFit/>
                  </a:bodyPr>
                  <a:lstStyle/>
                  <a:p>
                    <a:pPr>
                      <a:defRPr sz="1000" b="0" i="0" u="sng" strike="noStrike" kern="1200" baseline="0">
                        <a:solidFill>
                          <a:schemeClr val="tx1">
                            <a:lumMod val="85000"/>
                            <a:lumOff val="15000"/>
                          </a:schemeClr>
                        </a:solidFill>
                        <a:latin typeface="+mn-lt"/>
                        <a:ea typeface="+mn-ea"/>
                        <a:cs typeface="+mn-cs"/>
                      </a:defRPr>
                    </a:pPr>
                    <a:fld id="{AE1C3BA9-48D2-49D2-B2BE-4571C83452FF}" type="CELLRANGE">
                      <a:rPr lang="en-US" sz="1000" u="sng">
                        <a:solidFill>
                          <a:schemeClr val="tx1">
                            <a:lumMod val="85000"/>
                            <a:lumOff val="15000"/>
                          </a:schemeClr>
                        </a:solidFill>
                      </a:rPr>
                      <a:pPr>
                        <a:defRPr sz="1000" u="sng">
                          <a:solidFill>
                            <a:schemeClr val="tx1">
                              <a:lumMod val="85000"/>
                              <a:lumOff val="15000"/>
                            </a:schemeClr>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000" b="0" i="0" u="sng" strike="noStrike" kern="1200" baseline="0">
                      <a:solidFill>
                        <a:schemeClr val="tx1">
                          <a:lumMod val="85000"/>
                          <a:lumOff val="15000"/>
                        </a:schemeClr>
                      </a:solidFill>
                      <a:latin typeface="+mn-lt"/>
                      <a:ea typeface="+mn-ea"/>
                      <a:cs typeface="+mn-cs"/>
                    </a:defRPr>
                  </a:pPr>
                  <a:endParaRPr lang="en-US"/>
                </a:p>
              </c:txPr>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419C-465B-BC9E-AE448F2971CB}"/>
                </c:ext>
              </c:extLst>
            </c:dLbl>
            <c:dLbl>
              <c:idx val="3"/>
              <c:tx>
                <c:rich>
                  <a:bodyPr/>
                  <a:lstStyle/>
                  <a:p>
                    <a:fld id="{F0FC894E-7282-4E9B-A398-E3C73B4893C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419C-465B-BC9E-AE448F2971CB}"/>
                </c:ext>
              </c:extLst>
            </c:dLbl>
            <c:dLbl>
              <c:idx val="4"/>
              <c:tx>
                <c:rich>
                  <a:bodyPr/>
                  <a:lstStyle/>
                  <a:p>
                    <a:fld id="{A13F8231-84AB-4435-BEB0-BA665FDE08A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419C-465B-BC9E-AE448F2971CB}"/>
                </c:ext>
              </c:extLst>
            </c:dLbl>
            <c:dLbl>
              <c:idx val="5"/>
              <c:layout>
                <c:manualLayout>
                  <c:x val="-5.3486190724335594E-2"/>
                  <c:y val="-1.5661707126077317E-3"/>
                </c:manualLayout>
              </c:layout>
              <c:tx>
                <c:rich>
                  <a:bodyPr rot="0" spcFirstLastPara="1" vertOverflow="ellipsis" vert="horz" wrap="square" lIns="38100" tIns="19050" rIns="38100" bIns="19050" anchor="ctr" anchorCtr="1">
                    <a:spAutoFit/>
                  </a:bodyPr>
                  <a:lstStyle/>
                  <a:p>
                    <a:pPr>
                      <a:defRPr sz="1000" b="0" i="0" u="sng" strike="noStrike" kern="1200" baseline="0">
                        <a:solidFill>
                          <a:schemeClr val="tx1">
                            <a:lumMod val="85000"/>
                            <a:lumOff val="15000"/>
                          </a:schemeClr>
                        </a:solidFill>
                        <a:latin typeface="+mn-lt"/>
                        <a:ea typeface="+mn-ea"/>
                        <a:cs typeface="+mn-cs"/>
                      </a:defRPr>
                    </a:pPr>
                    <a:fld id="{5E3F6E13-30E9-4E6F-B9B8-4A9DD5F51006}" type="CELLRANGE">
                      <a:rPr lang="en-US" sz="1000" u="sng">
                        <a:solidFill>
                          <a:schemeClr val="tx1">
                            <a:lumMod val="85000"/>
                            <a:lumOff val="15000"/>
                          </a:schemeClr>
                        </a:solidFill>
                      </a:rPr>
                      <a:pPr>
                        <a:defRPr sz="1000" u="sng">
                          <a:solidFill>
                            <a:schemeClr val="tx1">
                              <a:lumMod val="85000"/>
                              <a:lumOff val="15000"/>
                            </a:schemeClr>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000" b="0" i="0" u="sng" strike="noStrike" kern="1200" baseline="0">
                      <a:solidFill>
                        <a:schemeClr val="tx1">
                          <a:lumMod val="85000"/>
                          <a:lumOff val="1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419C-465B-BC9E-AE448F2971CB}"/>
                </c:ext>
              </c:extLst>
            </c:dLbl>
            <c:dLbl>
              <c:idx val="6"/>
              <c:layout>
                <c:manualLayout>
                  <c:x val="-3.108656493498508E-2"/>
                  <c:y val="1.9737697235770353E-2"/>
                </c:manualLayout>
              </c:layout>
              <c:tx>
                <c:rich>
                  <a:bodyPr/>
                  <a:lstStyle/>
                  <a:p>
                    <a:fld id="{769D5273-C942-42CD-81EE-184D5C585E25}"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419C-465B-BC9E-AE448F2971CB}"/>
                </c:ext>
              </c:extLst>
            </c:dLbl>
            <c:dLbl>
              <c:idx val="7"/>
              <c:tx>
                <c:rich>
                  <a:bodyPr/>
                  <a:lstStyle/>
                  <a:p>
                    <a:fld id="{F5429AF2-70F4-4647-9602-164F872DA74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419C-465B-BC9E-AE448F2971CB}"/>
                </c:ext>
              </c:extLst>
            </c:dLbl>
            <c:dLbl>
              <c:idx val="8"/>
              <c:tx>
                <c:rich>
                  <a:bodyPr/>
                  <a:lstStyle/>
                  <a:p>
                    <a:fld id="{8DA6F421-DDAE-4596-9C3D-D3B0C203B8B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419C-465B-BC9E-AE448F2971CB}"/>
                </c:ext>
              </c:extLst>
            </c:dLbl>
            <c:dLbl>
              <c:idx val="9"/>
              <c:layout>
                <c:manualLayout>
                  <c:x val="-4.1688379364252211E-3"/>
                  <c:y val="-1.5661707126076742E-3"/>
                </c:manualLayout>
              </c:layout>
              <c:tx>
                <c:rich>
                  <a:bodyPr rot="0" spcFirstLastPara="1" vertOverflow="ellipsis" vert="horz" wrap="square" lIns="38100" tIns="19050" rIns="38100" bIns="19050" anchor="ctr" anchorCtr="1">
                    <a:spAutoFit/>
                  </a:bodyPr>
                  <a:lstStyle/>
                  <a:p>
                    <a:pPr>
                      <a:defRPr sz="1000" b="0" i="0" u="sng" strike="noStrike" kern="1200" baseline="0">
                        <a:solidFill>
                          <a:schemeClr val="tx1">
                            <a:lumMod val="85000"/>
                            <a:lumOff val="15000"/>
                          </a:schemeClr>
                        </a:solidFill>
                        <a:latin typeface="+mn-lt"/>
                        <a:ea typeface="+mn-ea"/>
                        <a:cs typeface="+mn-cs"/>
                      </a:defRPr>
                    </a:pPr>
                    <a:fld id="{6EE674D3-A5F5-4436-A8E3-538A351F9817}" type="CELLRANGE">
                      <a:rPr lang="en-US"/>
                      <a:pPr>
                        <a:defRPr sz="1000" u="sng">
                          <a:solidFill>
                            <a:schemeClr val="tx1">
                              <a:lumMod val="85000"/>
                              <a:lumOff val="15000"/>
                            </a:schemeClr>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000" b="0" i="0" u="sng" strike="noStrike" kern="1200" baseline="0">
                      <a:solidFill>
                        <a:schemeClr val="tx1">
                          <a:lumMod val="85000"/>
                          <a:lumOff val="1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419C-465B-BC9E-AE448F2971CB}"/>
                </c:ext>
              </c:extLst>
            </c:dLbl>
            <c:dLbl>
              <c:idx val="10"/>
              <c:tx>
                <c:rich>
                  <a:bodyPr/>
                  <a:lstStyle/>
                  <a:p>
                    <a:fld id="{B4D210A8-C76C-49BC-BC8F-DF54EC10ADE7}"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419C-465B-BC9E-AE448F2971CB}"/>
                </c:ext>
              </c:extLst>
            </c:dLbl>
            <c:dLbl>
              <c:idx val="11"/>
              <c:tx>
                <c:rich>
                  <a:bodyPr/>
                  <a:lstStyle/>
                  <a:p>
                    <a:fld id="{4848A38C-D84E-4476-B171-95718412AD1B}"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419C-465B-BC9E-AE448F2971CB}"/>
                </c:ext>
              </c:extLst>
            </c:dLbl>
            <c:dLbl>
              <c:idx val="12"/>
              <c:layout>
                <c:manualLayout>
                  <c:x val="-5.6232453746825201E-2"/>
                  <c:y val="-3.1323414252153485E-3"/>
                </c:manualLayout>
              </c:layout>
              <c:tx>
                <c:rich>
                  <a:bodyPr/>
                  <a:lstStyle/>
                  <a:p>
                    <a:fld id="{84F2BD11-CD9E-4674-95ED-4F5745B3A0C6}" type="CELLRANGE">
                      <a:rPr lang="en-US" sz="1000">
                        <a:solidFill>
                          <a:schemeClr val="tx1">
                            <a:lumMod val="85000"/>
                            <a:lumOff val="15000"/>
                          </a:schemeClr>
                        </a:solidFill>
                      </a:rPr>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419C-465B-BC9E-AE448F2971CB}"/>
                </c:ext>
              </c:extLst>
            </c:dLbl>
            <c:dLbl>
              <c:idx val="13"/>
              <c:tx>
                <c:rich>
                  <a:bodyPr/>
                  <a:lstStyle/>
                  <a:p>
                    <a:fld id="{A2714C31-DAE3-4EC5-BCF6-B2A4491F39DA}"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419C-465B-BC9E-AE448F2971CB}"/>
                </c:ext>
              </c:extLst>
            </c:dLbl>
            <c:dLbl>
              <c:idx val="14"/>
              <c:tx>
                <c:rich>
                  <a:bodyPr/>
                  <a:lstStyle/>
                  <a:p>
                    <a:fld id="{2FBB8501-3882-4126-A943-E7F3AD31DC51}"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419C-465B-BC9E-AE448F2971CB}"/>
                </c:ext>
              </c:extLst>
            </c:dLbl>
            <c:dLbl>
              <c:idx val="15"/>
              <c:tx>
                <c:rich>
                  <a:bodyPr/>
                  <a:lstStyle/>
                  <a:p>
                    <a:fld id="{A95C603F-01B9-4994-9EFC-2397DCACEC2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419C-465B-BC9E-AE448F2971CB}"/>
                </c:ext>
              </c:extLst>
            </c:dLbl>
            <c:dLbl>
              <c:idx val="16"/>
              <c:layout>
                <c:manualLayout>
                  <c:x val="-5.0797290255341403E-2"/>
                  <c:y val="3.1323414252153485E-3"/>
                </c:manualLayout>
              </c:layout>
              <c:tx>
                <c:rich>
                  <a:bodyPr/>
                  <a:lstStyle/>
                  <a:p>
                    <a:fld id="{D0D11F1E-E3CB-45AA-98D1-1836AB5469FC}"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419C-465B-BC9E-AE448F2971CB}"/>
                </c:ext>
              </c:extLst>
            </c:dLbl>
            <c:dLbl>
              <c:idx val="17"/>
              <c:tx>
                <c:rich>
                  <a:bodyPr/>
                  <a:lstStyle/>
                  <a:p>
                    <a:fld id="{FCAB6738-EAD8-4ECC-B6F4-401604E976B3}"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419C-465B-BC9E-AE448F2971CB}"/>
                </c:ext>
              </c:extLst>
            </c:dLbl>
            <c:dLbl>
              <c:idx val="18"/>
              <c:tx>
                <c:rich>
                  <a:bodyPr/>
                  <a:lstStyle/>
                  <a:p>
                    <a:fld id="{B3AAE721-A19C-4883-9B86-3D6DE5F4C0E3}"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419C-465B-BC9E-AE448F2971CB}"/>
                </c:ext>
              </c:extLst>
            </c:dLbl>
            <c:dLbl>
              <c:idx val="19"/>
              <c:tx>
                <c:rich>
                  <a:bodyPr/>
                  <a:lstStyle/>
                  <a:p>
                    <a:fld id="{EE6D92E2-5653-43D2-8B7C-FA99B960A02E}"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419C-465B-BC9E-AE448F2971CB}"/>
                </c:ext>
              </c:extLst>
            </c:dLbl>
            <c:dLbl>
              <c:idx val="20"/>
              <c:tx>
                <c:rich>
                  <a:bodyPr/>
                  <a:lstStyle/>
                  <a:p>
                    <a:fld id="{BDA36DBE-2844-4D42-9ACD-75781C089CE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419C-465B-BC9E-AE448F2971CB}"/>
                </c:ext>
              </c:extLst>
            </c:dLbl>
            <c:dLbl>
              <c:idx val="21"/>
              <c:tx>
                <c:rich>
                  <a:bodyPr/>
                  <a:lstStyle/>
                  <a:p>
                    <a:fld id="{3436CB88-AF0D-44EF-B1FA-D6FCDF404F2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419C-465B-BC9E-AE448F2971CB}"/>
                </c:ext>
              </c:extLst>
            </c:dLbl>
            <c:dLbl>
              <c:idx val="22"/>
              <c:tx>
                <c:rich>
                  <a:bodyPr rot="0" spcFirstLastPara="1" vertOverflow="ellipsis" vert="horz" wrap="square" lIns="38100" tIns="19050" rIns="38100" bIns="19050" anchor="ctr" anchorCtr="1">
                    <a:spAutoFit/>
                  </a:bodyPr>
                  <a:lstStyle/>
                  <a:p>
                    <a:pPr>
                      <a:defRPr sz="1000" b="0" i="0" u="sng" strike="noStrike" kern="1200" baseline="0">
                        <a:solidFill>
                          <a:schemeClr val="tx1">
                            <a:lumMod val="85000"/>
                            <a:lumOff val="15000"/>
                          </a:schemeClr>
                        </a:solidFill>
                        <a:latin typeface="+mn-lt"/>
                        <a:ea typeface="+mn-ea"/>
                        <a:cs typeface="+mn-cs"/>
                      </a:defRPr>
                    </a:pPr>
                    <a:fld id="{A2ACE3BB-A0D5-4F36-A59E-39EF8886211A}" type="CELLRANGE">
                      <a:rPr lang="en-US" sz="1000" u="sng">
                        <a:solidFill>
                          <a:schemeClr val="tx1">
                            <a:lumMod val="85000"/>
                            <a:lumOff val="15000"/>
                          </a:schemeClr>
                        </a:solidFill>
                      </a:rPr>
                      <a:pPr>
                        <a:defRPr sz="1000" u="sng">
                          <a:solidFill>
                            <a:schemeClr val="tx1">
                              <a:lumMod val="85000"/>
                              <a:lumOff val="15000"/>
                            </a:schemeClr>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000" b="0" i="0" u="sng" strike="noStrike" kern="1200" baseline="0">
                      <a:solidFill>
                        <a:schemeClr val="tx1">
                          <a:lumMod val="85000"/>
                          <a:lumOff val="1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419C-465B-BC9E-AE448F2971CB}"/>
                </c:ext>
              </c:extLst>
            </c:dLbl>
            <c:dLbl>
              <c:idx val="23"/>
              <c:tx>
                <c:rich>
                  <a:bodyPr/>
                  <a:lstStyle/>
                  <a:p>
                    <a:fld id="{8A7A9BEF-3C76-4B79-8532-81999AAC8E9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419C-465B-BC9E-AE448F2971CB}"/>
                </c:ext>
              </c:extLst>
            </c:dLbl>
            <c:dLbl>
              <c:idx val="24"/>
              <c:tx>
                <c:rich>
                  <a:bodyPr/>
                  <a:lstStyle/>
                  <a:p>
                    <a:fld id="{BA4E868D-C271-4BC6-AC48-2D4CA65BC866}"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419C-465B-BC9E-AE448F2971CB}"/>
                </c:ext>
              </c:extLst>
            </c:dLbl>
            <c:dLbl>
              <c:idx val="25"/>
              <c:tx>
                <c:rich>
                  <a:bodyPr/>
                  <a:lstStyle/>
                  <a:p>
                    <a:fld id="{6E50352E-65EB-4D8D-BA4B-949FD8850A3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419C-465B-BC9E-AE448F2971CB}"/>
                </c:ext>
              </c:extLst>
            </c:dLbl>
            <c:dLbl>
              <c:idx val="26"/>
              <c:tx>
                <c:rich>
                  <a:bodyPr/>
                  <a:lstStyle/>
                  <a:p>
                    <a:fld id="{CB17B920-6CBB-4095-A6AC-3DFC08519638}"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419C-465B-BC9E-AE448F2971CB}"/>
                </c:ext>
              </c:extLst>
            </c:dLbl>
            <c:dLbl>
              <c:idx val="27"/>
              <c:tx>
                <c:rich>
                  <a:bodyPr/>
                  <a:lstStyle/>
                  <a:p>
                    <a:fld id="{0EAE201D-0D58-4601-92DE-02A0E9657C72}" type="CELLRANGE">
                      <a:rPr lang="en-US" sz="1000">
                        <a:solidFill>
                          <a:schemeClr val="tx1">
                            <a:lumMod val="85000"/>
                            <a:lumOff val="15000"/>
                          </a:schemeClr>
                        </a:solidFill>
                      </a:rPr>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419C-465B-BC9E-AE448F2971CB}"/>
                </c:ext>
              </c:extLst>
            </c:dLbl>
            <c:dLbl>
              <c:idx val="28"/>
              <c:tx>
                <c:rich>
                  <a:bodyPr/>
                  <a:lstStyle/>
                  <a:p>
                    <a:fld id="{995E44E1-793C-4760-A5A0-99F0A0514895}" type="CELLRANGE">
                      <a:rPr lang="en-US" sz="1000">
                        <a:solidFill>
                          <a:schemeClr val="tx1">
                            <a:lumMod val="85000"/>
                            <a:lumOff val="15000"/>
                          </a:schemeClr>
                        </a:solidFill>
                      </a:rPr>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419C-465B-BC9E-AE448F2971CB}"/>
                </c:ext>
              </c:extLst>
            </c:dLbl>
            <c:dLbl>
              <c:idx val="29"/>
              <c:tx>
                <c:rich>
                  <a:bodyPr/>
                  <a:lstStyle/>
                  <a:p>
                    <a:fld id="{DB628213-A34F-43C9-91FB-1D8B072564C1}"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419C-465B-BC9E-AE448F2971CB}"/>
                </c:ext>
              </c:extLst>
            </c:dLbl>
            <c:dLbl>
              <c:idx val="30"/>
              <c:tx>
                <c:rich>
                  <a:bodyPr/>
                  <a:lstStyle/>
                  <a:p>
                    <a:fld id="{B2C65F4B-92AD-45AB-8C14-A6DEDC0B2AA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419C-465B-BC9E-AE448F2971CB}"/>
                </c:ext>
              </c:extLst>
            </c:dLbl>
            <c:dLbl>
              <c:idx val="31"/>
              <c:layout>
                <c:manualLayout>
                  <c:x val="-1.7863470557582074E-2"/>
                  <c:y val="-2.052078259207419E-2"/>
                </c:manualLayout>
              </c:layout>
              <c:tx>
                <c:rich>
                  <a:bodyPr/>
                  <a:lstStyle/>
                  <a:p>
                    <a:fld id="{D3957ED8-60CE-4568-A3BA-43F6B6B1759C}"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419C-465B-BC9E-AE448F2971CB}"/>
                </c:ext>
              </c:extLst>
            </c:dLbl>
            <c:dLbl>
              <c:idx val="32"/>
              <c:tx>
                <c:rich>
                  <a:bodyPr/>
                  <a:lstStyle/>
                  <a:p>
                    <a:fld id="{4EC0086A-94F0-4A4E-BE02-9D0EA1CA8A53}"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419C-465B-BC9E-AE448F2971CB}"/>
                </c:ext>
              </c:extLst>
            </c:dLbl>
            <c:dLbl>
              <c:idx val="33"/>
              <c:tx>
                <c:rich>
                  <a:bodyPr rot="0" spcFirstLastPara="1" vertOverflow="ellipsis" vert="horz" wrap="square" lIns="38100" tIns="19050" rIns="38100" bIns="19050" anchor="ctr" anchorCtr="1">
                    <a:spAutoFit/>
                  </a:bodyPr>
                  <a:lstStyle/>
                  <a:p>
                    <a:pPr>
                      <a:defRPr sz="1000" b="0" i="0" u="sng" strike="noStrike" kern="1200" baseline="0">
                        <a:solidFill>
                          <a:schemeClr val="tx1">
                            <a:lumMod val="85000"/>
                            <a:lumOff val="15000"/>
                          </a:schemeClr>
                        </a:solidFill>
                        <a:latin typeface="+mn-lt"/>
                        <a:ea typeface="+mn-ea"/>
                        <a:cs typeface="+mn-cs"/>
                      </a:defRPr>
                    </a:pPr>
                    <a:fld id="{17C08569-1740-4F8A-8B6F-E6A85EB90F4E}" type="CELLRANGE">
                      <a:rPr lang="en-US" sz="1000" u="sng">
                        <a:solidFill>
                          <a:schemeClr val="tx1">
                            <a:lumMod val="85000"/>
                            <a:lumOff val="15000"/>
                          </a:schemeClr>
                        </a:solidFill>
                      </a:rPr>
                      <a:pPr>
                        <a:defRPr sz="1000" u="sng">
                          <a:solidFill>
                            <a:schemeClr val="tx1">
                              <a:lumMod val="85000"/>
                              <a:lumOff val="15000"/>
                            </a:schemeClr>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000" b="0" i="0" u="sng" strike="noStrike" kern="1200" baseline="0">
                      <a:solidFill>
                        <a:schemeClr val="tx1">
                          <a:lumMod val="85000"/>
                          <a:lumOff val="15000"/>
                        </a:schemeClr>
                      </a:solidFill>
                      <a:latin typeface="+mn-lt"/>
                      <a:ea typeface="+mn-ea"/>
                      <a:cs typeface="+mn-cs"/>
                    </a:defRPr>
                  </a:pPr>
                  <a:endParaRPr lang="en-US"/>
                </a:p>
              </c:txPr>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419C-465B-BC9E-AE448F2971CB}"/>
                </c:ext>
              </c:extLst>
            </c:dLbl>
            <c:dLbl>
              <c:idx val="34"/>
              <c:layout>
                <c:manualLayout>
                  <c:x val="-1.0422094841063053E-3"/>
                  <c:y val="0"/>
                </c:manualLayout>
              </c:layout>
              <c:tx>
                <c:rich>
                  <a:bodyPr/>
                  <a:lstStyle/>
                  <a:p>
                    <a:fld id="{80B94945-495A-46DB-A136-2B4C6880A827}"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419C-465B-BC9E-AE448F2971CB}"/>
                </c:ext>
              </c:extLst>
            </c:dLbl>
            <c:dLbl>
              <c:idx val="35"/>
              <c:tx>
                <c:rich>
                  <a:bodyPr/>
                  <a:lstStyle/>
                  <a:p>
                    <a:fld id="{56E8CC11-EB95-40F4-AEEA-31459E5FE08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419C-465B-BC9E-AE448F2971CB}"/>
                </c:ext>
              </c:extLst>
            </c:dLbl>
            <c:dLbl>
              <c:idx val="36"/>
              <c:tx>
                <c:rich>
                  <a:bodyPr/>
                  <a:lstStyle/>
                  <a:p>
                    <a:fld id="{CD39691E-F21E-4176-95C6-66C509E5BD64}" type="CELLRANGE">
                      <a:rPr lang="en-US" sz="1000">
                        <a:solidFill>
                          <a:schemeClr val="tx1">
                            <a:lumMod val="85000"/>
                            <a:lumOff val="15000"/>
                          </a:schemeClr>
                        </a:solidFill>
                      </a:rPr>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419C-465B-BC9E-AE448F2971CB}"/>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85000"/>
                        <a:lumOff val="1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trendline>
            <c:spPr>
              <a:ln w="19050" cap="rnd">
                <a:solidFill>
                  <a:schemeClr val="bg1">
                    <a:lumMod val="50000"/>
                  </a:schemeClr>
                </a:solidFill>
                <a:prstDash val="solid"/>
              </a:ln>
              <a:effectLst/>
            </c:spPr>
            <c:trendlineType val="linear"/>
            <c:dispRSqr val="1"/>
            <c:dispEq val="0"/>
            <c:trendlineLbl>
              <c:layout>
                <c:manualLayout>
                  <c:x val="0.13794077459963153"/>
                  <c:y val="0.26558346025071056"/>
                </c:manualLayout>
              </c:layout>
              <c:numFmt formatCode="General" sourceLinked="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rendlineLbl>
          </c:trendline>
          <c:xVal>
            <c:numRef>
              <c:f>'WA1+O2 and WC37'!$D$8:$D$44</c:f>
              <c:numCache>
                <c:formatCode>General</c:formatCode>
                <c:ptCount val="37"/>
                <c:pt idx="0">
                  <c:v>95.798000000000002</c:v>
                </c:pt>
                <c:pt idx="1">
                  <c:v>76.358000000000004</c:v>
                </c:pt>
                <c:pt idx="2">
                  <c:v>31.402999999999999</c:v>
                </c:pt>
                <c:pt idx="3">
                  <c:v>59.347999999999999</c:v>
                </c:pt>
                <c:pt idx="4">
                  <c:v>71.498000000000005</c:v>
                </c:pt>
                <c:pt idx="5">
                  <c:v>62.993000000000009</c:v>
                </c:pt>
                <c:pt idx="6">
                  <c:v>66.638000000000005</c:v>
                </c:pt>
                <c:pt idx="7">
                  <c:v>84.863</c:v>
                </c:pt>
                <c:pt idx="8">
                  <c:v>54.488</c:v>
                </c:pt>
                <c:pt idx="9">
                  <c:v>69.067999999999998</c:v>
                </c:pt>
                <c:pt idx="10">
                  <c:v>47.198</c:v>
                </c:pt>
                <c:pt idx="11">
                  <c:v>67.853000000000009</c:v>
                </c:pt>
                <c:pt idx="12">
                  <c:v>36.262999999999998</c:v>
                </c:pt>
                <c:pt idx="13">
                  <c:v>39.908000000000001</c:v>
                </c:pt>
                <c:pt idx="14">
                  <c:v>28.972999999999999</c:v>
                </c:pt>
                <c:pt idx="15">
                  <c:v>38.692999999999998</c:v>
                </c:pt>
                <c:pt idx="16">
                  <c:v>37.478000000000002</c:v>
                </c:pt>
                <c:pt idx="17">
                  <c:v>30.188000000000002</c:v>
                </c:pt>
                <c:pt idx="18">
                  <c:v>24.113</c:v>
                </c:pt>
                <c:pt idx="19">
                  <c:v>27.757999999999999</c:v>
                </c:pt>
                <c:pt idx="20">
                  <c:v>42.338000000000001</c:v>
                </c:pt>
                <c:pt idx="21">
                  <c:v>86.078000000000003</c:v>
                </c:pt>
                <c:pt idx="22">
                  <c:v>82.433000000000007</c:v>
                </c:pt>
                <c:pt idx="23">
                  <c:v>78.787999999999997</c:v>
                </c:pt>
                <c:pt idx="24">
                  <c:v>50.843000000000004</c:v>
                </c:pt>
                <c:pt idx="25">
                  <c:v>41.123000000000005</c:v>
                </c:pt>
                <c:pt idx="26">
                  <c:v>53.273000000000003</c:v>
                </c:pt>
                <c:pt idx="27">
                  <c:v>43.552999999999997</c:v>
                </c:pt>
                <c:pt idx="28">
                  <c:v>72.713000000000008</c:v>
                </c:pt>
                <c:pt idx="29">
                  <c:v>35.048000000000002</c:v>
                </c:pt>
                <c:pt idx="30">
                  <c:v>33.832999999999998</c:v>
                </c:pt>
                <c:pt idx="31">
                  <c:v>32.618000000000002</c:v>
                </c:pt>
                <c:pt idx="32">
                  <c:v>25.327999999999999</c:v>
                </c:pt>
                <c:pt idx="33">
                  <c:v>64.207999999999998</c:v>
                </c:pt>
                <c:pt idx="34">
                  <c:v>52.058000000000007</c:v>
                </c:pt>
                <c:pt idx="35">
                  <c:v>60.563000000000002</c:v>
                </c:pt>
                <c:pt idx="36">
                  <c:v>92.153000000000006</c:v>
                </c:pt>
              </c:numCache>
            </c:numRef>
          </c:xVal>
          <c:yVal>
            <c:numRef>
              <c:f>'WA1+O2 and WC37'!$C$8:$C$44</c:f>
              <c:numCache>
                <c:formatCode>General</c:formatCode>
                <c:ptCount val="37"/>
                <c:pt idx="0">
                  <c:v>85</c:v>
                </c:pt>
                <c:pt idx="1">
                  <c:v>71</c:v>
                </c:pt>
                <c:pt idx="2">
                  <c:v>64</c:v>
                </c:pt>
                <c:pt idx="3">
                  <c:v>69</c:v>
                </c:pt>
                <c:pt idx="4">
                  <c:v>67</c:v>
                </c:pt>
                <c:pt idx="5">
                  <c:v>85</c:v>
                </c:pt>
                <c:pt idx="6">
                  <c:v>83</c:v>
                </c:pt>
                <c:pt idx="7">
                  <c:v>70</c:v>
                </c:pt>
                <c:pt idx="8">
                  <c:v>58</c:v>
                </c:pt>
                <c:pt idx="9">
                  <c:v>83</c:v>
                </c:pt>
                <c:pt idx="10">
                  <c:v>77</c:v>
                </c:pt>
                <c:pt idx="11">
                  <c:v>74</c:v>
                </c:pt>
                <c:pt idx="12">
                  <c:v>58</c:v>
                </c:pt>
                <c:pt idx="13">
                  <c:v>63</c:v>
                </c:pt>
                <c:pt idx="14">
                  <c:v>65</c:v>
                </c:pt>
                <c:pt idx="15">
                  <c:v>58</c:v>
                </c:pt>
                <c:pt idx="16">
                  <c:v>57</c:v>
                </c:pt>
                <c:pt idx="17">
                  <c:v>42</c:v>
                </c:pt>
                <c:pt idx="18">
                  <c:v>50</c:v>
                </c:pt>
                <c:pt idx="19">
                  <c:v>53</c:v>
                </c:pt>
                <c:pt idx="20">
                  <c:v>55</c:v>
                </c:pt>
                <c:pt idx="21">
                  <c:v>84</c:v>
                </c:pt>
                <c:pt idx="22">
                  <c:v>75</c:v>
                </c:pt>
                <c:pt idx="23">
                  <c:v>87</c:v>
                </c:pt>
                <c:pt idx="24">
                  <c:v>82</c:v>
                </c:pt>
                <c:pt idx="25">
                  <c:v>70</c:v>
                </c:pt>
                <c:pt idx="26">
                  <c:v>71</c:v>
                </c:pt>
                <c:pt idx="27">
                  <c:v>63</c:v>
                </c:pt>
                <c:pt idx="28">
                  <c:v>87</c:v>
                </c:pt>
                <c:pt idx="29">
                  <c:v>54</c:v>
                </c:pt>
                <c:pt idx="30">
                  <c:v>41</c:v>
                </c:pt>
                <c:pt idx="31">
                  <c:v>65</c:v>
                </c:pt>
                <c:pt idx="32">
                  <c:v>55</c:v>
                </c:pt>
                <c:pt idx="33">
                  <c:v>90</c:v>
                </c:pt>
                <c:pt idx="34">
                  <c:v>83</c:v>
                </c:pt>
                <c:pt idx="35">
                  <c:v>77</c:v>
                </c:pt>
                <c:pt idx="36">
                  <c:v>90</c:v>
                </c:pt>
              </c:numCache>
            </c:numRef>
          </c:yVal>
          <c:smooth val="0"/>
          <c:extLst>
            <c:ext xmlns:c15="http://schemas.microsoft.com/office/drawing/2012/chart" uri="{02D57815-91ED-43cb-92C2-25804820EDAC}">
              <c15:datalabelsRange>
                <c15:f>'WA1+O2 and WC37'!$B$8:$B$44</c15:f>
                <c15:dlblRangeCache>
                  <c:ptCount val="37"/>
                  <c:pt idx="0">
                    <c:v>Phillipines</c:v>
                  </c:pt>
                  <c:pt idx="1">
                    <c:v>Poland</c:v>
                  </c:pt>
                  <c:pt idx="2">
                    <c:v>Hong Kong</c:v>
                  </c:pt>
                  <c:pt idx="3">
                    <c:v>Taiwan</c:v>
                  </c:pt>
                  <c:pt idx="4">
                    <c:v>Singapore</c:v>
                  </c:pt>
                  <c:pt idx="5">
                    <c:v>Portugal</c:v>
                  </c:pt>
                  <c:pt idx="6">
                    <c:v>Mexico</c:v>
                  </c:pt>
                  <c:pt idx="7">
                    <c:v>Malaysia</c:v>
                  </c:pt>
                  <c:pt idx="8">
                    <c:v>Austria</c:v>
                  </c:pt>
                  <c:pt idx="9">
                    <c:v>Greece</c:v>
                  </c:pt>
                  <c:pt idx="10">
                    <c:v>Spain</c:v>
                  </c:pt>
                  <c:pt idx="11">
                    <c:v>Italy</c:v>
                  </c:pt>
                  <c:pt idx="12">
                    <c:v>Australia</c:v>
                  </c:pt>
                  <c:pt idx="13">
                    <c:v>France</c:v>
                  </c:pt>
                  <c:pt idx="14">
                    <c:v>Great Britain</c:v>
                  </c:pt>
                  <c:pt idx="15">
                    <c:v>Germany</c:v>
                  </c:pt>
                  <c:pt idx="16">
                    <c:v>Finland</c:v>
                  </c:pt>
                  <c:pt idx="17">
                    <c:v>Norway</c:v>
                  </c:pt>
                  <c:pt idx="18">
                    <c:v>Sweden</c:v>
                  </c:pt>
                  <c:pt idx="19">
                    <c:v>Denmark</c:v>
                  </c:pt>
                  <c:pt idx="20">
                    <c:v>Switzerland</c:v>
                  </c:pt>
                  <c:pt idx="21">
                    <c:v>Romania</c:v>
                  </c:pt>
                  <c:pt idx="22">
                    <c:v>Brazil</c:v>
                  </c:pt>
                  <c:pt idx="23">
                    <c:v>Turkey</c:v>
                  </c:pt>
                  <c:pt idx="24">
                    <c:v>Bulgaria</c:v>
                  </c:pt>
                  <c:pt idx="25">
                    <c:v>South Korea</c:v>
                  </c:pt>
                  <c:pt idx="26">
                    <c:v>Ireland</c:v>
                  </c:pt>
                  <c:pt idx="27">
                    <c:v>Canada</c:v>
                  </c:pt>
                  <c:pt idx="28">
                    <c:v>South Africa</c:v>
                  </c:pt>
                  <c:pt idx="29">
                    <c:v>Belgium</c:v>
                  </c:pt>
                  <c:pt idx="30">
                    <c:v>Netherlands</c:v>
                  </c:pt>
                  <c:pt idx="31">
                    <c:v>Japan</c:v>
                  </c:pt>
                  <c:pt idx="32">
                    <c:v>Czech republic</c:v>
                  </c:pt>
                  <c:pt idx="33">
                    <c:v>Chile</c:v>
                  </c:pt>
                  <c:pt idx="34">
                    <c:v>Hungary</c:v>
                  </c:pt>
                  <c:pt idx="35">
                    <c:v>Slovakia</c:v>
                  </c:pt>
                  <c:pt idx="36">
                    <c:v>Kenya</c:v>
                  </c:pt>
                </c15:dlblRangeCache>
              </c15:datalabelsRange>
            </c:ext>
            <c:ext xmlns:c16="http://schemas.microsoft.com/office/drawing/2014/chart" uri="{C3380CC4-5D6E-409C-BE32-E72D297353CC}">
              <c16:uniqueId val="{00000026-419C-465B-BC9E-AE448F2971CB}"/>
            </c:ext>
          </c:extLst>
        </c:ser>
        <c:dLbls>
          <c:showLegendKey val="0"/>
          <c:showVal val="0"/>
          <c:showCatName val="0"/>
          <c:showSerName val="0"/>
          <c:showPercent val="0"/>
          <c:showBubbleSize val="0"/>
        </c:dLbls>
        <c:axId val="475674792"/>
        <c:axId val="475670856"/>
        <c:extLst>
          <c:ext xmlns:c15="http://schemas.microsoft.com/office/drawing/2012/chart" uri="{02D57815-91ED-43cb-92C2-25804820EDAC}">
            <c15:filteredScatterSeries>
              <c15:ser>
                <c:idx val="1"/>
                <c:order val="1"/>
                <c:spPr>
                  <a:ln w="25400" cap="rnd">
                    <a:noFill/>
                    <a:round/>
                  </a:ln>
                  <a:effectLst/>
                </c:spPr>
                <c:marker>
                  <c:symbol val="circle"/>
                  <c:size val="5"/>
                  <c:spPr>
                    <a:solidFill>
                      <a:schemeClr val="accent2"/>
                    </a:solidFill>
                    <a:ln w="9525">
                      <a:solidFill>
                        <a:schemeClr val="accent2"/>
                      </a:solidFill>
                    </a:ln>
                    <a:effectLst/>
                  </c:spPr>
                </c:marker>
                <c:dLbls>
                  <c:dLbl>
                    <c:idx val="0"/>
                    <c:tx>
                      <c:rich>
                        <a:bodyPr/>
                        <a:lstStyle/>
                        <a:p>
                          <a:fld id="{F1E4A7B7-5B25-4F39-85DE-3DF2966C1DE0}" type="CELLRANGE">
                            <a:rPr lang="en-US"/>
                            <a:pPr/>
                            <a:t>[CELLRANGE]</a:t>
                          </a:fld>
                          <a:endParaRPr lang="en-GB"/>
                        </a:p>
                      </c:rich>
                    </c:tx>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27-419C-465B-BC9E-AE448F2971CB}"/>
                      </c:ext>
                    </c:extLst>
                  </c:dLbl>
                  <c:dLbl>
                    <c:idx val="1"/>
                    <c:tx>
                      <c:rich>
                        <a:bodyPr/>
                        <a:lstStyle/>
                        <a:p>
                          <a:fld id="{2E18838B-8892-4461-9AB4-EF6F3ACF7758}" type="CELLRANGE">
                            <a:rPr lang="en-US"/>
                            <a:pPr/>
                            <a:t>[CELLRANGE]</a:t>
                          </a:fld>
                          <a:endParaRPr lang="en-GB"/>
                        </a:p>
                      </c:rich>
                    </c:tx>
                    <c:dLblPos val="b"/>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28-419C-465B-BC9E-AE448F2971CB}"/>
                      </c:ext>
                    </c:extLst>
                  </c:dLbl>
                  <c:dLbl>
                    <c:idx val="2"/>
                    <c:tx>
                      <c:rich>
                        <a:bodyPr/>
                        <a:lstStyle/>
                        <a:p>
                          <a:fld id="{043C1C94-5F4A-44DE-A942-93B352A8A207}" type="CELLRANGE">
                            <a:rPr lang="en-US"/>
                            <a:pPr/>
                            <a:t>[CELLRANGE]</a:t>
                          </a:fld>
                          <a:endParaRPr lang="en-GB"/>
                        </a:p>
                      </c:rich>
                    </c:tx>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29-419C-465B-BC9E-AE448F2971CB}"/>
                      </c:ext>
                    </c:extLst>
                  </c:dLbl>
                  <c:dLbl>
                    <c:idx val="3"/>
                    <c:tx>
                      <c:rich>
                        <a:bodyPr/>
                        <a:lstStyle/>
                        <a:p>
                          <a:fld id="{43BADFB1-58F0-43C7-8F4B-6A5DC73797BA}" type="CELLRANGE">
                            <a:rPr lang="en-US"/>
                            <a:pPr/>
                            <a:t>[CELLRANGE]</a:t>
                          </a:fld>
                          <a:endParaRPr lang="en-GB"/>
                        </a:p>
                      </c:rich>
                    </c:tx>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2A-419C-465B-BC9E-AE448F2971CB}"/>
                      </c:ext>
                    </c:extLst>
                  </c:dLbl>
                  <c:dLbl>
                    <c:idx val="4"/>
                    <c:tx>
                      <c:rich>
                        <a:bodyPr/>
                        <a:lstStyle/>
                        <a:p>
                          <a:fld id="{DFAFED43-C5B2-4CD4-9841-1A1B91FCB858}" type="CELLRANGE">
                            <a:rPr lang="en-US"/>
                            <a:pPr/>
                            <a:t>[CELLRANGE]</a:t>
                          </a:fld>
                          <a:endParaRPr lang="en-GB"/>
                        </a:p>
                      </c:rich>
                    </c:tx>
                    <c:dLblPos val="t"/>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2B-419C-465B-BC9E-AE448F2971CB}"/>
                      </c:ext>
                    </c:extLst>
                  </c:dLbl>
                  <c:dLbl>
                    <c:idx val="5"/>
                    <c:tx>
                      <c:rich>
                        <a:bodyPr/>
                        <a:lstStyle/>
                        <a:p>
                          <a:fld id="{A793CDBE-6B87-4502-88DC-9E772BEE3BA9}" type="CELLRANGE">
                            <a:rPr lang="en-US"/>
                            <a:pPr/>
                            <a:t>[CELLRANGE]</a:t>
                          </a:fld>
                          <a:endParaRPr lang="en-GB"/>
                        </a:p>
                      </c:rich>
                    </c:tx>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2C-419C-465B-BC9E-AE448F2971CB}"/>
                      </c:ext>
                    </c:extLst>
                  </c:dLbl>
                  <c:dLbl>
                    <c:idx val="6"/>
                    <c:tx>
                      <c:rich>
                        <a:bodyPr/>
                        <a:lstStyle/>
                        <a:p>
                          <a:fld id="{8D59B319-62C1-4151-A04D-CBFC775EE77F}" type="CELLRANGE">
                            <a:rPr lang="en-US"/>
                            <a:pPr/>
                            <a:t>[CELLRANGE]</a:t>
                          </a:fld>
                          <a:endParaRPr lang="en-GB"/>
                        </a:p>
                      </c:rich>
                    </c:tx>
                    <c:dLblPos val="b"/>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2D-419C-465B-BC9E-AE448F2971CB}"/>
                      </c:ext>
                    </c:extLst>
                  </c:dLbl>
                  <c:dLbl>
                    <c:idx val="7"/>
                    <c:tx>
                      <c:rich>
                        <a:bodyPr/>
                        <a:lstStyle/>
                        <a:p>
                          <a:fld id="{E33EABDD-0D3B-444F-BCF5-04434D80B07B}" type="CELLRANGE">
                            <a:rPr lang="en-US"/>
                            <a:pPr/>
                            <a:t>[CELLRANGE]</a:t>
                          </a:fld>
                          <a:endParaRPr lang="en-GB"/>
                        </a:p>
                      </c:rich>
                    </c:tx>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2E-419C-465B-BC9E-AE448F2971CB}"/>
                      </c:ext>
                    </c:extLst>
                  </c:dLbl>
                  <c:dLbl>
                    <c:idx val="8"/>
                    <c:tx>
                      <c:rich>
                        <a:bodyPr/>
                        <a:lstStyle/>
                        <a:p>
                          <a:fld id="{01E93D29-CF21-44E3-A558-F9F90C64575B}" type="CELLRANGE">
                            <a:rPr lang="en-US"/>
                            <a:pPr/>
                            <a:t>[CELLRANGE]</a:t>
                          </a:fld>
                          <a:endParaRPr lang="en-GB"/>
                        </a:p>
                      </c:rich>
                    </c:tx>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2F-419C-465B-BC9E-AE448F2971CB}"/>
                      </c:ext>
                    </c:extLst>
                  </c:dLbl>
                  <c:dLbl>
                    <c:idx val="9"/>
                    <c:tx>
                      <c:rich>
                        <a:bodyPr/>
                        <a:lstStyle/>
                        <a:p>
                          <a:fld id="{77AA2D40-66B8-4C23-A45F-C2EDF70ACD17}" type="CELLRANGE">
                            <a:rPr lang="en-US"/>
                            <a:pPr/>
                            <a:t>[CELLRANGE]</a:t>
                          </a:fld>
                          <a:endParaRPr lang="en-GB"/>
                        </a:p>
                      </c:rich>
                    </c:tx>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30-419C-465B-BC9E-AE448F2971CB}"/>
                      </c:ext>
                    </c:extLst>
                  </c:dLbl>
                  <c:dLbl>
                    <c:idx val="10"/>
                    <c:tx>
                      <c:rich>
                        <a:bodyPr/>
                        <a:lstStyle/>
                        <a:p>
                          <a:fld id="{4570CC80-0D3B-491D-A1D2-0CB771F0251B}" type="CELLRANGE">
                            <a:rPr lang="en-US"/>
                            <a:pPr/>
                            <a:t>[CELLRANGE]</a:t>
                          </a:fld>
                          <a:endParaRPr lang="en-GB"/>
                        </a:p>
                      </c:rich>
                    </c:tx>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31-419C-465B-BC9E-AE448F2971CB}"/>
                      </c:ext>
                    </c:extLst>
                  </c:dLbl>
                  <c:dLbl>
                    <c:idx val="11"/>
                    <c:tx>
                      <c:rich>
                        <a:bodyPr/>
                        <a:lstStyle/>
                        <a:p>
                          <a:fld id="{BAFF68A2-B692-4DB0-B323-7FFE81D8B2E5}" type="CELLRANGE">
                            <a:rPr lang="en-US"/>
                            <a:pPr/>
                            <a:t>[CELLRANGE]</a:t>
                          </a:fld>
                          <a:endParaRPr lang="en-GB"/>
                        </a:p>
                      </c:rich>
                    </c:tx>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32-419C-465B-BC9E-AE448F2971CB}"/>
                      </c:ext>
                    </c:extLst>
                  </c:dLbl>
                  <c:dLbl>
                    <c:idx val="12"/>
                    <c:tx>
                      <c:rich>
                        <a:bodyPr/>
                        <a:lstStyle/>
                        <a:p>
                          <a:fld id="{E5816929-6DB4-4BE3-A585-5FC8C0F487FC}" type="CELLRANGE">
                            <a:rPr lang="en-US"/>
                            <a:pPr/>
                            <a:t>[CELLRANGE]</a:t>
                          </a:fld>
                          <a:endParaRPr lang="en-GB"/>
                        </a:p>
                      </c:rich>
                    </c:tx>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33-419C-465B-BC9E-AE448F2971CB}"/>
                      </c:ext>
                    </c:extLst>
                  </c:dLbl>
                  <c:dLbl>
                    <c:idx val="13"/>
                    <c:tx>
                      <c:rich>
                        <a:bodyPr/>
                        <a:lstStyle/>
                        <a:p>
                          <a:fld id="{32925E16-6FDD-4A84-A6AF-8AF072902CE4}" type="CELLRANGE">
                            <a:rPr lang="en-US"/>
                            <a:pPr/>
                            <a:t>[CELLRANGE]</a:t>
                          </a:fld>
                          <a:endParaRPr lang="en-GB"/>
                        </a:p>
                      </c:rich>
                    </c:tx>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34-419C-465B-BC9E-AE448F2971CB}"/>
                      </c:ext>
                    </c:extLst>
                  </c:dLbl>
                  <c:dLbl>
                    <c:idx val="14"/>
                    <c:tx>
                      <c:rich>
                        <a:bodyPr/>
                        <a:lstStyle/>
                        <a:p>
                          <a:fld id="{8499472D-11CD-405C-B24F-ACBBA814291E}" type="CELLRANGE">
                            <a:rPr lang="en-US"/>
                            <a:pPr/>
                            <a:t>[CELLRANGE]</a:t>
                          </a:fld>
                          <a:endParaRPr lang="en-GB"/>
                        </a:p>
                      </c:rich>
                    </c:tx>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35-419C-465B-BC9E-AE448F2971CB}"/>
                      </c:ext>
                    </c:extLst>
                  </c:dLbl>
                  <c:dLbl>
                    <c:idx val="15"/>
                    <c:tx>
                      <c:rich>
                        <a:bodyPr/>
                        <a:lstStyle/>
                        <a:p>
                          <a:fld id="{5E9070BC-D8BC-4203-AEEF-7250557F3376}" type="CELLRANGE">
                            <a:rPr lang="en-US"/>
                            <a:pPr/>
                            <a:t>[CELLRANGE]</a:t>
                          </a:fld>
                          <a:endParaRPr lang="en-GB"/>
                        </a:p>
                      </c:rich>
                    </c:tx>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36-419C-465B-BC9E-AE448F2971CB}"/>
                      </c:ext>
                    </c:extLst>
                  </c:dLbl>
                  <c:dLbl>
                    <c:idx val="16"/>
                    <c:tx>
                      <c:rich>
                        <a:bodyPr/>
                        <a:lstStyle/>
                        <a:p>
                          <a:fld id="{94629C36-4941-47CB-A7F4-463A94BF7222}" type="CELLRANGE">
                            <a:rPr lang="en-US"/>
                            <a:pPr/>
                            <a:t>[CELLRANGE]</a:t>
                          </a:fld>
                          <a:endParaRPr lang="en-GB"/>
                        </a:p>
                      </c:rich>
                    </c:tx>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37-419C-465B-BC9E-AE448F2971CB}"/>
                      </c:ext>
                    </c:extLst>
                  </c:dLbl>
                  <c:dLbl>
                    <c:idx val="17"/>
                    <c:tx>
                      <c:rich>
                        <a:bodyPr/>
                        <a:lstStyle/>
                        <a:p>
                          <a:fld id="{275AC110-621A-440B-9C55-EB901D7A82ED}" type="CELLRANGE">
                            <a:rPr lang="en-US"/>
                            <a:pPr/>
                            <a:t>[CELLRANGE]</a:t>
                          </a:fld>
                          <a:endParaRPr lang="en-GB"/>
                        </a:p>
                      </c:rich>
                    </c:tx>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38-419C-465B-BC9E-AE448F2971CB}"/>
                      </c:ext>
                    </c:extLst>
                  </c:dLbl>
                  <c:dLbl>
                    <c:idx val="18"/>
                    <c:tx>
                      <c:rich>
                        <a:bodyPr/>
                        <a:lstStyle/>
                        <a:p>
                          <a:fld id="{ACEADA0B-7C2F-45AF-8C43-8193C6C95390}" type="CELLRANGE">
                            <a:rPr lang="en-US"/>
                            <a:pPr/>
                            <a:t>[CELLRANGE]</a:t>
                          </a:fld>
                          <a:endParaRPr lang="en-GB"/>
                        </a:p>
                      </c:rich>
                    </c:tx>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39-419C-465B-BC9E-AE448F2971CB}"/>
                      </c:ext>
                    </c:extLst>
                  </c:dLbl>
                  <c:dLbl>
                    <c:idx val="19"/>
                    <c:tx>
                      <c:rich>
                        <a:bodyPr/>
                        <a:lstStyle/>
                        <a:p>
                          <a:fld id="{8BAD62EA-1DFE-4AAA-B74F-CA496C7203D8}" type="CELLRANGE">
                            <a:rPr lang="en-US"/>
                            <a:pPr/>
                            <a:t>[CELLRANGE]</a:t>
                          </a:fld>
                          <a:endParaRPr lang="en-GB"/>
                        </a:p>
                      </c:rich>
                    </c:tx>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3A-419C-465B-BC9E-AE448F2971CB}"/>
                      </c:ext>
                    </c:extLst>
                  </c:dLbl>
                  <c:dLbl>
                    <c:idx val="20"/>
                    <c:tx>
                      <c:rich>
                        <a:bodyPr/>
                        <a:lstStyle/>
                        <a:p>
                          <a:fld id="{167A3CA3-08C1-4A91-AC5E-7F1231B8DE06}" type="CELLRANGE">
                            <a:rPr lang="en-US"/>
                            <a:pPr/>
                            <a:t>[CELLRANGE]</a:t>
                          </a:fld>
                          <a:endParaRPr lang="en-GB"/>
                        </a:p>
                      </c:rich>
                    </c:tx>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3B-419C-465B-BC9E-AE448F2971CB}"/>
                      </c:ext>
                    </c:extLst>
                  </c:dLbl>
                  <c:dLbl>
                    <c:idx val="21"/>
                    <c:tx>
                      <c:rich>
                        <a:bodyPr/>
                        <a:lstStyle/>
                        <a:p>
                          <a:fld id="{6336B059-A8BA-4150-98AF-D3F46A26ED78}" type="CELLRANGE">
                            <a:rPr lang="en-US"/>
                            <a:pPr/>
                            <a:t>[CELLRANGE]</a:t>
                          </a:fld>
                          <a:endParaRPr lang="en-GB"/>
                        </a:p>
                      </c:rich>
                    </c:tx>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3C-419C-465B-BC9E-AE448F2971CB}"/>
                      </c:ext>
                    </c:extLst>
                  </c:dLbl>
                  <c:dLbl>
                    <c:idx val="22"/>
                    <c:tx>
                      <c:rich>
                        <a:bodyPr/>
                        <a:lstStyle/>
                        <a:p>
                          <a:fld id="{87D116A4-19A0-43A7-B84D-78295A8A4950}" type="CELLRANGE">
                            <a:rPr lang="en-US"/>
                            <a:pPr/>
                            <a:t>[CELLRANGE]</a:t>
                          </a:fld>
                          <a:endParaRPr lang="en-GB"/>
                        </a:p>
                      </c:rich>
                    </c:tx>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3D-419C-465B-BC9E-AE448F2971CB}"/>
                      </c:ext>
                    </c:extLst>
                  </c:dLbl>
                  <c:dLbl>
                    <c:idx val="23"/>
                    <c:tx>
                      <c:rich>
                        <a:bodyPr/>
                        <a:lstStyle/>
                        <a:p>
                          <a:fld id="{7069223A-5AC3-4D65-AC42-32E794C11D56}" type="CELLRANGE">
                            <a:rPr lang="en-US"/>
                            <a:pPr/>
                            <a:t>[CELLRANGE]</a:t>
                          </a:fld>
                          <a:endParaRPr lang="en-GB"/>
                        </a:p>
                      </c:rich>
                    </c:tx>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3E-419C-465B-BC9E-AE448F2971CB}"/>
                      </c:ext>
                    </c:extLst>
                  </c:dLbl>
                  <c:dLbl>
                    <c:idx val="24"/>
                    <c:tx>
                      <c:rich>
                        <a:bodyPr/>
                        <a:lstStyle/>
                        <a:p>
                          <a:fld id="{C6B15526-3394-4B02-B878-F00A2832899B}" type="CELLRANGE">
                            <a:rPr lang="en-US"/>
                            <a:pPr/>
                            <a:t>[CELLRANGE]</a:t>
                          </a:fld>
                          <a:endParaRPr lang="en-GB"/>
                        </a:p>
                      </c:rich>
                    </c:tx>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3F-419C-465B-BC9E-AE448F2971CB}"/>
                      </c:ext>
                    </c:extLst>
                  </c:dLbl>
                  <c:dLbl>
                    <c:idx val="25"/>
                    <c:tx>
                      <c:rich>
                        <a:bodyPr/>
                        <a:lstStyle/>
                        <a:p>
                          <a:fld id="{43568290-6456-4522-911F-E29DF6867615}" type="CELLRANGE">
                            <a:rPr lang="en-US"/>
                            <a:pPr/>
                            <a:t>[CELLRANGE]</a:t>
                          </a:fld>
                          <a:endParaRPr lang="en-GB"/>
                        </a:p>
                      </c:rich>
                    </c:tx>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40-419C-465B-BC9E-AE448F2971CB}"/>
                      </c:ext>
                    </c:extLst>
                  </c:dLbl>
                  <c:dLbl>
                    <c:idx val="26"/>
                    <c:tx>
                      <c:rich>
                        <a:bodyPr/>
                        <a:lstStyle/>
                        <a:p>
                          <a:fld id="{AFC47EF9-1FA2-46F1-93B4-4B8D7486E6A0}" type="CELLRANGE">
                            <a:rPr lang="en-US"/>
                            <a:pPr/>
                            <a:t>[CELLRANGE]</a:t>
                          </a:fld>
                          <a:endParaRPr lang="en-GB"/>
                        </a:p>
                      </c:rich>
                    </c:tx>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41-419C-465B-BC9E-AE448F2971CB}"/>
                      </c:ext>
                    </c:extLst>
                  </c:dLbl>
                  <c:dLbl>
                    <c:idx val="27"/>
                    <c:tx>
                      <c:rich>
                        <a:bodyPr/>
                        <a:lstStyle/>
                        <a:p>
                          <a:fld id="{0E9D91D2-5055-4BD8-A282-AC6C110EE745}" type="CELLRANGE">
                            <a:rPr lang="en-US"/>
                            <a:pPr/>
                            <a:t>[CELLRANGE]</a:t>
                          </a:fld>
                          <a:endParaRPr lang="en-GB"/>
                        </a:p>
                      </c:rich>
                    </c:tx>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42-419C-465B-BC9E-AE448F2971CB}"/>
                      </c:ext>
                    </c:extLst>
                  </c:dLbl>
                  <c:dLbl>
                    <c:idx val="28"/>
                    <c:tx>
                      <c:rich>
                        <a:bodyPr/>
                        <a:lstStyle/>
                        <a:p>
                          <a:fld id="{D8C21D12-F8A3-494C-A1C6-D2FD4070BBC1}" type="CELLRANGE">
                            <a:rPr lang="en-US"/>
                            <a:pPr/>
                            <a:t>[CELLRANGE]</a:t>
                          </a:fld>
                          <a:endParaRPr lang="en-GB"/>
                        </a:p>
                      </c:rich>
                    </c:tx>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43-419C-465B-BC9E-AE448F2971CB}"/>
                      </c:ext>
                    </c:extLst>
                  </c:dLbl>
                  <c:dLbl>
                    <c:idx val="29"/>
                    <c:tx>
                      <c:rich>
                        <a:bodyPr/>
                        <a:lstStyle/>
                        <a:p>
                          <a:fld id="{737C44D6-3C24-4013-97D9-13F1E2FDB51F}" type="CELLRANGE">
                            <a:rPr lang="en-US"/>
                            <a:pPr/>
                            <a:t>[CELLRANGE]</a:t>
                          </a:fld>
                          <a:endParaRPr lang="en-GB"/>
                        </a:p>
                      </c:rich>
                    </c:tx>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44-419C-465B-BC9E-AE448F2971CB}"/>
                      </c:ext>
                    </c:extLst>
                  </c:dLbl>
                  <c:dLbl>
                    <c:idx val="30"/>
                    <c:tx>
                      <c:rich>
                        <a:bodyPr/>
                        <a:lstStyle/>
                        <a:p>
                          <a:fld id="{E3B23D9A-160B-4B5F-AF88-A608A77C8133}" type="CELLRANGE">
                            <a:rPr lang="en-US"/>
                            <a:pPr/>
                            <a:t>[CELLRANGE]</a:t>
                          </a:fld>
                          <a:endParaRPr lang="en-GB"/>
                        </a:p>
                      </c:rich>
                    </c:tx>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45-419C-465B-BC9E-AE448F2971CB}"/>
                      </c:ext>
                    </c:extLst>
                  </c:dLbl>
                  <c:dLbl>
                    <c:idx val="31"/>
                    <c:tx>
                      <c:rich>
                        <a:bodyPr/>
                        <a:lstStyle/>
                        <a:p>
                          <a:fld id="{1A876447-17D9-4EAC-8668-B1A4AEAC9723}" type="CELLRANGE">
                            <a:rPr lang="en-US"/>
                            <a:pPr/>
                            <a:t>[CELLRANGE]</a:t>
                          </a:fld>
                          <a:endParaRPr lang="en-GB"/>
                        </a:p>
                      </c:rich>
                    </c:tx>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46-419C-465B-BC9E-AE448F2971CB}"/>
                      </c:ext>
                    </c:extLst>
                  </c:dLbl>
                  <c:dLbl>
                    <c:idx val="32"/>
                    <c:tx>
                      <c:rich>
                        <a:bodyPr/>
                        <a:lstStyle/>
                        <a:p>
                          <a:fld id="{C4944858-7AF5-4EA3-A1D4-3622ACB8E9B5}" type="CELLRANGE">
                            <a:rPr lang="en-US"/>
                            <a:pPr/>
                            <a:t>[CELLRANGE]</a:t>
                          </a:fld>
                          <a:endParaRPr lang="en-GB"/>
                        </a:p>
                      </c:rich>
                    </c:tx>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47-419C-465B-BC9E-AE448F2971CB}"/>
                      </c:ext>
                    </c:extLst>
                  </c:dLbl>
                  <c:dLbl>
                    <c:idx val="33"/>
                    <c:tx>
                      <c:rich>
                        <a:bodyPr/>
                        <a:lstStyle/>
                        <a:p>
                          <a:fld id="{D77473A1-B063-4BB9-B73A-1C2320C69139}" type="CELLRANGE">
                            <a:rPr lang="en-US"/>
                            <a:pPr/>
                            <a:t>[CELLRANGE]</a:t>
                          </a:fld>
                          <a:endParaRPr lang="en-GB"/>
                        </a:p>
                      </c:rich>
                    </c:tx>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48-419C-465B-BC9E-AE448F2971CB}"/>
                      </c:ext>
                    </c:extLst>
                  </c:dLbl>
                  <c:dLbl>
                    <c:idx val="34"/>
                    <c:tx>
                      <c:rich>
                        <a:bodyPr/>
                        <a:lstStyle/>
                        <a:p>
                          <a:fld id="{9FD24F39-DF4C-420B-953C-769FAB1F54EF}" type="CELLRANGE">
                            <a:rPr lang="en-US"/>
                            <a:pPr/>
                            <a:t>[CELLRANGE]</a:t>
                          </a:fld>
                          <a:endParaRPr lang="en-GB"/>
                        </a:p>
                      </c:rich>
                    </c:tx>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49-419C-465B-BC9E-AE448F2971CB}"/>
                      </c:ext>
                    </c:extLst>
                  </c:dLbl>
                  <c:dLbl>
                    <c:idx val="35"/>
                    <c:tx>
                      <c:rich>
                        <a:bodyPr/>
                        <a:lstStyle/>
                        <a:p>
                          <a:fld id="{A2DF5AE0-FC90-446E-9260-BF1F2F5A3168}" type="CELLRANGE">
                            <a:rPr lang="en-US"/>
                            <a:pPr/>
                            <a:t>[CELLRANGE]</a:t>
                          </a:fld>
                          <a:endParaRPr lang="en-GB"/>
                        </a:p>
                      </c:rich>
                    </c:tx>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4A-419C-465B-BC9E-AE448F2971CB}"/>
                      </c:ext>
                    </c:extLst>
                  </c:dLbl>
                  <c:dLbl>
                    <c:idx val="36"/>
                    <c:tx>
                      <c:rich>
                        <a:bodyPr/>
                        <a:lstStyle/>
                        <a:p>
                          <a:fld id="{AEC8774E-9D66-4547-8EF0-9F3DCB797CD5}" type="CELLRANGE">
                            <a:rPr lang="en-US"/>
                            <a:pPr/>
                            <a:t>[CELLRANGE]</a:t>
                          </a:fld>
                          <a:endParaRPr lang="en-GB"/>
                        </a:p>
                      </c:rich>
                    </c:tx>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4B-419C-465B-BC9E-AE448F2971C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2"/>
                      </a:solidFill>
                      <a:prstDash val="sysDot"/>
                    </a:ln>
                    <a:effectLst/>
                  </c:spPr>
                  <c:trendlineType val="linear"/>
                  <c:dispRSqr val="1"/>
                  <c:dispEq val="1"/>
                  <c:trendlineLbl>
                    <c:layout>
                      <c:manualLayout>
                        <c:x val="2.3846416603938318E-2"/>
                        <c:y val="-2.901333634011739E-2"/>
                      </c:manualLayout>
                    </c:layout>
                    <c:numFmt formatCode="General" sourceLinked="0"/>
                    <c:spPr>
                      <a:noFill/>
                      <a:ln>
                        <a:noFill/>
                      </a:ln>
                      <a:effectLst/>
                    </c:spPr>
                    <c:txPr>
                      <a:bodyPr rot="0" spcFirstLastPara="1" vertOverflow="ellipsis" vert="horz" wrap="square" anchor="ctr" anchorCtr="1"/>
                      <a:lstStyle/>
                      <a:p>
                        <a:pPr>
                          <a:defRPr sz="1000" b="1" i="0" u="none" strike="noStrike" kern="1200" baseline="0">
                            <a:solidFill>
                              <a:schemeClr val="accent2"/>
                            </a:solidFill>
                            <a:latin typeface="+mn-lt"/>
                            <a:ea typeface="+mn-ea"/>
                            <a:cs typeface="+mn-cs"/>
                          </a:defRPr>
                        </a:pPr>
                        <a:endParaRPr lang="en-US"/>
                      </a:p>
                    </c:txPr>
                  </c:trendlineLbl>
                </c:trendline>
                <c:xVal>
                  <c:numRef>
                    <c:extLst>
                      <c:ext uri="{02D57815-91ED-43cb-92C2-25804820EDAC}">
                        <c15:formulaRef>
                          <c15:sqref>'WA1+O2 and WC37'!$D$8:$D$44</c15:sqref>
                        </c15:formulaRef>
                      </c:ext>
                    </c:extLst>
                    <c:numCache>
                      <c:formatCode>General</c:formatCode>
                      <c:ptCount val="37"/>
                      <c:pt idx="0">
                        <c:v>95.798000000000002</c:v>
                      </c:pt>
                      <c:pt idx="1">
                        <c:v>76.358000000000004</c:v>
                      </c:pt>
                      <c:pt idx="2">
                        <c:v>31.402999999999999</c:v>
                      </c:pt>
                      <c:pt idx="3">
                        <c:v>59.347999999999999</c:v>
                      </c:pt>
                      <c:pt idx="4">
                        <c:v>71.498000000000005</c:v>
                      </c:pt>
                      <c:pt idx="5">
                        <c:v>62.993000000000009</c:v>
                      </c:pt>
                      <c:pt idx="6">
                        <c:v>66.638000000000005</c:v>
                      </c:pt>
                      <c:pt idx="7">
                        <c:v>84.863</c:v>
                      </c:pt>
                      <c:pt idx="8">
                        <c:v>54.488</c:v>
                      </c:pt>
                      <c:pt idx="9">
                        <c:v>69.067999999999998</c:v>
                      </c:pt>
                      <c:pt idx="10">
                        <c:v>47.198</c:v>
                      </c:pt>
                      <c:pt idx="11">
                        <c:v>67.853000000000009</c:v>
                      </c:pt>
                      <c:pt idx="12">
                        <c:v>36.262999999999998</c:v>
                      </c:pt>
                      <c:pt idx="13">
                        <c:v>39.908000000000001</c:v>
                      </c:pt>
                      <c:pt idx="14">
                        <c:v>28.972999999999999</c:v>
                      </c:pt>
                      <c:pt idx="15">
                        <c:v>38.692999999999998</c:v>
                      </c:pt>
                      <c:pt idx="16">
                        <c:v>37.478000000000002</c:v>
                      </c:pt>
                      <c:pt idx="17">
                        <c:v>30.188000000000002</c:v>
                      </c:pt>
                      <c:pt idx="18">
                        <c:v>24.113</c:v>
                      </c:pt>
                      <c:pt idx="19">
                        <c:v>27.757999999999999</c:v>
                      </c:pt>
                      <c:pt idx="20">
                        <c:v>42.338000000000001</c:v>
                      </c:pt>
                      <c:pt idx="21">
                        <c:v>86.078000000000003</c:v>
                      </c:pt>
                      <c:pt idx="22">
                        <c:v>82.433000000000007</c:v>
                      </c:pt>
                      <c:pt idx="23">
                        <c:v>78.787999999999997</c:v>
                      </c:pt>
                      <c:pt idx="24">
                        <c:v>50.843000000000004</c:v>
                      </c:pt>
                      <c:pt idx="25">
                        <c:v>41.123000000000005</c:v>
                      </c:pt>
                      <c:pt idx="26">
                        <c:v>53.273000000000003</c:v>
                      </c:pt>
                      <c:pt idx="27">
                        <c:v>43.552999999999997</c:v>
                      </c:pt>
                      <c:pt idx="28">
                        <c:v>72.713000000000008</c:v>
                      </c:pt>
                      <c:pt idx="29">
                        <c:v>35.048000000000002</c:v>
                      </c:pt>
                      <c:pt idx="30">
                        <c:v>33.832999999999998</c:v>
                      </c:pt>
                      <c:pt idx="31">
                        <c:v>32.618000000000002</c:v>
                      </c:pt>
                      <c:pt idx="32">
                        <c:v>25.327999999999999</c:v>
                      </c:pt>
                      <c:pt idx="33">
                        <c:v>64.207999999999998</c:v>
                      </c:pt>
                      <c:pt idx="34">
                        <c:v>52.058000000000007</c:v>
                      </c:pt>
                      <c:pt idx="35">
                        <c:v>60.563000000000002</c:v>
                      </c:pt>
                      <c:pt idx="36">
                        <c:v>92.153000000000006</c:v>
                      </c:pt>
                    </c:numCache>
                  </c:numRef>
                </c:xVal>
                <c:yVal>
                  <c:numRef>
                    <c:extLst>
                      <c:ext uri="{02D57815-91ED-43cb-92C2-25804820EDAC}">
                        <c15:formulaRef>
                          <c15:sqref>'WA1+O2 and WC37'!$G$8:$G$44</c15:sqref>
                        </c15:formulaRef>
                      </c:ext>
                    </c:extLst>
                    <c:numCache>
                      <c:formatCode>General</c:formatCode>
                      <c:ptCount val="37"/>
                      <c:pt idx="0">
                        <c:v>57</c:v>
                      </c:pt>
                      <c:pt idx="1">
                        <c:v>35</c:v>
                      </c:pt>
                      <c:pt idx="2">
                        <c:v>33</c:v>
                      </c:pt>
                      <c:pt idx="3">
                        <c:v>32</c:v>
                      </c:pt>
                      <c:pt idx="4">
                        <c:v>35</c:v>
                      </c:pt>
                      <c:pt idx="5">
                        <c:v>57</c:v>
                      </c:pt>
                      <c:pt idx="6">
                        <c:v>50</c:v>
                      </c:pt>
                      <c:pt idx="7">
                        <c:v>36</c:v>
                      </c:pt>
                      <c:pt idx="8">
                        <c:v>29</c:v>
                      </c:pt>
                      <c:pt idx="9">
                        <c:v>58</c:v>
                      </c:pt>
                      <c:pt idx="10">
                        <c:v>48</c:v>
                      </c:pt>
                      <c:pt idx="11">
                        <c:v>51</c:v>
                      </c:pt>
                      <c:pt idx="12">
                        <c:v>35</c:v>
                      </c:pt>
                      <c:pt idx="13">
                        <c:v>39</c:v>
                      </c:pt>
                      <c:pt idx="14">
                        <c:v>38</c:v>
                      </c:pt>
                      <c:pt idx="15">
                        <c:v>31</c:v>
                      </c:pt>
                      <c:pt idx="16">
                        <c:v>29</c:v>
                      </c:pt>
                      <c:pt idx="17">
                        <c:v>20</c:v>
                      </c:pt>
                      <c:pt idx="18">
                        <c:v>27</c:v>
                      </c:pt>
                      <c:pt idx="19">
                        <c:v>29</c:v>
                      </c:pt>
                      <c:pt idx="20">
                        <c:v>26</c:v>
                      </c:pt>
                      <c:pt idx="21">
                        <c:v>55</c:v>
                      </c:pt>
                      <c:pt idx="22">
                        <c:v>48</c:v>
                      </c:pt>
                      <c:pt idx="23">
                        <c:v>64</c:v>
                      </c:pt>
                      <c:pt idx="24">
                        <c:v>51</c:v>
                      </c:pt>
                      <c:pt idx="25">
                        <c:v>24</c:v>
                      </c:pt>
                      <c:pt idx="26">
                        <c:v>45</c:v>
                      </c:pt>
                      <c:pt idx="27">
                        <c:v>37</c:v>
                      </c:pt>
                      <c:pt idx="28">
                        <c:v>60</c:v>
                      </c:pt>
                      <c:pt idx="29">
                        <c:v>25</c:v>
                      </c:pt>
                      <c:pt idx="30">
                        <c:v>13</c:v>
                      </c:pt>
                      <c:pt idx="31">
                        <c:v>30</c:v>
                      </c:pt>
                      <c:pt idx="32">
                        <c:v>22</c:v>
                      </c:pt>
                      <c:pt idx="33">
                        <c:v>71</c:v>
                      </c:pt>
                      <c:pt idx="34">
                        <c:v>50</c:v>
                      </c:pt>
                      <c:pt idx="35">
                        <c:v>33</c:v>
                      </c:pt>
                      <c:pt idx="36">
                        <c:v>59</c:v>
                      </c:pt>
                    </c:numCache>
                  </c:numRef>
                </c:yVal>
                <c:smooth val="0"/>
                <c:extLst>
                  <c:ext uri="{02D57815-91ED-43cb-92C2-25804820EDAC}">
                    <c15:datalabelsRange>
                      <c15:f>'WA1+O2 and WC37'!$B$8:$B$44</c15:f>
                      <c15:dlblRangeCache>
                        <c:ptCount val="37"/>
                        <c:pt idx="0">
                          <c:v>Phillipines</c:v>
                        </c:pt>
                        <c:pt idx="1">
                          <c:v>Poland</c:v>
                        </c:pt>
                        <c:pt idx="2">
                          <c:v>Hong Kong</c:v>
                        </c:pt>
                        <c:pt idx="3">
                          <c:v>Taiwan</c:v>
                        </c:pt>
                        <c:pt idx="4">
                          <c:v>Singapore</c:v>
                        </c:pt>
                        <c:pt idx="5">
                          <c:v>Portugal</c:v>
                        </c:pt>
                        <c:pt idx="6">
                          <c:v>Mexico</c:v>
                        </c:pt>
                        <c:pt idx="7">
                          <c:v>Malaysia</c:v>
                        </c:pt>
                        <c:pt idx="8">
                          <c:v>Austria</c:v>
                        </c:pt>
                        <c:pt idx="9">
                          <c:v>Greece</c:v>
                        </c:pt>
                        <c:pt idx="10">
                          <c:v>Spain</c:v>
                        </c:pt>
                        <c:pt idx="11">
                          <c:v>Italy</c:v>
                        </c:pt>
                        <c:pt idx="12">
                          <c:v>Australia</c:v>
                        </c:pt>
                        <c:pt idx="13">
                          <c:v>France</c:v>
                        </c:pt>
                        <c:pt idx="14">
                          <c:v>Great Britain</c:v>
                        </c:pt>
                        <c:pt idx="15">
                          <c:v>Germany</c:v>
                        </c:pt>
                        <c:pt idx="16">
                          <c:v>Finland</c:v>
                        </c:pt>
                        <c:pt idx="17">
                          <c:v>Norway</c:v>
                        </c:pt>
                        <c:pt idx="18">
                          <c:v>Sweden</c:v>
                        </c:pt>
                        <c:pt idx="19">
                          <c:v>Denmark</c:v>
                        </c:pt>
                        <c:pt idx="20">
                          <c:v>Switzerland</c:v>
                        </c:pt>
                        <c:pt idx="21">
                          <c:v>Romania</c:v>
                        </c:pt>
                        <c:pt idx="22">
                          <c:v>Brazil</c:v>
                        </c:pt>
                        <c:pt idx="23">
                          <c:v>Turkey</c:v>
                        </c:pt>
                        <c:pt idx="24">
                          <c:v>Bulgaria</c:v>
                        </c:pt>
                        <c:pt idx="25">
                          <c:v>South Korea</c:v>
                        </c:pt>
                        <c:pt idx="26">
                          <c:v>Ireland</c:v>
                        </c:pt>
                        <c:pt idx="27">
                          <c:v>Canada</c:v>
                        </c:pt>
                        <c:pt idx="28">
                          <c:v>South Africa</c:v>
                        </c:pt>
                        <c:pt idx="29">
                          <c:v>Belgium</c:v>
                        </c:pt>
                        <c:pt idx="30">
                          <c:v>Netherlands</c:v>
                        </c:pt>
                        <c:pt idx="31">
                          <c:v>Japan</c:v>
                        </c:pt>
                        <c:pt idx="32">
                          <c:v>Czech republic</c:v>
                        </c:pt>
                        <c:pt idx="33">
                          <c:v>Chile</c:v>
                        </c:pt>
                        <c:pt idx="34">
                          <c:v>Hungary</c:v>
                        </c:pt>
                        <c:pt idx="35">
                          <c:v>Slovakia</c:v>
                        </c:pt>
                        <c:pt idx="36">
                          <c:v>Kenya</c:v>
                        </c:pt>
                      </c15:dlblRangeCache>
                    </c15:datalabelsRange>
                  </c:ext>
                  <c:ext xmlns:c16="http://schemas.microsoft.com/office/drawing/2014/chart" uri="{C3380CC4-5D6E-409C-BE32-E72D297353CC}">
                    <c16:uniqueId val="{0000004D-419C-465B-BC9E-AE448F2971CB}"/>
                  </c:ext>
                </c:extLst>
              </c15:ser>
            </c15:filteredScatterSeries>
          </c:ext>
        </c:extLst>
      </c:scatterChart>
      <c:valAx>
        <c:axId val="4756747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GB" sz="2000" b="1"/>
                  <a:t>Debiased National Religiosity</a:t>
                </a:r>
              </a:p>
            </c:rich>
          </c:tx>
          <c:layout>
            <c:manualLayout>
              <c:xMode val="edge"/>
              <c:yMode val="edge"/>
              <c:x val="0.38637659870421354"/>
              <c:y val="0.94345211155575015"/>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475670856"/>
        <c:crosses val="autoZero"/>
        <c:crossBetween val="midCat"/>
      </c:valAx>
      <c:valAx>
        <c:axId val="475670856"/>
        <c:scaling>
          <c:orientation val="minMax"/>
          <c:min val="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GB" sz="1800" b="1" i="0" u="none" strike="noStrike" baseline="0">
                    <a:effectLst/>
                  </a:rPr>
                  <a:t>% response 'Very or Extremely serious' from </a:t>
                </a:r>
                <a:r>
                  <a:rPr lang="en-US" sz="1800" b="1" i="0" u="none" strike="noStrike" baseline="0">
                    <a:effectLst/>
                  </a:rPr>
                  <a:t>Reuters / University of Oxford </a:t>
                </a:r>
                <a:r>
                  <a:rPr lang="en-GB" sz="1800" b="1" i="0" u="none" strike="noStrike" baseline="0">
                    <a:effectLst/>
                  </a:rPr>
                  <a:t> national survey  sample</a:t>
                </a:r>
                <a:endParaRPr lang="en-GB" sz="1800" b="1"/>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47567479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500" b="0" i="0" u="none" strike="noStrike" kern="1200" spc="0" baseline="0">
                <a:solidFill>
                  <a:sysClr val="windowText" lastClr="000000">
                    <a:lumMod val="65000"/>
                    <a:lumOff val="35000"/>
                  </a:sysClr>
                </a:solidFill>
                <a:latin typeface="+mn-lt"/>
                <a:ea typeface="+mn-ea"/>
                <a:cs typeface="+mn-cs"/>
              </a:defRPr>
            </a:pPr>
            <a:r>
              <a:rPr lang="en-GB" sz="2000" b="1" i="0" baseline="0">
                <a:effectLst/>
              </a:rPr>
              <a:t>UN Poll vote share for 'action on climate change', versus Debiased National Religiosity, across 37 nations.</a:t>
            </a:r>
            <a:endParaRPr lang="en-GB" sz="2000" b="1">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5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8"/>
            <c:spPr>
              <a:solidFill>
                <a:schemeClr val="accent1"/>
              </a:solidFill>
              <a:ln w="9525">
                <a:noFill/>
              </a:ln>
              <a:effectLst/>
            </c:spPr>
          </c:marker>
          <c:dPt>
            <c:idx val="0"/>
            <c:marker>
              <c:symbol val="triangle"/>
              <c:size val="9"/>
              <c:spPr>
                <a:noFill/>
                <a:ln w="22225">
                  <a:solidFill>
                    <a:schemeClr val="tx1">
                      <a:lumMod val="75000"/>
                      <a:lumOff val="25000"/>
                    </a:schemeClr>
                  </a:solidFill>
                </a:ln>
                <a:effectLst/>
              </c:spPr>
            </c:marker>
            <c:bubble3D val="0"/>
            <c:extLst>
              <c:ext xmlns:c16="http://schemas.microsoft.com/office/drawing/2014/chart" uri="{C3380CC4-5D6E-409C-BE32-E72D297353CC}">
                <c16:uniqueId val="{00000000-8F7B-43B2-A7BD-2E5B1428E93B}"/>
              </c:ext>
            </c:extLst>
          </c:dPt>
          <c:dPt>
            <c:idx val="1"/>
            <c:marker>
              <c:symbol val="dash"/>
              <c:size val="18"/>
              <c:spPr>
                <a:solidFill>
                  <a:schemeClr val="tx1">
                    <a:lumMod val="75000"/>
                    <a:lumOff val="25000"/>
                  </a:schemeClr>
                </a:solidFill>
                <a:ln w="9525">
                  <a:noFill/>
                </a:ln>
                <a:effectLst/>
              </c:spPr>
            </c:marker>
            <c:bubble3D val="0"/>
            <c:extLst>
              <c:ext xmlns:c16="http://schemas.microsoft.com/office/drawing/2014/chart" uri="{C3380CC4-5D6E-409C-BE32-E72D297353CC}">
                <c16:uniqueId val="{00000001-8F7B-43B2-A7BD-2E5B1428E93B}"/>
              </c:ext>
            </c:extLst>
          </c:dPt>
          <c:dPt>
            <c:idx val="2"/>
            <c:marker>
              <c:symbol val="square"/>
              <c:size val="8"/>
              <c:spPr>
                <a:solidFill>
                  <a:schemeClr val="tx1">
                    <a:lumMod val="75000"/>
                    <a:lumOff val="25000"/>
                  </a:schemeClr>
                </a:solidFill>
                <a:ln w="9525">
                  <a:noFill/>
                </a:ln>
                <a:effectLst/>
              </c:spPr>
            </c:marker>
            <c:bubble3D val="0"/>
            <c:extLst>
              <c:ext xmlns:c16="http://schemas.microsoft.com/office/drawing/2014/chart" uri="{C3380CC4-5D6E-409C-BE32-E72D297353CC}">
                <c16:uniqueId val="{00000002-8F7B-43B2-A7BD-2E5B1428E93B}"/>
              </c:ext>
            </c:extLst>
          </c:dPt>
          <c:dPt>
            <c:idx val="3"/>
            <c:marker>
              <c:symbol val="plus"/>
              <c:size val="8"/>
              <c:spPr>
                <a:noFill/>
                <a:ln w="19050">
                  <a:solidFill>
                    <a:schemeClr val="bg1">
                      <a:lumMod val="50000"/>
                    </a:schemeClr>
                  </a:solidFill>
                </a:ln>
                <a:effectLst/>
              </c:spPr>
            </c:marker>
            <c:bubble3D val="0"/>
            <c:extLst>
              <c:ext xmlns:c16="http://schemas.microsoft.com/office/drawing/2014/chart" uri="{C3380CC4-5D6E-409C-BE32-E72D297353CC}">
                <c16:uniqueId val="{00000003-8F7B-43B2-A7BD-2E5B1428E93B}"/>
              </c:ext>
            </c:extLst>
          </c:dPt>
          <c:dPt>
            <c:idx val="5"/>
            <c:marker>
              <c:symbol val="triangle"/>
              <c:size val="9"/>
              <c:spPr>
                <a:solidFill>
                  <a:schemeClr val="tx1">
                    <a:lumMod val="75000"/>
                    <a:lumOff val="25000"/>
                  </a:schemeClr>
                </a:solidFill>
                <a:ln w="9525">
                  <a:noFill/>
                </a:ln>
                <a:effectLst/>
              </c:spPr>
            </c:marker>
            <c:bubble3D val="0"/>
            <c:extLst>
              <c:ext xmlns:c16="http://schemas.microsoft.com/office/drawing/2014/chart" uri="{C3380CC4-5D6E-409C-BE32-E72D297353CC}">
                <c16:uniqueId val="{00000004-8F7B-43B2-A7BD-2E5B1428E93B}"/>
              </c:ext>
            </c:extLst>
          </c:dPt>
          <c:dPt>
            <c:idx val="6"/>
            <c:marker>
              <c:symbol val="square"/>
              <c:size val="8"/>
              <c:spPr>
                <a:solidFill>
                  <a:schemeClr val="tx1">
                    <a:lumMod val="75000"/>
                    <a:lumOff val="25000"/>
                  </a:schemeClr>
                </a:solidFill>
                <a:ln w="9525">
                  <a:noFill/>
                </a:ln>
                <a:effectLst/>
              </c:spPr>
            </c:marker>
            <c:bubble3D val="0"/>
            <c:extLst>
              <c:ext xmlns:c16="http://schemas.microsoft.com/office/drawing/2014/chart" uri="{C3380CC4-5D6E-409C-BE32-E72D297353CC}">
                <c16:uniqueId val="{00000005-8F7B-43B2-A7BD-2E5B1428E93B}"/>
              </c:ext>
            </c:extLst>
          </c:dPt>
          <c:dPt>
            <c:idx val="7"/>
            <c:marker>
              <c:symbol val="diamond"/>
              <c:size val="10"/>
              <c:spPr>
                <a:noFill/>
                <a:ln w="22225">
                  <a:solidFill>
                    <a:schemeClr val="tx1">
                      <a:lumMod val="75000"/>
                      <a:lumOff val="25000"/>
                    </a:schemeClr>
                  </a:solidFill>
                </a:ln>
                <a:effectLst/>
              </c:spPr>
            </c:marker>
            <c:bubble3D val="0"/>
            <c:extLst>
              <c:ext xmlns:c16="http://schemas.microsoft.com/office/drawing/2014/chart" uri="{C3380CC4-5D6E-409C-BE32-E72D297353CC}">
                <c16:uniqueId val="{00000006-8F7B-43B2-A7BD-2E5B1428E93B}"/>
              </c:ext>
            </c:extLst>
          </c:dPt>
          <c:dPt>
            <c:idx val="8"/>
            <c:marker>
              <c:symbol val="triangle"/>
              <c:size val="9"/>
              <c:spPr>
                <a:solidFill>
                  <a:schemeClr val="tx1">
                    <a:lumMod val="75000"/>
                    <a:lumOff val="25000"/>
                  </a:schemeClr>
                </a:solidFill>
                <a:ln w="9525">
                  <a:noFill/>
                </a:ln>
                <a:effectLst/>
              </c:spPr>
            </c:marker>
            <c:bubble3D val="0"/>
            <c:extLst>
              <c:ext xmlns:c16="http://schemas.microsoft.com/office/drawing/2014/chart" uri="{C3380CC4-5D6E-409C-BE32-E72D297353CC}">
                <c16:uniqueId val="{00000007-8F7B-43B2-A7BD-2E5B1428E93B}"/>
              </c:ext>
            </c:extLst>
          </c:dPt>
          <c:dPt>
            <c:idx val="10"/>
            <c:marker>
              <c:symbol val="circle"/>
              <c:size val="8"/>
              <c:spPr>
                <a:solidFill>
                  <a:schemeClr val="tx1">
                    <a:lumMod val="75000"/>
                    <a:lumOff val="25000"/>
                  </a:schemeClr>
                </a:solidFill>
                <a:ln w="9525">
                  <a:noFill/>
                </a:ln>
                <a:effectLst/>
              </c:spPr>
            </c:marker>
            <c:bubble3D val="0"/>
            <c:extLst>
              <c:ext xmlns:c16="http://schemas.microsoft.com/office/drawing/2014/chart" uri="{C3380CC4-5D6E-409C-BE32-E72D297353CC}">
                <c16:uniqueId val="{00000008-8F7B-43B2-A7BD-2E5B1428E93B}"/>
              </c:ext>
            </c:extLst>
          </c:dPt>
          <c:dPt>
            <c:idx val="11"/>
            <c:marker>
              <c:symbol val="square"/>
              <c:size val="8"/>
              <c:spPr>
                <a:solidFill>
                  <a:schemeClr val="tx1">
                    <a:lumMod val="75000"/>
                    <a:lumOff val="25000"/>
                  </a:schemeClr>
                </a:solidFill>
                <a:ln w="9525">
                  <a:noFill/>
                </a:ln>
                <a:effectLst/>
              </c:spPr>
            </c:marker>
            <c:bubble3D val="0"/>
            <c:extLst>
              <c:ext xmlns:c16="http://schemas.microsoft.com/office/drawing/2014/chart" uri="{C3380CC4-5D6E-409C-BE32-E72D297353CC}">
                <c16:uniqueId val="{00000009-8F7B-43B2-A7BD-2E5B1428E93B}"/>
              </c:ext>
            </c:extLst>
          </c:dPt>
          <c:dPt>
            <c:idx val="12"/>
            <c:marker>
              <c:symbol val="circle"/>
              <c:size val="8"/>
              <c:spPr>
                <a:noFill/>
                <a:ln w="22225">
                  <a:solidFill>
                    <a:schemeClr val="tx1">
                      <a:lumMod val="75000"/>
                      <a:lumOff val="25000"/>
                    </a:schemeClr>
                  </a:solidFill>
                </a:ln>
                <a:effectLst/>
              </c:spPr>
            </c:marker>
            <c:bubble3D val="0"/>
            <c:extLst>
              <c:ext xmlns:c16="http://schemas.microsoft.com/office/drawing/2014/chart" uri="{C3380CC4-5D6E-409C-BE32-E72D297353CC}">
                <c16:uniqueId val="{0000000A-8F7B-43B2-A7BD-2E5B1428E93B}"/>
              </c:ext>
            </c:extLst>
          </c:dPt>
          <c:dPt>
            <c:idx val="13"/>
            <c:marker>
              <c:symbol val="square"/>
              <c:size val="8"/>
              <c:spPr>
                <a:solidFill>
                  <a:schemeClr val="tx1">
                    <a:lumMod val="75000"/>
                    <a:lumOff val="25000"/>
                  </a:schemeClr>
                </a:solidFill>
                <a:ln w="9525">
                  <a:noFill/>
                </a:ln>
                <a:effectLst/>
              </c:spPr>
            </c:marker>
            <c:bubble3D val="0"/>
            <c:extLst>
              <c:ext xmlns:c16="http://schemas.microsoft.com/office/drawing/2014/chart" uri="{C3380CC4-5D6E-409C-BE32-E72D297353CC}">
                <c16:uniqueId val="{0000000B-8F7B-43B2-A7BD-2E5B1428E93B}"/>
              </c:ext>
            </c:extLst>
          </c:dPt>
          <c:dPt>
            <c:idx val="14"/>
            <c:marker>
              <c:symbol val="plus"/>
              <c:size val="8"/>
              <c:spPr>
                <a:noFill/>
                <a:ln w="19050">
                  <a:solidFill>
                    <a:schemeClr val="bg1">
                      <a:lumMod val="50000"/>
                    </a:schemeClr>
                  </a:solidFill>
                </a:ln>
                <a:effectLst/>
              </c:spPr>
            </c:marker>
            <c:bubble3D val="0"/>
            <c:extLst>
              <c:ext xmlns:c16="http://schemas.microsoft.com/office/drawing/2014/chart" uri="{C3380CC4-5D6E-409C-BE32-E72D297353CC}">
                <c16:uniqueId val="{0000000C-8F7B-43B2-A7BD-2E5B1428E93B}"/>
              </c:ext>
            </c:extLst>
          </c:dPt>
          <c:dPt>
            <c:idx val="15"/>
            <c:marker>
              <c:symbol val="circle"/>
              <c:size val="8"/>
              <c:spPr>
                <a:noFill/>
                <a:ln w="22225">
                  <a:solidFill>
                    <a:schemeClr val="tx1">
                      <a:lumMod val="75000"/>
                      <a:lumOff val="25000"/>
                    </a:schemeClr>
                  </a:solidFill>
                </a:ln>
                <a:effectLst/>
              </c:spPr>
            </c:marker>
            <c:bubble3D val="0"/>
            <c:extLst>
              <c:ext xmlns:c16="http://schemas.microsoft.com/office/drawing/2014/chart" uri="{C3380CC4-5D6E-409C-BE32-E72D297353CC}">
                <c16:uniqueId val="{0000000D-8F7B-43B2-A7BD-2E5B1428E93B}"/>
              </c:ext>
            </c:extLst>
          </c:dPt>
          <c:dPt>
            <c:idx val="16"/>
            <c:marker>
              <c:symbol val="circle"/>
              <c:size val="8"/>
              <c:spPr>
                <a:noFill/>
                <a:ln w="22225">
                  <a:solidFill>
                    <a:schemeClr val="tx1">
                      <a:lumMod val="75000"/>
                      <a:lumOff val="25000"/>
                    </a:schemeClr>
                  </a:solidFill>
                </a:ln>
                <a:effectLst/>
              </c:spPr>
            </c:marker>
            <c:bubble3D val="0"/>
            <c:extLst>
              <c:ext xmlns:c16="http://schemas.microsoft.com/office/drawing/2014/chart" uri="{C3380CC4-5D6E-409C-BE32-E72D297353CC}">
                <c16:uniqueId val="{0000000E-8F7B-43B2-A7BD-2E5B1428E93B}"/>
              </c:ext>
            </c:extLst>
          </c:dPt>
          <c:dPt>
            <c:idx val="17"/>
            <c:marker>
              <c:symbol val="circle"/>
              <c:size val="8"/>
              <c:spPr>
                <a:solidFill>
                  <a:schemeClr val="tx1">
                    <a:lumMod val="75000"/>
                    <a:lumOff val="25000"/>
                  </a:schemeClr>
                </a:solidFill>
                <a:ln w="9525">
                  <a:noFill/>
                </a:ln>
                <a:effectLst/>
              </c:spPr>
            </c:marker>
            <c:bubble3D val="0"/>
            <c:extLst>
              <c:ext xmlns:c16="http://schemas.microsoft.com/office/drawing/2014/chart" uri="{C3380CC4-5D6E-409C-BE32-E72D297353CC}">
                <c16:uniqueId val="{0000000F-8F7B-43B2-A7BD-2E5B1428E93B}"/>
              </c:ext>
            </c:extLst>
          </c:dPt>
          <c:dPt>
            <c:idx val="18"/>
            <c:marker>
              <c:symbol val="circle"/>
              <c:size val="8"/>
              <c:spPr>
                <a:noFill/>
                <a:ln w="22225">
                  <a:solidFill>
                    <a:schemeClr val="tx1">
                      <a:lumMod val="75000"/>
                      <a:lumOff val="25000"/>
                    </a:schemeClr>
                  </a:solidFill>
                </a:ln>
                <a:effectLst/>
              </c:spPr>
            </c:marker>
            <c:bubble3D val="0"/>
            <c:extLst>
              <c:ext xmlns:c16="http://schemas.microsoft.com/office/drawing/2014/chart" uri="{C3380CC4-5D6E-409C-BE32-E72D297353CC}">
                <c16:uniqueId val="{00000010-8F7B-43B2-A7BD-2E5B1428E93B}"/>
              </c:ext>
            </c:extLst>
          </c:dPt>
          <c:dPt>
            <c:idx val="20"/>
            <c:marker>
              <c:symbol val="circle"/>
              <c:size val="8"/>
              <c:spPr>
                <a:solidFill>
                  <a:schemeClr val="tx1">
                    <a:lumMod val="75000"/>
                    <a:lumOff val="25000"/>
                  </a:schemeClr>
                </a:solidFill>
                <a:ln w="9525">
                  <a:noFill/>
                </a:ln>
                <a:effectLst/>
              </c:spPr>
            </c:marker>
            <c:bubble3D val="0"/>
            <c:extLst>
              <c:ext xmlns:c16="http://schemas.microsoft.com/office/drawing/2014/chart" uri="{C3380CC4-5D6E-409C-BE32-E72D297353CC}">
                <c16:uniqueId val="{00000011-8F7B-43B2-A7BD-2E5B1428E93B}"/>
              </c:ext>
            </c:extLst>
          </c:dPt>
          <c:dPt>
            <c:idx val="21"/>
            <c:marker>
              <c:symbol val="circle"/>
              <c:size val="8"/>
              <c:spPr>
                <a:solidFill>
                  <a:schemeClr val="tx1">
                    <a:lumMod val="75000"/>
                    <a:lumOff val="25000"/>
                  </a:schemeClr>
                </a:solidFill>
                <a:ln w="9525">
                  <a:noFill/>
                </a:ln>
                <a:effectLst/>
              </c:spPr>
            </c:marker>
            <c:bubble3D val="0"/>
            <c:extLst>
              <c:ext xmlns:c16="http://schemas.microsoft.com/office/drawing/2014/chart" uri="{C3380CC4-5D6E-409C-BE32-E72D297353CC}">
                <c16:uniqueId val="{00000012-8F7B-43B2-A7BD-2E5B1428E93B}"/>
              </c:ext>
            </c:extLst>
          </c:dPt>
          <c:dPt>
            <c:idx val="25"/>
            <c:marker>
              <c:symbol val="dash"/>
              <c:size val="18"/>
              <c:spPr>
                <a:noFill/>
                <a:ln w="22225">
                  <a:solidFill>
                    <a:schemeClr val="tx1">
                      <a:lumMod val="75000"/>
                      <a:lumOff val="25000"/>
                    </a:schemeClr>
                  </a:solidFill>
                </a:ln>
                <a:effectLst/>
              </c:spPr>
            </c:marker>
            <c:bubble3D val="0"/>
            <c:extLst>
              <c:ext xmlns:c16="http://schemas.microsoft.com/office/drawing/2014/chart" uri="{C3380CC4-5D6E-409C-BE32-E72D297353CC}">
                <c16:uniqueId val="{00000013-8F7B-43B2-A7BD-2E5B1428E93B}"/>
              </c:ext>
            </c:extLst>
          </c:dPt>
          <c:dPt>
            <c:idx val="26"/>
            <c:marker>
              <c:symbol val="square"/>
              <c:size val="8"/>
              <c:spPr>
                <a:solidFill>
                  <a:schemeClr val="tx1">
                    <a:lumMod val="75000"/>
                    <a:lumOff val="25000"/>
                  </a:schemeClr>
                </a:solidFill>
                <a:ln w="9525">
                  <a:noFill/>
                </a:ln>
                <a:effectLst/>
              </c:spPr>
            </c:marker>
            <c:bubble3D val="0"/>
            <c:extLst>
              <c:ext xmlns:c16="http://schemas.microsoft.com/office/drawing/2014/chart" uri="{C3380CC4-5D6E-409C-BE32-E72D297353CC}">
                <c16:uniqueId val="{00000014-8F7B-43B2-A7BD-2E5B1428E93B}"/>
              </c:ext>
            </c:extLst>
          </c:dPt>
          <c:dPt>
            <c:idx val="28"/>
            <c:marker>
              <c:symbol val="square"/>
              <c:size val="8"/>
              <c:spPr>
                <a:solidFill>
                  <a:schemeClr val="tx1">
                    <a:lumMod val="75000"/>
                    <a:lumOff val="25000"/>
                  </a:schemeClr>
                </a:solidFill>
                <a:ln w="9525">
                  <a:noFill/>
                </a:ln>
                <a:effectLst/>
              </c:spPr>
            </c:marker>
            <c:bubble3D val="0"/>
            <c:extLst>
              <c:ext xmlns:c16="http://schemas.microsoft.com/office/drawing/2014/chart" uri="{C3380CC4-5D6E-409C-BE32-E72D297353CC}">
                <c16:uniqueId val="{00000015-8F7B-43B2-A7BD-2E5B1428E93B}"/>
              </c:ext>
            </c:extLst>
          </c:dPt>
          <c:dPt>
            <c:idx val="29"/>
            <c:marker>
              <c:symbol val="diamond"/>
              <c:size val="10"/>
              <c:spPr>
                <a:noFill/>
                <a:ln w="22225">
                  <a:solidFill>
                    <a:schemeClr val="tx1">
                      <a:lumMod val="75000"/>
                      <a:lumOff val="25000"/>
                    </a:schemeClr>
                  </a:solidFill>
                </a:ln>
                <a:effectLst/>
              </c:spPr>
            </c:marker>
            <c:bubble3D val="0"/>
            <c:extLst>
              <c:ext xmlns:c16="http://schemas.microsoft.com/office/drawing/2014/chart" uri="{C3380CC4-5D6E-409C-BE32-E72D297353CC}">
                <c16:uniqueId val="{00000016-8F7B-43B2-A7BD-2E5B1428E93B}"/>
              </c:ext>
            </c:extLst>
          </c:dPt>
          <c:dPt>
            <c:idx val="30"/>
            <c:marker>
              <c:symbol val="star"/>
              <c:size val="9"/>
              <c:spPr>
                <a:noFill/>
                <a:ln w="22225">
                  <a:solidFill>
                    <a:schemeClr val="tx1">
                      <a:lumMod val="75000"/>
                      <a:lumOff val="25000"/>
                    </a:schemeClr>
                  </a:solidFill>
                </a:ln>
                <a:effectLst/>
              </c:spPr>
            </c:marker>
            <c:bubble3D val="0"/>
            <c:extLst>
              <c:ext xmlns:c16="http://schemas.microsoft.com/office/drawing/2014/chart" uri="{C3380CC4-5D6E-409C-BE32-E72D297353CC}">
                <c16:uniqueId val="{00000017-8F7B-43B2-A7BD-2E5B1428E93B}"/>
              </c:ext>
            </c:extLst>
          </c:dPt>
          <c:dPt>
            <c:idx val="31"/>
            <c:marker>
              <c:symbol val="square"/>
              <c:size val="8"/>
              <c:spPr>
                <a:noFill/>
                <a:ln w="22225">
                  <a:solidFill>
                    <a:schemeClr val="tx1">
                      <a:lumMod val="75000"/>
                      <a:lumOff val="25000"/>
                    </a:schemeClr>
                  </a:solidFill>
                </a:ln>
                <a:effectLst/>
              </c:spPr>
            </c:marker>
            <c:bubble3D val="0"/>
            <c:extLst>
              <c:ext xmlns:c16="http://schemas.microsoft.com/office/drawing/2014/chart" uri="{C3380CC4-5D6E-409C-BE32-E72D297353CC}">
                <c16:uniqueId val="{00000018-8F7B-43B2-A7BD-2E5B1428E93B}"/>
              </c:ext>
            </c:extLst>
          </c:dPt>
          <c:dPt>
            <c:idx val="32"/>
            <c:marker>
              <c:symbol val="x"/>
              <c:size val="9"/>
              <c:spPr>
                <a:noFill/>
                <a:ln w="22225">
                  <a:solidFill>
                    <a:schemeClr val="tx1">
                      <a:lumMod val="75000"/>
                      <a:lumOff val="25000"/>
                    </a:schemeClr>
                  </a:solidFill>
                </a:ln>
                <a:effectLst/>
              </c:spPr>
            </c:marker>
            <c:bubble3D val="0"/>
            <c:extLst>
              <c:ext xmlns:c16="http://schemas.microsoft.com/office/drawing/2014/chart" uri="{C3380CC4-5D6E-409C-BE32-E72D297353CC}">
                <c16:uniqueId val="{00000019-8F7B-43B2-A7BD-2E5B1428E93B}"/>
              </c:ext>
            </c:extLst>
          </c:dPt>
          <c:dPt>
            <c:idx val="33"/>
            <c:marker>
              <c:symbol val="plus"/>
              <c:size val="8"/>
              <c:spPr>
                <a:noFill/>
                <a:ln w="19050">
                  <a:solidFill>
                    <a:schemeClr val="bg1">
                      <a:lumMod val="50000"/>
                    </a:schemeClr>
                  </a:solidFill>
                </a:ln>
                <a:effectLst/>
              </c:spPr>
            </c:marker>
            <c:bubble3D val="0"/>
            <c:extLst>
              <c:ext xmlns:c16="http://schemas.microsoft.com/office/drawing/2014/chart" uri="{C3380CC4-5D6E-409C-BE32-E72D297353CC}">
                <c16:uniqueId val="{0000001A-8F7B-43B2-A7BD-2E5B1428E93B}"/>
              </c:ext>
            </c:extLst>
          </c:dPt>
          <c:dPt>
            <c:idx val="34"/>
            <c:marker>
              <c:symbol val="triangle"/>
              <c:size val="9"/>
              <c:spPr>
                <a:solidFill>
                  <a:schemeClr val="tx1">
                    <a:lumMod val="75000"/>
                    <a:lumOff val="25000"/>
                  </a:schemeClr>
                </a:solidFill>
                <a:ln w="9525">
                  <a:noFill/>
                </a:ln>
                <a:effectLst/>
              </c:spPr>
            </c:marker>
            <c:bubble3D val="0"/>
            <c:extLst>
              <c:ext xmlns:c16="http://schemas.microsoft.com/office/drawing/2014/chart" uri="{C3380CC4-5D6E-409C-BE32-E72D297353CC}">
                <c16:uniqueId val="{0000001B-8F7B-43B2-A7BD-2E5B1428E93B}"/>
              </c:ext>
            </c:extLst>
          </c:dPt>
          <c:dPt>
            <c:idx val="35"/>
            <c:marker>
              <c:symbol val="square"/>
              <c:size val="8"/>
              <c:spPr>
                <a:noFill/>
                <a:ln w="22225">
                  <a:solidFill>
                    <a:schemeClr val="tx1">
                      <a:lumMod val="75000"/>
                      <a:lumOff val="25000"/>
                    </a:schemeClr>
                  </a:solidFill>
                </a:ln>
                <a:effectLst/>
              </c:spPr>
            </c:marker>
            <c:bubble3D val="0"/>
            <c:extLst>
              <c:ext xmlns:c16="http://schemas.microsoft.com/office/drawing/2014/chart" uri="{C3380CC4-5D6E-409C-BE32-E72D297353CC}">
                <c16:uniqueId val="{0000001C-8F7B-43B2-A7BD-2E5B1428E93B}"/>
              </c:ext>
            </c:extLst>
          </c:dPt>
          <c:dPt>
            <c:idx val="39"/>
            <c:marker>
              <c:symbol val="plus"/>
              <c:size val="8"/>
              <c:spPr>
                <a:noFill/>
                <a:ln w="19050">
                  <a:solidFill>
                    <a:schemeClr val="bg1">
                      <a:lumMod val="50000"/>
                    </a:schemeClr>
                  </a:solidFill>
                </a:ln>
                <a:effectLst/>
              </c:spPr>
            </c:marker>
            <c:bubble3D val="0"/>
            <c:extLst>
              <c:ext xmlns:c16="http://schemas.microsoft.com/office/drawing/2014/chart" uri="{C3380CC4-5D6E-409C-BE32-E72D297353CC}">
                <c16:uniqueId val="{0000001D-8F7B-43B2-A7BD-2E5B1428E93B}"/>
              </c:ext>
            </c:extLst>
          </c:dPt>
          <c:dPt>
            <c:idx val="40"/>
            <c:marker>
              <c:symbol val="plus"/>
              <c:size val="8"/>
              <c:spPr>
                <a:noFill/>
                <a:ln w="19050">
                  <a:solidFill>
                    <a:schemeClr val="bg1">
                      <a:lumMod val="50000"/>
                    </a:schemeClr>
                  </a:solidFill>
                </a:ln>
                <a:effectLst/>
              </c:spPr>
            </c:marker>
            <c:bubble3D val="0"/>
            <c:extLst>
              <c:ext xmlns:c16="http://schemas.microsoft.com/office/drawing/2014/chart" uri="{C3380CC4-5D6E-409C-BE32-E72D297353CC}">
                <c16:uniqueId val="{0000001E-8F7B-43B2-A7BD-2E5B1428E93B}"/>
              </c:ext>
            </c:extLst>
          </c:dPt>
          <c:dPt>
            <c:idx val="41"/>
            <c:marker>
              <c:symbol val="circle"/>
              <c:size val="8"/>
              <c:spPr>
                <a:solidFill>
                  <a:schemeClr val="tx1">
                    <a:lumMod val="75000"/>
                    <a:lumOff val="25000"/>
                  </a:schemeClr>
                </a:solidFill>
                <a:ln w="9525">
                  <a:noFill/>
                </a:ln>
                <a:effectLst/>
              </c:spPr>
            </c:marker>
            <c:bubble3D val="0"/>
            <c:extLst>
              <c:ext xmlns:c16="http://schemas.microsoft.com/office/drawing/2014/chart" uri="{C3380CC4-5D6E-409C-BE32-E72D297353CC}">
                <c16:uniqueId val="{0000001F-8F7B-43B2-A7BD-2E5B1428E93B}"/>
              </c:ext>
            </c:extLst>
          </c:dPt>
          <c:dPt>
            <c:idx val="42"/>
            <c:marker>
              <c:symbol val="circle"/>
              <c:size val="8"/>
              <c:spPr>
                <a:solidFill>
                  <a:schemeClr val="tx1">
                    <a:lumMod val="75000"/>
                    <a:lumOff val="25000"/>
                  </a:schemeClr>
                </a:solidFill>
                <a:ln w="9525">
                  <a:noFill/>
                </a:ln>
                <a:effectLst/>
              </c:spPr>
            </c:marker>
            <c:bubble3D val="0"/>
            <c:extLst>
              <c:ext xmlns:c16="http://schemas.microsoft.com/office/drawing/2014/chart" uri="{C3380CC4-5D6E-409C-BE32-E72D297353CC}">
                <c16:uniqueId val="{00000020-8F7B-43B2-A7BD-2E5B1428E93B}"/>
              </c:ext>
            </c:extLst>
          </c:dPt>
          <c:dPt>
            <c:idx val="43"/>
            <c:marker>
              <c:symbol val="plus"/>
              <c:size val="8"/>
              <c:spPr>
                <a:noFill/>
                <a:ln w="19050">
                  <a:solidFill>
                    <a:schemeClr val="bg1">
                      <a:lumMod val="50000"/>
                    </a:schemeClr>
                  </a:solidFill>
                </a:ln>
                <a:effectLst/>
              </c:spPr>
            </c:marker>
            <c:bubble3D val="0"/>
            <c:extLst>
              <c:ext xmlns:c16="http://schemas.microsoft.com/office/drawing/2014/chart" uri="{C3380CC4-5D6E-409C-BE32-E72D297353CC}">
                <c16:uniqueId val="{00000021-8F7B-43B2-A7BD-2E5B1428E93B}"/>
              </c:ext>
            </c:extLst>
          </c:dPt>
          <c:dPt>
            <c:idx val="45"/>
            <c:marker>
              <c:symbol val="circle"/>
              <c:size val="8"/>
              <c:spPr>
                <a:noFill/>
                <a:ln w="22225">
                  <a:solidFill>
                    <a:schemeClr val="tx1">
                      <a:lumMod val="75000"/>
                      <a:lumOff val="25000"/>
                    </a:schemeClr>
                  </a:solidFill>
                </a:ln>
                <a:effectLst/>
              </c:spPr>
            </c:marker>
            <c:bubble3D val="0"/>
            <c:extLst>
              <c:ext xmlns:c16="http://schemas.microsoft.com/office/drawing/2014/chart" uri="{C3380CC4-5D6E-409C-BE32-E72D297353CC}">
                <c16:uniqueId val="{00000022-8F7B-43B2-A7BD-2E5B1428E93B}"/>
              </c:ext>
            </c:extLst>
          </c:dPt>
          <c:dPt>
            <c:idx val="46"/>
            <c:marker>
              <c:symbol val="diamond"/>
              <c:size val="10"/>
              <c:spPr>
                <a:solidFill>
                  <a:schemeClr val="tx1">
                    <a:lumMod val="75000"/>
                    <a:lumOff val="25000"/>
                  </a:schemeClr>
                </a:solidFill>
                <a:ln w="9525">
                  <a:noFill/>
                </a:ln>
                <a:effectLst/>
              </c:spPr>
            </c:marker>
            <c:bubble3D val="0"/>
            <c:extLst>
              <c:ext xmlns:c16="http://schemas.microsoft.com/office/drawing/2014/chart" uri="{C3380CC4-5D6E-409C-BE32-E72D297353CC}">
                <c16:uniqueId val="{00000023-8F7B-43B2-A7BD-2E5B1428E93B}"/>
              </c:ext>
            </c:extLst>
          </c:dPt>
          <c:dPt>
            <c:idx val="47"/>
            <c:marker>
              <c:symbol val="plus"/>
              <c:size val="8"/>
              <c:spPr>
                <a:noFill/>
                <a:ln w="19050">
                  <a:solidFill>
                    <a:schemeClr val="bg1">
                      <a:lumMod val="50000"/>
                    </a:schemeClr>
                  </a:solidFill>
                </a:ln>
                <a:effectLst/>
              </c:spPr>
            </c:marker>
            <c:bubble3D val="0"/>
            <c:extLst>
              <c:ext xmlns:c16="http://schemas.microsoft.com/office/drawing/2014/chart" uri="{C3380CC4-5D6E-409C-BE32-E72D297353CC}">
                <c16:uniqueId val="{00000024-8F7B-43B2-A7BD-2E5B1428E93B}"/>
              </c:ext>
            </c:extLst>
          </c:dPt>
          <c:dLbls>
            <c:dLbl>
              <c:idx val="0"/>
              <c:layout>
                <c:manualLayout>
                  <c:x val="-4.1644976574700676E-3"/>
                  <c:y val="3.0627871362939154E-3"/>
                </c:manualLayout>
              </c:layout>
              <c:tx>
                <c:rich>
                  <a:bodyPr rot="0" spcFirstLastPara="1" vertOverflow="ellipsis" vert="horz" wrap="square" lIns="38100" tIns="19050" rIns="38100" bIns="19050" anchor="ctr" anchorCtr="1">
                    <a:spAutoFit/>
                  </a:bodyPr>
                  <a:lstStyle/>
                  <a:p>
                    <a:pPr>
                      <a:defRPr sz="1000" b="0" i="0" u="sng" strike="noStrike" kern="1200" baseline="0">
                        <a:solidFill>
                          <a:schemeClr val="tx1">
                            <a:lumMod val="75000"/>
                            <a:lumOff val="25000"/>
                          </a:schemeClr>
                        </a:solidFill>
                        <a:latin typeface="+mn-lt"/>
                        <a:ea typeface="+mn-ea"/>
                        <a:cs typeface="+mn-cs"/>
                      </a:defRPr>
                    </a:pPr>
                    <a:fld id="{21FB3998-02D3-468E-A916-96B65384006C}" type="CELLRANGE">
                      <a:rPr lang="en-US" u="sng">
                        <a:solidFill>
                          <a:schemeClr val="tx1">
                            <a:lumMod val="75000"/>
                            <a:lumOff val="25000"/>
                          </a:schemeClr>
                        </a:solidFill>
                      </a:rPr>
                      <a:pPr>
                        <a:defRPr sz="1000" u="sng"/>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000" b="0" i="0" u="sng"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8F7B-43B2-A7BD-2E5B1428E93B}"/>
                </c:ext>
              </c:extLst>
            </c:dLbl>
            <c:dLbl>
              <c:idx val="1"/>
              <c:layout>
                <c:manualLayout>
                  <c:x val="-2.6088036496739467E-2"/>
                  <c:y val="1.7768024019968409E-2"/>
                </c:manualLayout>
              </c:layout>
              <c:tx>
                <c:rich>
                  <a:bodyPr/>
                  <a:lstStyle/>
                  <a:p>
                    <a:fld id="{B5BB379A-B8FA-4B02-A18E-F8B744D32E86}"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8F7B-43B2-A7BD-2E5B1428E93B}"/>
                </c:ext>
              </c:extLst>
            </c:dLbl>
            <c:dLbl>
              <c:idx val="2"/>
              <c:layout>
                <c:manualLayout>
                  <c:x val="-2.2923018277061984E-2"/>
                  <c:y val="1.929941758811542E-2"/>
                </c:manualLayout>
              </c:layout>
              <c:tx>
                <c:rich>
                  <a:bodyPr/>
                  <a:lstStyle/>
                  <a:p>
                    <a:fld id="{22D13FDD-95E1-41C1-A158-C15323FD1095}"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8F7B-43B2-A7BD-2E5B1428E93B}"/>
                </c:ext>
              </c:extLst>
            </c:dLbl>
            <c:dLbl>
              <c:idx val="3"/>
              <c:tx>
                <c:rich>
                  <a:bodyPr/>
                  <a:lstStyle/>
                  <a:p>
                    <a:fld id="{F10EFC42-CFD0-41DA-AF4B-3D6ADDA4BC4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8F7B-43B2-A7BD-2E5B1428E93B}"/>
                </c:ext>
              </c:extLst>
            </c:dLbl>
            <c:dLbl>
              <c:idx val="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8F7B-43B2-A7BD-2E5B1428E93B}"/>
                </c:ext>
              </c:extLst>
            </c:dLbl>
            <c:dLbl>
              <c:idx val="5"/>
              <c:layout>
                <c:manualLayout>
                  <c:x val="-3.0093742186443402E-2"/>
                  <c:y val="-2.0065114372188927E-2"/>
                </c:manualLayout>
              </c:layout>
              <c:tx>
                <c:rich>
                  <a:bodyPr/>
                  <a:lstStyle/>
                  <a:p>
                    <a:fld id="{909C325A-B8BE-421D-B969-9BDFA978D0A3}"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8F7B-43B2-A7BD-2E5B1428E93B}"/>
                </c:ext>
              </c:extLst>
            </c:dLbl>
            <c:dLbl>
              <c:idx val="6"/>
              <c:layout>
                <c:manualLayout>
                  <c:x val="-2.7235814679854319E-2"/>
                  <c:y val="1.7768024019968409E-2"/>
                </c:manualLayout>
              </c:layout>
              <c:tx>
                <c:rich>
                  <a:bodyPr/>
                  <a:lstStyle/>
                  <a:p>
                    <a:fld id="{1A17987A-6E76-4CB7-B3E5-A609094A4373}"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8F7B-43B2-A7BD-2E5B1428E93B}"/>
                </c:ext>
              </c:extLst>
            </c:dLbl>
            <c:dLbl>
              <c:idx val="7"/>
              <c:tx>
                <c:rich>
                  <a:bodyPr/>
                  <a:lstStyle/>
                  <a:p>
                    <a:fld id="{7CF2BB23-83D1-4DEF-A494-F9EE29688D3E}"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8F7B-43B2-A7BD-2E5B1428E93B}"/>
                </c:ext>
              </c:extLst>
            </c:dLbl>
            <c:dLbl>
              <c:idx val="8"/>
              <c:tx>
                <c:rich>
                  <a:bodyPr/>
                  <a:lstStyle/>
                  <a:p>
                    <a:fld id="{0C54AC7A-AC32-44DB-9C46-A282E4707B18}"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8F7B-43B2-A7BD-2E5B1428E93B}"/>
                </c:ext>
              </c:extLst>
            </c:dLbl>
            <c:dLbl>
              <c:idx val="9"/>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8F7B-43B2-A7BD-2E5B1428E93B}"/>
                </c:ext>
              </c:extLst>
            </c:dLbl>
            <c:dLbl>
              <c:idx val="10"/>
              <c:tx>
                <c:rich>
                  <a:bodyPr/>
                  <a:lstStyle/>
                  <a:p>
                    <a:fld id="{DAA96FAD-9D2C-40F2-8B88-D7AA9F858AA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8F7B-43B2-A7BD-2E5B1428E93B}"/>
                </c:ext>
              </c:extLst>
            </c:dLbl>
            <c:dLbl>
              <c:idx val="11"/>
              <c:layout>
                <c:manualLayout>
                  <c:x val="-1.0411244143675169E-3"/>
                  <c:y val="0"/>
                </c:manualLayout>
              </c:layout>
              <c:tx>
                <c:rich>
                  <a:bodyPr/>
                  <a:lstStyle/>
                  <a:p>
                    <a:fld id="{A1D7AB3F-AF59-4E75-96C5-3780AC40FDBE}"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8F7B-43B2-A7BD-2E5B1428E93B}"/>
                </c:ext>
              </c:extLst>
            </c:dLbl>
            <c:dLbl>
              <c:idx val="12"/>
              <c:tx>
                <c:rich>
                  <a:bodyPr/>
                  <a:lstStyle/>
                  <a:p>
                    <a:fld id="{168AC4B5-83FC-42EC-AEB0-C1F1DC9139A5}"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8F7B-43B2-A7BD-2E5B1428E93B}"/>
                </c:ext>
              </c:extLst>
            </c:dLbl>
            <c:dLbl>
              <c:idx val="13"/>
              <c:layout>
                <c:manualLayout>
                  <c:x val="-1.0411244143675169E-3"/>
                  <c:y val="0"/>
                </c:manualLayout>
              </c:layout>
              <c:tx>
                <c:rich>
                  <a:bodyPr/>
                  <a:lstStyle/>
                  <a:p>
                    <a:fld id="{4F756066-35B5-4227-832D-C23F7C013D81}"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8F7B-43B2-A7BD-2E5B1428E93B}"/>
                </c:ext>
              </c:extLst>
            </c:dLbl>
            <c:dLbl>
              <c:idx val="14"/>
              <c:tx>
                <c:rich>
                  <a:bodyPr/>
                  <a:lstStyle/>
                  <a:p>
                    <a:fld id="{6FEB3080-3952-4347-BBA9-27F7FEF4505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8F7B-43B2-A7BD-2E5B1428E93B}"/>
                </c:ext>
              </c:extLst>
            </c:dLbl>
            <c:dLbl>
              <c:idx val="15"/>
              <c:tx>
                <c:rich>
                  <a:bodyPr rot="0" spcFirstLastPara="1" vertOverflow="ellipsis" vert="horz" wrap="square" lIns="38100" tIns="19050" rIns="38100" bIns="19050" anchor="ctr" anchorCtr="1">
                    <a:spAutoFit/>
                  </a:bodyPr>
                  <a:lstStyle/>
                  <a:p>
                    <a:pPr>
                      <a:defRPr sz="1000" b="0" i="0" u="sng" strike="noStrike" kern="1200" baseline="0">
                        <a:solidFill>
                          <a:schemeClr val="tx1">
                            <a:lumMod val="75000"/>
                            <a:lumOff val="25000"/>
                          </a:schemeClr>
                        </a:solidFill>
                        <a:latin typeface="+mn-lt"/>
                        <a:ea typeface="+mn-ea"/>
                        <a:cs typeface="+mn-cs"/>
                      </a:defRPr>
                    </a:pPr>
                    <a:fld id="{4D631E9A-05D1-408E-AD2A-99FFCE37AAAE}" type="CELLRANGE">
                      <a:rPr lang="en-GB"/>
                      <a:pPr>
                        <a:defRPr sz="1000" u="sng"/>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000" b="0" i="0" u="sng"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8F7B-43B2-A7BD-2E5B1428E93B}"/>
                </c:ext>
              </c:extLst>
            </c:dLbl>
            <c:dLbl>
              <c:idx val="16"/>
              <c:tx>
                <c:rich>
                  <a:bodyPr/>
                  <a:lstStyle/>
                  <a:p>
                    <a:fld id="{464B65D7-9175-4346-8C30-17590ABA4BF0}"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8F7B-43B2-A7BD-2E5B1428E93B}"/>
                </c:ext>
              </c:extLst>
            </c:dLbl>
            <c:dLbl>
              <c:idx val="17"/>
              <c:layout>
                <c:manualLayout>
                  <c:x val="-2.6720499083892534E-2"/>
                  <c:y val="-1.4705236883674408E-2"/>
                </c:manualLayout>
              </c:layout>
              <c:tx>
                <c:rich>
                  <a:bodyPr/>
                  <a:lstStyle/>
                  <a:p>
                    <a:fld id="{D4510C97-66CB-4CEF-8995-7475F8FA2518}"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8F7B-43B2-A7BD-2E5B1428E93B}"/>
                </c:ext>
              </c:extLst>
            </c:dLbl>
            <c:dLbl>
              <c:idx val="18"/>
              <c:tx>
                <c:rich>
                  <a:bodyPr/>
                  <a:lstStyle/>
                  <a:p>
                    <a:fld id="{F80A097E-183A-41F2-921C-9883061E7A59}"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8F7B-43B2-A7BD-2E5B1428E93B}"/>
                </c:ext>
              </c:extLst>
            </c:dLbl>
            <c:dLbl>
              <c:idx val="19"/>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8F7B-43B2-A7BD-2E5B1428E93B}"/>
                </c:ext>
              </c:extLst>
            </c:dLbl>
            <c:dLbl>
              <c:idx val="20"/>
              <c:tx>
                <c:rich>
                  <a:bodyPr/>
                  <a:lstStyle/>
                  <a:p>
                    <a:fld id="{AC044565-0AF7-46AB-AED8-C27D6889CDB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8F7B-43B2-A7BD-2E5B1428E93B}"/>
                </c:ext>
              </c:extLst>
            </c:dLbl>
            <c:dLbl>
              <c:idx val="21"/>
              <c:tx>
                <c:rich>
                  <a:bodyPr/>
                  <a:lstStyle/>
                  <a:p>
                    <a:fld id="{369BD421-4C10-4780-8B5B-12E99C4E770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8F7B-43B2-A7BD-2E5B1428E93B}"/>
                </c:ext>
              </c:extLst>
            </c:dLbl>
            <c:dLbl>
              <c:idx val="22"/>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8F7B-43B2-A7BD-2E5B1428E93B}"/>
                </c:ext>
              </c:extLst>
            </c:dLbl>
            <c:dLbl>
              <c:idx val="23"/>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8F7B-43B2-A7BD-2E5B1428E93B}"/>
                </c:ext>
              </c:extLst>
            </c:dLbl>
            <c:dLbl>
              <c:idx val="2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8F7B-43B2-A7BD-2E5B1428E93B}"/>
                </c:ext>
              </c:extLst>
            </c:dLbl>
            <c:dLbl>
              <c:idx val="25"/>
              <c:layout>
                <c:manualLayout>
                  <c:x val="-3.3368037480478917E-2"/>
                  <c:y val="-2.2362204724409449E-2"/>
                </c:manualLayout>
              </c:layout>
              <c:tx>
                <c:rich>
                  <a:bodyPr/>
                  <a:lstStyle/>
                  <a:p>
                    <a:fld id="{0A6157F5-7997-4159-B3A9-22E106160D02}"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8F7B-43B2-A7BD-2E5B1428E93B}"/>
                </c:ext>
              </c:extLst>
            </c:dLbl>
            <c:dLbl>
              <c:idx val="26"/>
              <c:tx>
                <c:rich>
                  <a:bodyPr/>
                  <a:lstStyle/>
                  <a:p>
                    <a:fld id="{8E32153F-DB0A-4F5D-A683-F22EADC069FF}"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8F7B-43B2-A7BD-2E5B1428E93B}"/>
                </c:ext>
              </c:extLst>
            </c:dLbl>
            <c:dLbl>
              <c:idx val="27"/>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8F7B-43B2-A7BD-2E5B1428E93B}"/>
                </c:ext>
              </c:extLst>
            </c:dLbl>
            <c:dLbl>
              <c:idx val="28"/>
              <c:tx>
                <c:rich>
                  <a:bodyPr/>
                  <a:lstStyle/>
                  <a:p>
                    <a:fld id="{5AAF8A33-EF72-4B34-AEA5-366C4863A87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8F7B-43B2-A7BD-2E5B1428E93B}"/>
                </c:ext>
              </c:extLst>
            </c:dLbl>
            <c:dLbl>
              <c:idx val="29"/>
              <c:tx>
                <c:rich>
                  <a:bodyPr/>
                  <a:lstStyle/>
                  <a:p>
                    <a:fld id="{5E38F1B9-97D4-4533-A0BE-EAC290897F50}"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8F7B-43B2-A7BD-2E5B1428E93B}"/>
                </c:ext>
              </c:extLst>
            </c:dLbl>
            <c:dLbl>
              <c:idx val="30"/>
              <c:tx>
                <c:rich>
                  <a:bodyPr/>
                  <a:lstStyle/>
                  <a:p>
                    <a:fld id="{49D302E9-E04D-4C18-BF5D-6A95734A98E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8F7B-43B2-A7BD-2E5B1428E93B}"/>
                </c:ext>
              </c:extLst>
            </c:dLbl>
            <c:dLbl>
              <c:idx val="31"/>
              <c:tx>
                <c:rich>
                  <a:bodyPr/>
                  <a:lstStyle/>
                  <a:p>
                    <a:fld id="{8790B27F-AFA7-4E93-B723-3AAC685D09C8}"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8F7B-43B2-A7BD-2E5B1428E93B}"/>
                </c:ext>
              </c:extLst>
            </c:dLbl>
            <c:dLbl>
              <c:idx val="32"/>
              <c:tx>
                <c:rich>
                  <a:bodyPr/>
                  <a:lstStyle/>
                  <a:p>
                    <a:fld id="{E61F5376-0FB5-4EF3-B2FF-EC417F5E993A}"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8F7B-43B2-A7BD-2E5B1428E93B}"/>
                </c:ext>
              </c:extLst>
            </c:dLbl>
            <c:dLbl>
              <c:idx val="33"/>
              <c:tx>
                <c:rich>
                  <a:bodyPr/>
                  <a:lstStyle/>
                  <a:p>
                    <a:fld id="{40ACB92D-82E8-4A3F-845F-FFB030F6D38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8F7B-43B2-A7BD-2E5B1428E93B}"/>
                </c:ext>
              </c:extLst>
            </c:dLbl>
            <c:dLbl>
              <c:idx val="34"/>
              <c:layout>
                <c:manualLayout>
                  <c:x val="-3.1233732431025507E-3"/>
                  <c:y val="-5.6150448843947285E-17"/>
                </c:manualLayout>
              </c:layout>
              <c:tx>
                <c:rich>
                  <a:bodyPr/>
                  <a:lstStyle/>
                  <a:p>
                    <a:fld id="{F19A3C0A-C7B0-4AA4-889D-D4E6873FFAE9}"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8F7B-43B2-A7BD-2E5B1428E93B}"/>
                </c:ext>
              </c:extLst>
            </c:dLbl>
            <c:dLbl>
              <c:idx val="35"/>
              <c:tx>
                <c:rich>
                  <a:bodyPr/>
                  <a:lstStyle/>
                  <a:p>
                    <a:fld id="{5FF0AD2A-D2B0-48A8-B169-409CDAF9595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8F7B-43B2-A7BD-2E5B1428E93B}"/>
                </c:ext>
              </c:extLst>
            </c:dLbl>
            <c:dLbl>
              <c:idx val="36"/>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8F7B-43B2-A7BD-2E5B1428E93B}"/>
                </c:ext>
              </c:extLst>
            </c:dLbl>
            <c:dLbl>
              <c:idx val="37"/>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8F7B-43B2-A7BD-2E5B1428E93B}"/>
                </c:ext>
              </c:extLst>
            </c:dLbl>
            <c:dLbl>
              <c:idx val="38"/>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8F7B-43B2-A7BD-2E5B1428E93B}"/>
                </c:ext>
              </c:extLst>
            </c:dLbl>
            <c:dLbl>
              <c:idx val="39"/>
              <c:tx>
                <c:rich>
                  <a:bodyPr/>
                  <a:lstStyle/>
                  <a:p>
                    <a:fld id="{0F209952-19D1-4DAF-B4F4-2113F98C297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8F7B-43B2-A7BD-2E5B1428E93B}"/>
                </c:ext>
              </c:extLst>
            </c:dLbl>
            <c:dLbl>
              <c:idx val="40"/>
              <c:tx>
                <c:rich>
                  <a:bodyPr/>
                  <a:lstStyle/>
                  <a:p>
                    <a:fld id="{5F9CF949-623A-4C82-A34C-69E1D3695AFA}" type="CELLRANGE">
                      <a:rPr lang="en-US">
                        <a:solidFill>
                          <a:schemeClr val="tx1">
                            <a:lumMod val="75000"/>
                            <a:lumOff val="25000"/>
                          </a:schemeClr>
                        </a:solidFill>
                      </a:rPr>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8F7B-43B2-A7BD-2E5B1428E93B}"/>
                </c:ext>
              </c:extLst>
            </c:dLbl>
            <c:dLbl>
              <c:idx val="41"/>
              <c:layout>
                <c:manualLayout>
                  <c:x val="-5.3050535523247032E-2"/>
                  <c:y val="-4.5941807044410417E-3"/>
                </c:manualLayout>
              </c:layout>
              <c:tx>
                <c:rich>
                  <a:bodyPr/>
                  <a:lstStyle/>
                  <a:p>
                    <a:fld id="{6057336B-BD16-4CB0-950E-E2466A36C47D}"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8F7B-43B2-A7BD-2E5B1428E93B}"/>
                </c:ext>
              </c:extLst>
            </c:dLbl>
            <c:dLbl>
              <c:idx val="42"/>
              <c:tx>
                <c:rich>
                  <a:bodyPr/>
                  <a:lstStyle/>
                  <a:p>
                    <a:fld id="{777AA59E-446C-4990-9B1A-31B3A0225431}"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8F7B-43B2-A7BD-2E5B1428E93B}"/>
                </c:ext>
              </c:extLst>
            </c:dLbl>
            <c:dLbl>
              <c:idx val="43"/>
              <c:tx>
                <c:rich>
                  <a:bodyPr/>
                  <a:lstStyle/>
                  <a:p>
                    <a:fld id="{D015E101-4320-48EA-BEFE-79E7C93F8054}" type="CELLRANGE">
                      <a:rPr lang="en-US" sz="1000">
                        <a:solidFill>
                          <a:schemeClr val="tx1">
                            <a:lumMod val="75000"/>
                            <a:lumOff val="25000"/>
                          </a:schemeClr>
                        </a:solidFill>
                      </a:rPr>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8F7B-43B2-A7BD-2E5B1428E93B}"/>
                </c:ext>
              </c:extLst>
            </c:dLbl>
            <c:dLbl>
              <c:idx val="4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8F7B-43B2-A7BD-2E5B1428E93B}"/>
                </c:ext>
              </c:extLst>
            </c:dLbl>
            <c:dLbl>
              <c:idx val="45"/>
              <c:tx>
                <c:rich>
                  <a:bodyPr/>
                  <a:lstStyle/>
                  <a:p>
                    <a:fld id="{779C9BD8-AB27-434D-887A-15857C3D5F15}"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8F7B-43B2-A7BD-2E5B1428E93B}"/>
                </c:ext>
              </c:extLst>
            </c:dLbl>
            <c:dLbl>
              <c:idx val="46"/>
              <c:layout>
                <c:manualLayout>
                  <c:x val="-3.123373243102627E-3"/>
                  <c:y val="-5.6150448843947285E-17"/>
                </c:manualLayout>
              </c:layout>
              <c:tx>
                <c:rich>
                  <a:bodyPr/>
                  <a:lstStyle/>
                  <a:p>
                    <a:fld id="{6C66F316-32AB-45A1-A0FC-CEE98185037D}"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8F7B-43B2-A7BD-2E5B1428E93B}"/>
                </c:ext>
              </c:extLst>
            </c:dLbl>
            <c:dLbl>
              <c:idx val="47"/>
              <c:tx>
                <c:rich>
                  <a:bodyPr/>
                  <a:lstStyle/>
                  <a:p>
                    <a:fld id="{5FE58DCF-A3C6-4D93-9BD4-9F349EC697B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8F7B-43B2-A7BD-2E5B1428E93B}"/>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trendline>
            <c:spPr>
              <a:ln w="19050" cap="rnd">
                <a:solidFill>
                  <a:schemeClr val="bg1">
                    <a:lumMod val="50000"/>
                  </a:schemeClr>
                </a:solidFill>
                <a:prstDash val="solid"/>
              </a:ln>
              <a:effectLst/>
            </c:spPr>
            <c:trendlineType val="linear"/>
            <c:dispRSqr val="1"/>
            <c:dispEq val="1"/>
            <c:trendlineLbl>
              <c:layout>
                <c:manualLayout>
                  <c:x val="-0.6700510314919641"/>
                  <c:y val="-0.14207919836972904"/>
                </c:manualLayout>
              </c:layout>
              <c:tx>
                <c:rich>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r>
                      <a:rPr lang="en-US" sz="1250" baseline="0"/>
                      <a:t>R² = 0.5117</a:t>
                    </a:r>
                    <a:endParaRPr lang="en-US" sz="1250"/>
                  </a:p>
                </c:rich>
              </c:tx>
              <c:numFmt formatCode="General" sourceLinked="0"/>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n-US"/>
                </a:p>
              </c:txPr>
            </c:trendlineLbl>
          </c:trendline>
          <c:xVal>
            <c:numRef>
              <c:f>'WA1+O2 and WC37'!$D$100:$D$147</c:f>
              <c:numCache>
                <c:formatCode>General</c:formatCode>
                <c:ptCount val="48"/>
                <c:pt idx="0">
                  <c:v>95.798000000000002</c:v>
                </c:pt>
                <c:pt idx="1">
                  <c:v>93.367999999999995</c:v>
                </c:pt>
                <c:pt idx="2">
                  <c:v>76.358000000000004</c:v>
                </c:pt>
                <c:pt idx="3">
                  <c:v>83.64800000000001</c:v>
                </c:pt>
                <c:pt idx="5" formatCode="0.00">
                  <c:v>100</c:v>
                </c:pt>
                <c:pt idx="6">
                  <c:v>62.993000000000009</c:v>
                </c:pt>
                <c:pt idx="7">
                  <c:v>66.638000000000005</c:v>
                </c:pt>
                <c:pt idx="8">
                  <c:v>84.863</c:v>
                </c:pt>
                <c:pt idx="10">
                  <c:v>54.488</c:v>
                </c:pt>
                <c:pt idx="11">
                  <c:v>69.067999999999998</c:v>
                </c:pt>
                <c:pt idx="12">
                  <c:v>47.198</c:v>
                </c:pt>
                <c:pt idx="13">
                  <c:v>67.853000000000009</c:v>
                </c:pt>
                <c:pt idx="14">
                  <c:v>36.262999999999998</c:v>
                </c:pt>
                <c:pt idx="15">
                  <c:v>39.908000000000001</c:v>
                </c:pt>
                <c:pt idx="16">
                  <c:v>28.972999999999999</c:v>
                </c:pt>
                <c:pt idx="17">
                  <c:v>38.692999999999998</c:v>
                </c:pt>
                <c:pt idx="18">
                  <c:v>37.478000000000002</c:v>
                </c:pt>
                <c:pt idx="20">
                  <c:v>24.113</c:v>
                </c:pt>
                <c:pt idx="21">
                  <c:v>27.757999999999999</c:v>
                </c:pt>
                <c:pt idx="25">
                  <c:v>94.582999999999998</c:v>
                </c:pt>
                <c:pt idx="26">
                  <c:v>55.703000000000003</c:v>
                </c:pt>
                <c:pt idx="28">
                  <c:v>86.078000000000003</c:v>
                </c:pt>
                <c:pt idx="29">
                  <c:v>82.433000000000007</c:v>
                </c:pt>
                <c:pt idx="30">
                  <c:v>78.787999999999997</c:v>
                </c:pt>
                <c:pt idx="31">
                  <c:v>50.843000000000004</c:v>
                </c:pt>
                <c:pt idx="32">
                  <c:v>73.927999999999997</c:v>
                </c:pt>
                <c:pt idx="33">
                  <c:v>41.123000000000005</c:v>
                </c:pt>
                <c:pt idx="34">
                  <c:v>71.498000000000005</c:v>
                </c:pt>
                <c:pt idx="35">
                  <c:v>58.132999999999996</c:v>
                </c:pt>
                <c:pt idx="39">
                  <c:v>43.552999999999997</c:v>
                </c:pt>
                <c:pt idx="40">
                  <c:v>72.713000000000008</c:v>
                </c:pt>
                <c:pt idx="41">
                  <c:v>35.048000000000002</c:v>
                </c:pt>
                <c:pt idx="42">
                  <c:v>33.832999999999998</c:v>
                </c:pt>
                <c:pt idx="43">
                  <c:v>32.618000000000002</c:v>
                </c:pt>
                <c:pt idx="45">
                  <c:v>25.327999999999999</c:v>
                </c:pt>
                <c:pt idx="46">
                  <c:v>64.207999999999998</c:v>
                </c:pt>
                <c:pt idx="47">
                  <c:v>100</c:v>
                </c:pt>
              </c:numCache>
            </c:numRef>
          </c:xVal>
          <c:yVal>
            <c:numRef>
              <c:f>'WA1+O2 and WC37'!$C$100:$C$147</c:f>
              <c:numCache>
                <c:formatCode>General</c:formatCode>
                <c:ptCount val="48"/>
                <c:pt idx="0">
                  <c:v>22.2</c:v>
                </c:pt>
                <c:pt idx="1">
                  <c:v>21.6</c:v>
                </c:pt>
                <c:pt idx="2">
                  <c:v>25.6</c:v>
                </c:pt>
                <c:pt idx="3">
                  <c:v>11.4</c:v>
                </c:pt>
                <c:pt idx="5">
                  <c:v>23.4</c:v>
                </c:pt>
                <c:pt idx="6">
                  <c:v>36.9</c:v>
                </c:pt>
                <c:pt idx="7">
                  <c:v>24.8</c:v>
                </c:pt>
                <c:pt idx="8">
                  <c:v>21.6</c:v>
                </c:pt>
                <c:pt idx="10">
                  <c:v>46</c:v>
                </c:pt>
                <c:pt idx="11">
                  <c:v>36.5</c:v>
                </c:pt>
                <c:pt idx="12">
                  <c:v>36.6</c:v>
                </c:pt>
                <c:pt idx="13">
                  <c:v>42.6</c:v>
                </c:pt>
                <c:pt idx="14">
                  <c:v>27.6</c:v>
                </c:pt>
                <c:pt idx="15">
                  <c:v>48.6</c:v>
                </c:pt>
                <c:pt idx="16">
                  <c:v>40.799999999999997</c:v>
                </c:pt>
                <c:pt idx="17">
                  <c:v>49.2</c:v>
                </c:pt>
                <c:pt idx="18">
                  <c:v>41.4</c:v>
                </c:pt>
                <c:pt idx="20">
                  <c:v>57</c:v>
                </c:pt>
                <c:pt idx="21">
                  <c:v>54.6</c:v>
                </c:pt>
                <c:pt idx="25">
                  <c:v>0.96</c:v>
                </c:pt>
                <c:pt idx="26">
                  <c:v>32</c:v>
                </c:pt>
                <c:pt idx="28">
                  <c:v>29.4</c:v>
                </c:pt>
                <c:pt idx="29">
                  <c:v>18</c:v>
                </c:pt>
                <c:pt idx="30">
                  <c:v>31.2</c:v>
                </c:pt>
                <c:pt idx="31">
                  <c:v>35.4</c:v>
                </c:pt>
                <c:pt idx="32">
                  <c:v>26.6</c:v>
                </c:pt>
                <c:pt idx="33">
                  <c:v>16.3</c:v>
                </c:pt>
                <c:pt idx="34">
                  <c:v>40.799999999999997</c:v>
                </c:pt>
                <c:pt idx="35">
                  <c:v>15.6</c:v>
                </c:pt>
                <c:pt idx="39">
                  <c:v>43.8</c:v>
                </c:pt>
                <c:pt idx="40">
                  <c:v>20.3</c:v>
                </c:pt>
                <c:pt idx="41">
                  <c:v>51</c:v>
                </c:pt>
                <c:pt idx="42">
                  <c:v>48.6</c:v>
                </c:pt>
                <c:pt idx="43">
                  <c:v>28.2</c:v>
                </c:pt>
                <c:pt idx="45">
                  <c:v>45.6</c:v>
                </c:pt>
                <c:pt idx="46">
                  <c:v>39.799999999999997</c:v>
                </c:pt>
                <c:pt idx="47">
                  <c:v>14.4</c:v>
                </c:pt>
              </c:numCache>
            </c:numRef>
          </c:yVal>
          <c:smooth val="0"/>
          <c:extLst>
            <c:ext xmlns:c15="http://schemas.microsoft.com/office/drawing/2012/chart" uri="{02D57815-91ED-43cb-92C2-25804820EDAC}">
              <c15:datalabelsRange>
                <c15:f>'WA1+O2 and WC37'!$B$100:$B$147</c15:f>
                <c15:dlblRangeCache>
                  <c:ptCount val="48"/>
                  <c:pt idx="0">
                    <c:v>Phillipines</c:v>
                  </c:pt>
                  <c:pt idx="1">
                    <c:v>India</c:v>
                  </c:pt>
                  <c:pt idx="2">
                    <c:v>Poland</c:v>
                  </c:pt>
                  <c:pt idx="3">
                    <c:v>Egypt</c:v>
                  </c:pt>
                  <c:pt idx="5">
                    <c:v>Thailand</c:v>
                  </c:pt>
                  <c:pt idx="6">
                    <c:v>Portugal</c:v>
                  </c:pt>
                  <c:pt idx="7">
                    <c:v>Mexico</c:v>
                  </c:pt>
                  <c:pt idx="8">
                    <c:v>Malaysia</c:v>
                  </c:pt>
                  <c:pt idx="10">
                    <c:v>Austria</c:v>
                  </c:pt>
                  <c:pt idx="11">
                    <c:v>Greece</c:v>
                  </c:pt>
                  <c:pt idx="12">
                    <c:v>Spain</c:v>
                  </c:pt>
                  <c:pt idx="13">
                    <c:v>Italy</c:v>
                  </c:pt>
                  <c:pt idx="14">
                    <c:v>Australia</c:v>
                  </c:pt>
                  <c:pt idx="15">
                    <c:v>France</c:v>
                  </c:pt>
                  <c:pt idx="16">
                    <c:v>Great Britain</c:v>
                  </c:pt>
                  <c:pt idx="17">
                    <c:v>Germany</c:v>
                  </c:pt>
                  <c:pt idx="18">
                    <c:v>Finland</c:v>
                  </c:pt>
                  <c:pt idx="20">
                    <c:v>Sweden</c:v>
                  </c:pt>
                  <c:pt idx="21">
                    <c:v>Denmark</c:v>
                  </c:pt>
                  <c:pt idx="25">
                    <c:v>Pakistan</c:v>
                  </c:pt>
                  <c:pt idx="26">
                    <c:v>Lithuania</c:v>
                  </c:pt>
                  <c:pt idx="28">
                    <c:v>Romania</c:v>
                  </c:pt>
                  <c:pt idx="29">
                    <c:v>Brazil</c:v>
                  </c:pt>
                  <c:pt idx="30">
                    <c:v>Turkey</c:v>
                  </c:pt>
                  <c:pt idx="31">
                    <c:v>Bulgaria</c:v>
                  </c:pt>
                  <c:pt idx="32">
                    <c:v>Iran</c:v>
                  </c:pt>
                  <c:pt idx="33">
                    <c:v>South Korea</c:v>
                  </c:pt>
                  <c:pt idx="34">
                    <c:v>Singapore</c:v>
                  </c:pt>
                  <c:pt idx="35">
                    <c:v>Ukraine</c:v>
                  </c:pt>
                  <c:pt idx="39">
                    <c:v>Canada</c:v>
                  </c:pt>
                  <c:pt idx="40">
                    <c:v>South Africa</c:v>
                  </c:pt>
                  <c:pt idx="41">
                    <c:v>Belgium</c:v>
                  </c:pt>
                  <c:pt idx="42">
                    <c:v>Netherlands</c:v>
                  </c:pt>
                  <c:pt idx="43">
                    <c:v>Japan</c:v>
                  </c:pt>
                  <c:pt idx="45">
                    <c:v>Czech republic</c:v>
                  </c:pt>
                  <c:pt idx="46">
                    <c:v>Chile</c:v>
                  </c:pt>
                  <c:pt idx="47">
                    <c:v>Morocco</c:v>
                  </c:pt>
                </c15:dlblRangeCache>
              </c15:datalabelsRange>
            </c:ext>
            <c:ext xmlns:c16="http://schemas.microsoft.com/office/drawing/2014/chart" uri="{C3380CC4-5D6E-409C-BE32-E72D297353CC}">
              <c16:uniqueId val="{00000031-8F7B-43B2-A7BD-2E5B1428E93B}"/>
            </c:ext>
          </c:extLst>
        </c:ser>
        <c:ser>
          <c:idx val="1"/>
          <c:order val="1"/>
          <c:spPr>
            <a:ln w="25400" cap="rnd">
              <a:noFill/>
              <a:round/>
            </a:ln>
            <a:effectLst/>
          </c:spPr>
          <c:marker>
            <c:symbol val="circle"/>
            <c:size val="5"/>
            <c:spPr>
              <a:solidFill>
                <a:schemeClr val="accent2"/>
              </a:solidFill>
              <a:ln w="9525">
                <a:solidFill>
                  <a:schemeClr val="accent2"/>
                </a:solidFill>
              </a:ln>
              <a:effectLst/>
            </c:spPr>
          </c:marker>
          <c:xVal>
            <c:multiLvlStrRef>
              <c:f>'WA1+O2 and WC37'!$J$135:$V$138</c:f>
              <c:multiLvlStrCache>
                <c:ptCount val="4"/>
                <c:lvl>
                  <c:pt idx="0">
                    <c:v>South America / Christian / GDPpCR &lt; 65</c:v>
                  </c:pt>
                  <c:pt idx="1">
                    <c:v>South America / Christian / GDPpCR &gt; 65</c:v>
                  </c:pt>
                  <c:pt idx="2">
                    <c:v>India &amp; Near Stans / any religion / GDPpCR &lt; 133</c:v>
                  </c:pt>
                  <c:pt idx="3">
                    <c:v>India &amp; Near Stans / any religion / GDPpCR &gt; 133</c:v>
                  </c:pt>
                </c:lvl>
                <c:lvl>
                  <c:pt idx="0">
                    <c:v>S&amp;E Europe / Christian / GDPpCR &lt; 55</c:v>
                  </c:pt>
                  <c:pt idx="1">
                    <c:v>S&amp;E Europe / Christian / GDPpCR &gt; 55</c:v>
                  </c:pt>
                  <c:pt idx="2">
                    <c:v>NW &amp; Shi'a Islam / GDPpCR &lt; 62</c:v>
                  </c:pt>
                  <c:pt idx="3">
                    <c:v>NW &amp; Shi'a Islam / GDPpCR &gt; 62</c:v>
                  </c:pt>
                </c:lvl>
                <c:lvl>
                  <c:pt idx="0">
                    <c:v>N&amp;W Europe / Christian / GDPpCR &lt; 26.5</c:v>
                  </c:pt>
                  <c:pt idx="1">
                    <c:v>N&amp;W Europe / Christian / GDPpCR &gt; 26.5</c:v>
                  </c:pt>
                  <c:pt idx="2">
                    <c:v>SE Asia / Any religion / GDPpCR &lt; 86</c:v>
                  </c:pt>
                  <c:pt idx="3">
                    <c:v>SE Asia / Any religion / GDPpCR &lt; 86</c:v>
                  </c:pt>
                </c:lvl>
                <c:lvl>
                  <c:pt idx="2">
                    <c:v>Insufficient</c:v>
                  </c:pt>
                </c:lvl>
                <c:lvl>
                  <c:pt idx="0">
                    <c:v>Religio-regional</c:v>
                  </c:pt>
                  <c:pt idx="1">
                    <c:v>GDP-per-Capita key:</c:v>
                  </c:pt>
                  <c:pt idx="3">
                    <c:v>peers for religio-regional group</c:v>
                  </c:pt>
                </c:lvl>
              </c:multiLvlStrCache>
            </c:multiLvlStrRef>
          </c:xVal>
          <c:yVal>
            <c:numRef>
              <c:f>'WA1+O2 and WC37'!$W$135:$W$138</c:f>
              <c:numCache>
                <c:formatCode>General</c:formatCode>
                <c:ptCount val="4"/>
              </c:numCache>
            </c:numRef>
          </c:yVal>
          <c:smooth val="0"/>
          <c:extLst>
            <c:ext xmlns:c16="http://schemas.microsoft.com/office/drawing/2014/chart" uri="{C3380CC4-5D6E-409C-BE32-E72D297353CC}">
              <c16:uniqueId val="{00000032-8F7B-43B2-A7BD-2E5B1428E93B}"/>
            </c:ext>
          </c:extLst>
        </c:ser>
        <c:ser>
          <c:idx val="2"/>
          <c:order val="2"/>
          <c:spPr>
            <a:ln w="25400" cap="rnd">
              <a:noFill/>
              <a:round/>
            </a:ln>
            <a:effectLst/>
          </c:spPr>
          <c:marker>
            <c:symbol val="circle"/>
            <c:size val="5"/>
            <c:spPr>
              <a:solidFill>
                <a:schemeClr val="accent3"/>
              </a:solidFill>
              <a:ln w="9525">
                <a:solidFill>
                  <a:schemeClr val="accent3"/>
                </a:solidFill>
              </a:ln>
              <a:effectLst/>
            </c:spPr>
          </c:marker>
          <c:xVal>
            <c:multiLvlStrRef>
              <c:f>'WA1+O2 and WC37'!$J$135:$V$138</c:f>
              <c:multiLvlStrCache>
                <c:ptCount val="4"/>
                <c:lvl>
                  <c:pt idx="0">
                    <c:v>South America / Christian / GDPpCR &lt; 65</c:v>
                  </c:pt>
                  <c:pt idx="1">
                    <c:v>South America / Christian / GDPpCR &gt; 65</c:v>
                  </c:pt>
                  <c:pt idx="2">
                    <c:v>India &amp; Near Stans / any religion / GDPpCR &lt; 133</c:v>
                  </c:pt>
                  <c:pt idx="3">
                    <c:v>India &amp; Near Stans / any religion / GDPpCR &gt; 133</c:v>
                  </c:pt>
                </c:lvl>
                <c:lvl>
                  <c:pt idx="0">
                    <c:v>S&amp;E Europe / Christian / GDPpCR &lt; 55</c:v>
                  </c:pt>
                  <c:pt idx="1">
                    <c:v>S&amp;E Europe / Christian / GDPpCR &gt; 55</c:v>
                  </c:pt>
                  <c:pt idx="2">
                    <c:v>NW &amp; Shi'a Islam / GDPpCR &lt; 62</c:v>
                  </c:pt>
                  <c:pt idx="3">
                    <c:v>NW &amp; Shi'a Islam / GDPpCR &gt; 62</c:v>
                  </c:pt>
                </c:lvl>
                <c:lvl>
                  <c:pt idx="0">
                    <c:v>N&amp;W Europe / Christian / GDPpCR &lt; 26.5</c:v>
                  </c:pt>
                  <c:pt idx="1">
                    <c:v>N&amp;W Europe / Christian / GDPpCR &gt; 26.5</c:v>
                  </c:pt>
                  <c:pt idx="2">
                    <c:v>SE Asia / Any religion / GDPpCR &lt; 86</c:v>
                  </c:pt>
                  <c:pt idx="3">
                    <c:v>SE Asia / Any religion / GDPpCR &lt; 86</c:v>
                  </c:pt>
                </c:lvl>
                <c:lvl>
                  <c:pt idx="2">
                    <c:v>Insufficient</c:v>
                  </c:pt>
                </c:lvl>
                <c:lvl>
                  <c:pt idx="0">
                    <c:v>Religio-regional</c:v>
                  </c:pt>
                  <c:pt idx="1">
                    <c:v>GDP-per-Capita key:</c:v>
                  </c:pt>
                  <c:pt idx="3">
                    <c:v>peers for religio-regional group</c:v>
                  </c:pt>
                </c:lvl>
              </c:multiLvlStrCache>
            </c:multiLvlStrRef>
          </c:xVal>
          <c:yVal>
            <c:numRef>
              <c:f>'WA1+O2 and WC37'!$X$135:$X$138</c:f>
              <c:numCache>
                <c:formatCode>General</c:formatCode>
                <c:ptCount val="4"/>
              </c:numCache>
            </c:numRef>
          </c:yVal>
          <c:smooth val="0"/>
          <c:extLst>
            <c:ext xmlns:c16="http://schemas.microsoft.com/office/drawing/2014/chart" uri="{C3380CC4-5D6E-409C-BE32-E72D297353CC}">
              <c16:uniqueId val="{00000033-8F7B-43B2-A7BD-2E5B1428E93B}"/>
            </c:ext>
          </c:extLst>
        </c:ser>
        <c:ser>
          <c:idx val="3"/>
          <c:order val="3"/>
          <c:spPr>
            <a:ln w="25400" cap="rnd">
              <a:noFill/>
              <a:round/>
            </a:ln>
            <a:effectLst/>
          </c:spPr>
          <c:marker>
            <c:symbol val="circle"/>
            <c:size val="5"/>
            <c:spPr>
              <a:solidFill>
                <a:schemeClr val="accent4"/>
              </a:solidFill>
              <a:ln w="9525">
                <a:solidFill>
                  <a:schemeClr val="accent4"/>
                </a:solidFill>
              </a:ln>
              <a:effectLst/>
            </c:spPr>
          </c:marker>
          <c:xVal>
            <c:multiLvlStrRef>
              <c:f>'WA1+O2 and WC37'!$J$135:$V$138</c:f>
              <c:multiLvlStrCache>
                <c:ptCount val="4"/>
                <c:lvl>
                  <c:pt idx="0">
                    <c:v>South America / Christian / GDPpCR &lt; 65</c:v>
                  </c:pt>
                  <c:pt idx="1">
                    <c:v>South America / Christian / GDPpCR &gt; 65</c:v>
                  </c:pt>
                  <c:pt idx="2">
                    <c:v>India &amp; Near Stans / any religion / GDPpCR &lt; 133</c:v>
                  </c:pt>
                  <c:pt idx="3">
                    <c:v>India &amp; Near Stans / any religion / GDPpCR &gt; 133</c:v>
                  </c:pt>
                </c:lvl>
                <c:lvl>
                  <c:pt idx="0">
                    <c:v>S&amp;E Europe / Christian / GDPpCR &lt; 55</c:v>
                  </c:pt>
                  <c:pt idx="1">
                    <c:v>S&amp;E Europe / Christian / GDPpCR &gt; 55</c:v>
                  </c:pt>
                  <c:pt idx="2">
                    <c:v>NW &amp; Shi'a Islam / GDPpCR &lt; 62</c:v>
                  </c:pt>
                  <c:pt idx="3">
                    <c:v>NW &amp; Shi'a Islam / GDPpCR &gt; 62</c:v>
                  </c:pt>
                </c:lvl>
                <c:lvl>
                  <c:pt idx="0">
                    <c:v>N&amp;W Europe / Christian / GDPpCR &lt; 26.5</c:v>
                  </c:pt>
                  <c:pt idx="1">
                    <c:v>N&amp;W Europe / Christian / GDPpCR &gt; 26.5</c:v>
                  </c:pt>
                  <c:pt idx="2">
                    <c:v>SE Asia / Any religion / GDPpCR &lt; 86</c:v>
                  </c:pt>
                  <c:pt idx="3">
                    <c:v>SE Asia / Any religion / GDPpCR &lt; 86</c:v>
                  </c:pt>
                </c:lvl>
                <c:lvl>
                  <c:pt idx="2">
                    <c:v>Insufficient</c:v>
                  </c:pt>
                </c:lvl>
                <c:lvl>
                  <c:pt idx="0">
                    <c:v>Religio-regional</c:v>
                  </c:pt>
                  <c:pt idx="1">
                    <c:v>GDP-per-Capita key:</c:v>
                  </c:pt>
                  <c:pt idx="3">
                    <c:v>peers for religio-regional group</c:v>
                  </c:pt>
                </c:lvl>
              </c:multiLvlStrCache>
            </c:multiLvlStrRef>
          </c:xVal>
          <c:yVal>
            <c:numRef>
              <c:f>'WA1+O2 and WC37'!$Y$135:$Y$138</c:f>
              <c:numCache>
                <c:formatCode>General</c:formatCode>
                <c:ptCount val="4"/>
              </c:numCache>
            </c:numRef>
          </c:yVal>
          <c:smooth val="0"/>
          <c:extLst>
            <c:ext xmlns:c16="http://schemas.microsoft.com/office/drawing/2014/chart" uri="{C3380CC4-5D6E-409C-BE32-E72D297353CC}">
              <c16:uniqueId val="{00000034-8F7B-43B2-A7BD-2E5B1428E93B}"/>
            </c:ext>
          </c:extLst>
        </c:ser>
        <c:ser>
          <c:idx val="4"/>
          <c:order val="4"/>
          <c:spPr>
            <a:ln w="25400" cap="rnd">
              <a:noFill/>
              <a:round/>
            </a:ln>
            <a:effectLst/>
          </c:spPr>
          <c:marker>
            <c:symbol val="circle"/>
            <c:size val="5"/>
            <c:spPr>
              <a:solidFill>
                <a:schemeClr val="accent5"/>
              </a:solidFill>
              <a:ln w="9525">
                <a:solidFill>
                  <a:schemeClr val="accent5"/>
                </a:solidFill>
              </a:ln>
              <a:effectLst/>
            </c:spPr>
          </c:marker>
          <c:xVal>
            <c:multiLvlStrRef>
              <c:f>'WA1+O2 and WC37'!$J$135:$V$138</c:f>
              <c:multiLvlStrCache>
                <c:ptCount val="4"/>
                <c:lvl>
                  <c:pt idx="0">
                    <c:v>South America / Christian / GDPpCR &lt; 65</c:v>
                  </c:pt>
                  <c:pt idx="1">
                    <c:v>South America / Christian / GDPpCR &gt; 65</c:v>
                  </c:pt>
                  <c:pt idx="2">
                    <c:v>India &amp; Near Stans / any religion / GDPpCR &lt; 133</c:v>
                  </c:pt>
                  <c:pt idx="3">
                    <c:v>India &amp; Near Stans / any religion / GDPpCR &gt; 133</c:v>
                  </c:pt>
                </c:lvl>
                <c:lvl>
                  <c:pt idx="0">
                    <c:v>S&amp;E Europe / Christian / GDPpCR &lt; 55</c:v>
                  </c:pt>
                  <c:pt idx="1">
                    <c:v>S&amp;E Europe / Christian / GDPpCR &gt; 55</c:v>
                  </c:pt>
                  <c:pt idx="2">
                    <c:v>NW &amp; Shi'a Islam / GDPpCR &lt; 62</c:v>
                  </c:pt>
                  <c:pt idx="3">
                    <c:v>NW &amp; Shi'a Islam / GDPpCR &gt; 62</c:v>
                  </c:pt>
                </c:lvl>
                <c:lvl>
                  <c:pt idx="0">
                    <c:v>N&amp;W Europe / Christian / GDPpCR &lt; 26.5</c:v>
                  </c:pt>
                  <c:pt idx="1">
                    <c:v>N&amp;W Europe / Christian / GDPpCR &gt; 26.5</c:v>
                  </c:pt>
                  <c:pt idx="2">
                    <c:v>SE Asia / Any religion / GDPpCR &lt; 86</c:v>
                  </c:pt>
                  <c:pt idx="3">
                    <c:v>SE Asia / Any religion / GDPpCR &lt; 86</c:v>
                  </c:pt>
                </c:lvl>
                <c:lvl>
                  <c:pt idx="2">
                    <c:v>Insufficient</c:v>
                  </c:pt>
                </c:lvl>
                <c:lvl>
                  <c:pt idx="0">
                    <c:v>Religio-regional</c:v>
                  </c:pt>
                  <c:pt idx="1">
                    <c:v>GDP-per-Capita key:</c:v>
                  </c:pt>
                  <c:pt idx="3">
                    <c:v>peers for religio-regional group</c:v>
                  </c:pt>
                </c:lvl>
              </c:multiLvlStrCache>
            </c:multiLvlStrRef>
          </c:xVal>
          <c:yVal>
            <c:numRef>
              <c:f>'WA1+O2 and WC37'!$Z$135:$Z$138</c:f>
              <c:numCache>
                <c:formatCode>General</c:formatCode>
                <c:ptCount val="4"/>
              </c:numCache>
            </c:numRef>
          </c:yVal>
          <c:smooth val="0"/>
          <c:extLst>
            <c:ext xmlns:c16="http://schemas.microsoft.com/office/drawing/2014/chart" uri="{C3380CC4-5D6E-409C-BE32-E72D297353CC}">
              <c16:uniqueId val="{00000035-8F7B-43B2-A7BD-2E5B1428E93B}"/>
            </c:ext>
          </c:extLst>
        </c:ser>
        <c:dLbls>
          <c:showLegendKey val="0"/>
          <c:showVal val="0"/>
          <c:showCatName val="0"/>
          <c:showSerName val="0"/>
          <c:showPercent val="0"/>
          <c:showBubbleSize val="0"/>
        </c:dLbls>
        <c:axId val="437794816"/>
        <c:axId val="437784976"/>
      </c:scatterChart>
      <c:valAx>
        <c:axId val="43779481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GB" sz="2000" b="1"/>
                  <a:t>Debiased</a:t>
                </a:r>
                <a:r>
                  <a:rPr lang="en-GB" sz="2000" b="1" baseline="0"/>
                  <a:t> National Religiosity</a:t>
                </a:r>
                <a:endParaRPr lang="en-GB" sz="2000" b="1"/>
              </a:p>
            </c:rich>
          </c:tx>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437784976"/>
        <c:crosses val="autoZero"/>
        <c:crossBetween val="midCat"/>
      </c:valAx>
      <c:valAx>
        <c:axId val="4377849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GB" sz="2000" b="1" i="0" u="none" strike="noStrike" baseline="0">
                    <a:effectLst/>
                  </a:rPr>
                  <a:t>UN Poll vote share for 'action on climate change' </a:t>
                </a:r>
                <a:endParaRPr lang="en-GB" sz="2000" b="1"/>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43779481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GB"/>
              <a:t>% Climate-change attitudes.</a:t>
            </a:r>
            <a:r>
              <a:rPr lang="en-GB" baseline="0"/>
              <a:t> Per</a:t>
            </a:r>
            <a:r>
              <a:rPr lang="en-GB"/>
              <a:t>sonal impacts: 'great deal', blue, and 'not much' plus 'no impact', orange, versus</a:t>
            </a:r>
            <a:r>
              <a:rPr lang="en-GB" baseline="0"/>
              <a:t> Debiased National Religiosity. 24 Nations.</a:t>
            </a:r>
            <a:r>
              <a:rPr lang="en-GB"/>
              <a:t> </a:t>
            </a:r>
            <a:endParaRPr lang="en-US"/>
          </a:p>
        </c:rich>
      </c:tx>
      <c:layout>
        <c:manualLayout>
          <c:xMode val="edge"/>
          <c:yMode val="edge"/>
          <c:x val="0.10821686351706036"/>
          <c:y val="1.1294117647058824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scatterChart>
        <c:scatterStyle val="lineMarker"/>
        <c:varyColors val="0"/>
        <c:ser>
          <c:idx val="0"/>
          <c:order val="0"/>
          <c:tx>
            <c:v>Climate Concerns PI:GD yx</c:v>
          </c:tx>
          <c:spPr>
            <a:ln w="25400" cap="rnd">
              <a:noFill/>
              <a:round/>
            </a:ln>
            <a:effectLst/>
          </c:spPr>
          <c:marker>
            <c:symbol val="circle"/>
            <c:size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c:spPr>
          </c:marker>
          <c:dLbls>
            <c:dLbl>
              <c:idx val="0"/>
              <c:tx>
                <c:rich>
                  <a:bodyPr/>
                  <a:lstStyle/>
                  <a:p>
                    <a:fld id="{0BAFC18D-9851-4F2A-9C09-682968800762}"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2471-448C-A79B-7877E9B69362}"/>
                </c:ext>
              </c:extLst>
            </c:dLbl>
            <c:dLbl>
              <c:idx val="1"/>
              <c:tx>
                <c:rich>
                  <a:bodyPr/>
                  <a:lstStyle/>
                  <a:p>
                    <a:fld id="{3000F4A5-BE1C-4367-BE8C-988E597D38E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2471-448C-A79B-7877E9B69362}"/>
                </c:ext>
              </c:extLst>
            </c:dLbl>
            <c:dLbl>
              <c:idx val="2"/>
              <c:tx>
                <c:rich>
                  <a:bodyPr/>
                  <a:lstStyle/>
                  <a:p>
                    <a:fld id="{212EED8D-A6DB-4AD9-8622-C0B4A7D0DC7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2471-448C-A79B-7877E9B69362}"/>
                </c:ext>
              </c:extLst>
            </c:dLbl>
            <c:dLbl>
              <c:idx val="3"/>
              <c:tx>
                <c:rich>
                  <a:bodyPr/>
                  <a:lstStyle/>
                  <a:p>
                    <a:fld id="{42BDAE4F-7D8A-4FC8-A185-5F59E0D02E92}"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2471-448C-A79B-7877E9B69362}"/>
                </c:ext>
              </c:extLst>
            </c:dLbl>
            <c:dLbl>
              <c:idx val="4"/>
              <c:tx>
                <c:rich>
                  <a:bodyPr/>
                  <a:lstStyle/>
                  <a:p>
                    <a:fld id="{B33C7544-B13D-4955-A826-93C41CE7C2C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471-448C-A79B-7877E9B69362}"/>
                </c:ext>
              </c:extLst>
            </c:dLbl>
            <c:dLbl>
              <c:idx val="5"/>
              <c:tx>
                <c:rich>
                  <a:bodyPr/>
                  <a:lstStyle/>
                  <a:p>
                    <a:fld id="{5B99DAD8-244C-4061-B363-8699CC0349E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471-448C-A79B-7877E9B69362}"/>
                </c:ext>
              </c:extLst>
            </c:dLbl>
            <c:dLbl>
              <c:idx val="6"/>
              <c:tx>
                <c:rich>
                  <a:bodyPr/>
                  <a:lstStyle/>
                  <a:p>
                    <a:fld id="{D247D71C-DE0A-47DE-88CF-66DB02C8F7CD}"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2471-448C-A79B-7877E9B69362}"/>
                </c:ext>
              </c:extLst>
            </c:dLbl>
            <c:dLbl>
              <c:idx val="7"/>
              <c:tx>
                <c:rich>
                  <a:bodyPr/>
                  <a:lstStyle/>
                  <a:p>
                    <a:fld id="{35E3C5F5-F719-4EE3-8ABE-FD031798EDC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471-448C-A79B-7877E9B69362}"/>
                </c:ext>
              </c:extLst>
            </c:dLbl>
            <c:dLbl>
              <c:idx val="8"/>
              <c:tx>
                <c:rich>
                  <a:bodyPr/>
                  <a:lstStyle/>
                  <a:p>
                    <a:fld id="{00D26B26-23FA-4319-9D81-42DF9913CCD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2471-448C-A79B-7877E9B69362}"/>
                </c:ext>
              </c:extLst>
            </c:dLbl>
            <c:dLbl>
              <c:idx val="9"/>
              <c:tx>
                <c:rich>
                  <a:bodyPr/>
                  <a:lstStyle/>
                  <a:p>
                    <a:fld id="{D93B4255-C66A-41BE-B9C2-8EF7497C851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2471-448C-A79B-7877E9B69362}"/>
                </c:ext>
              </c:extLst>
            </c:dLbl>
            <c:dLbl>
              <c:idx val="10"/>
              <c:tx>
                <c:rich>
                  <a:bodyPr/>
                  <a:lstStyle/>
                  <a:p>
                    <a:fld id="{E8442846-BD6D-4D04-B84C-EB2413F0E49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2471-448C-A79B-7877E9B69362}"/>
                </c:ext>
              </c:extLst>
            </c:dLbl>
            <c:dLbl>
              <c:idx val="11"/>
              <c:tx>
                <c:rich>
                  <a:bodyPr/>
                  <a:lstStyle/>
                  <a:p>
                    <a:fld id="{C16D5A54-2992-4D98-97B9-6859050DB540}"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2471-448C-A79B-7877E9B69362}"/>
                </c:ext>
              </c:extLst>
            </c:dLbl>
            <c:dLbl>
              <c:idx val="12"/>
              <c:tx>
                <c:rich>
                  <a:bodyPr/>
                  <a:lstStyle/>
                  <a:p>
                    <a:fld id="{745AE749-F917-4AA6-901F-1A8C4C57BC4E}"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2471-448C-A79B-7877E9B69362}"/>
                </c:ext>
              </c:extLst>
            </c:dLbl>
            <c:dLbl>
              <c:idx val="13"/>
              <c:tx>
                <c:rich>
                  <a:bodyPr/>
                  <a:lstStyle/>
                  <a:p>
                    <a:fld id="{AE5B3426-D8A9-4217-8E0D-D0C4ADA5FD2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2471-448C-A79B-7877E9B69362}"/>
                </c:ext>
              </c:extLst>
            </c:dLbl>
            <c:dLbl>
              <c:idx val="14"/>
              <c:tx>
                <c:rich>
                  <a:bodyPr/>
                  <a:lstStyle/>
                  <a:p>
                    <a:fld id="{0EA7FE03-55DC-430A-B215-DCE5663FD5D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2471-448C-A79B-7877E9B69362}"/>
                </c:ext>
              </c:extLst>
            </c:dLbl>
            <c:dLbl>
              <c:idx val="15"/>
              <c:tx>
                <c:rich>
                  <a:bodyPr/>
                  <a:lstStyle/>
                  <a:p>
                    <a:fld id="{309E02F6-EAC7-4EA3-96AD-861250412C6F}"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2471-448C-A79B-7877E9B69362}"/>
                </c:ext>
              </c:extLst>
            </c:dLbl>
            <c:dLbl>
              <c:idx val="16"/>
              <c:layout>
                <c:manualLayout>
                  <c:x val="-2.5490196078431372E-2"/>
                  <c:y val="1.7868272348309403E-2"/>
                </c:manualLayout>
              </c:layout>
              <c:tx>
                <c:rich>
                  <a:bodyPr/>
                  <a:lstStyle/>
                  <a:p>
                    <a:fld id="{58DD56C8-2EA7-4F69-AE75-A05A7108978A}"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2471-448C-A79B-7877E9B69362}"/>
                </c:ext>
              </c:extLst>
            </c:dLbl>
            <c:dLbl>
              <c:idx val="17"/>
              <c:tx>
                <c:rich>
                  <a:bodyPr/>
                  <a:lstStyle/>
                  <a:p>
                    <a:fld id="{DF34D046-469F-47B3-87D4-F30B1170A859}"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2471-448C-A79B-7877E9B69362}"/>
                </c:ext>
              </c:extLst>
            </c:dLbl>
            <c:dLbl>
              <c:idx val="18"/>
              <c:tx>
                <c:rich>
                  <a:bodyPr/>
                  <a:lstStyle/>
                  <a:p>
                    <a:fld id="{56BE579E-9D61-4393-8F74-F7A93BFB2123}"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2471-448C-A79B-7877E9B69362}"/>
                </c:ext>
              </c:extLst>
            </c:dLbl>
            <c:dLbl>
              <c:idx val="19"/>
              <c:tx>
                <c:rich>
                  <a:bodyPr/>
                  <a:lstStyle/>
                  <a:p>
                    <a:fld id="{31852817-3ABA-4789-8C05-9207088933D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2471-448C-A79B-7877E9B69362}"/>
                </c:ext>
              </c:extLst>
            </c:dLbl>
            <c:dLbl>
              <c:idx val="20"/>
              <c:tx>
                <c:rich>
                  <a:bodyPr/>
                  <a:lstStyle/>
                  <a:p>
                    <a:fld id="{1D52B697-B7F7-4D32-B5FC-078289A6E67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2471-448C-A79B-7877E9B69362}"/>
                </c:ext>
              </c:extLst>
            </c:dLbl>
            <c:dLbl>
              <c:idx val="21"/>
              <c:tx>
                <c:rich>
                  <a:bodyPr/>
                  <a:lstStyle/>
                  <a:p>
                    <a:fld id="{280D530C-2BB5-4DA8-89FD-4BD2B034C24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2471-448C-A79B-7877E9B69362}"/>
                </c:ext>
              </c:extLst>
            </c:dLbl>
            <c:dLbl>
              <c:idx val="22"/>
              <c:tx>
                <c:rich>
                  <a:bodyPr/>
                  <a:lstStyle/>
                  <a:p>
                    <a:fld id="{D58E4E5B-E68D-466D-8CF4-200394E8A7FB}"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2471-448C-A79B-7877E9B69362}"/>
                </c:ext>
              </c:extLst>
            </c:dLbl>
            <c:dLbl>
              <c:idx val="23"/>
              <c:tx>
                <c:rich>
                  <a:bodyPr/>
                  <a:lstStyle/>
                  <a:p>
                    <a:fld id="{6D0DFC89-10F5-43A7-8503-3F1343615839}"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2471-448C-A79B-7877E9B6936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a:solidFill>
                        <a:schemeClr val="tx2">
                          <a:lumMod val="35000"/>
                          <a:lumOff val="65000"/>
                        </a:schemeClr>
                      </a:solidFill>
                    </a:ln>
                    <a:effectLst/>
                  </c:spPr>
                </c15:leaderLines>
              </c:ext>
            </c:extLst>
          </c:dLbls>
          <c:trendline>
            <c:spPr>
              <a:ln w="9525" cap="rnd">
                <a:solidFill>
                  <a:schemeClr val="accent1"/>
                </a:solidFill>
              </a:ln>
              <a:effectLst/>
            </c:spPr>
            <c:trendlineType val="linear"/>
            <c:dispRSqr val="1"/>
            <c:dispEq val="0"/>
            <c:trendlineLbl>
              <c:layout>
                <c:manualLayout>
                  <c:x val="0.11360110776594103"/>
                  <c:y val="0.17363594256600279"/>
                </c:manualLayout>
              </c:layout>
              <c:numFmt formatCode="General" sourceLinked="0"/>
              <c:spPr>
                <a:noFill/>
                <a:ln>
                  <a:noFill/>
                </a:ln>
                <a:effectLst/>
              </c:spPr>
              <c:txPr>
                <a:bodyPr rot="0" spcFirstLastPara="1" vertOverflow="ellipsis" vert="horz" wrap="square" anchor="ctr" anchorCtr="1"/>
                <a:lstStyle/>
                <a:p>
                  <a:pPr>
                    <a:defRPr sz="1400" b="1" i="0" u="none" strike="noStrike" kern="1200" baseline="0">
                      <a:solidFill>
                        <a:schemeClr val="accent1"/>
                      </a:solidFill>
                      <a:latin typeface="+mn-lt"/>
                      <a:ea typeface="+mn-ea"/>
                      <a:cs typeface="+mn-cs"/>
                    </a:defRPr>
                  </a:pPr>
                  <a:endParaRPr lang="en-US"/>
                </a:p>
              </c:txPr>
            </c:trendlineLbl>
          </c:trendline>
          <c:xVal>
            <c:numRef>
              <c:f>'Main Trends'!$D$10:$D$33</c:f>
              <c:numCache>
                <c:formatCode>General</c:formatCode>
                <c:ptCount val="24"/>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59.347999999999999</c:v>
                </c:pt>
                <c:pt idx="13">
                  <c:v>47.198</c:v>
                </c:pt>
                <c:pt idx="14">
                  <c:v>67.853000000000009</c:v>
                </c:pt>
                <c:pt idx="15">
                  <c:v>36.262999999999998</c:v>
                </c:pt>
                <c:pt idx="16">
                  <c:v>39.908000000000001</c:v>
                </c:pt>
                <c:pt idx="17">
                  <c:v>31.402999999999999</c:v>
                </c:pt>
                <c:pt idx="18">
                  <c:v>28.972999999999999</c:v>
                </c:pt>
                <c:pt idx="19">
                  <c:v>38.692999999999998</c:v>
                </c:pt>
                <c:pt idx="20">
                  <c:v>37.478000000000002</c:v>
                </c:pt>
                <c:pt idx="21">
                  <c:v>30.188000000000002</c:v>
                </c:pt>
                <c:pt idx="22">
                  <c:v>24.113</c:v>
                </c:pt>
                <c:pt idx="23">
                  <c:v>27.757999999999999</c:v>
                </c:pt>
              </c:numCache>
            </c:numRef>
          </c:xVal>
          <c:yVal>
            <c:numRef>
              <c:f>'Main Trends'!$C$10:$C$33</c:f>
              <c:numCache>
                <c:formatCode>General</c:formatCode>
                <c:ptCount val="24"/>
                <c:pt idx="0">
                  <c:v>75</c:v>
                </c:pt>
                <c:pt idx="1">
                  <c:v>70</c:v>
                </c:pt>
                <c:pt idx="2">
                  <c:v>65</c:v>
                </c:pt>
                <c:pt idx="3">
                  <c:v>58</c:v>
                </c:pt>
                <c:pt idx="4">
                  <c:v>56</c:v>
                </c:pt>
                <c:pt idx="5">
                  <c:v>55</c:v>
                </c:pt>
                <c:pt idx="6">
                  <c:v>55</c:v>
                </c:pt>
                <c:pt idx="7">
                  <c:v>53</c:v>
                </c:pt>
                <c:pt idx="8">
                  <c:v>47</c:v>
                </c:pt>
                <c:pt idx="9">
                  <c:v>45</c:v>
                </c:pt>
                <c:pt idx="10">
                  <c:v>41</c:v>
                </c:pt>
                <c:pt idx="11">
                  <c:v>41</c:v>
                </c:pt>
                <c:pt idx="12">
                  <c:v>38</c:v>
                </c:pt>
                <c:pt idx="13">
                  <c:v>32</c:v>
                </c:pt>
                <c:pt idx="14">
                  <c:v>29</c:v>
                </c:pt>
                <c:pt idx="15">
                  <c:v>29</c:v>
                </c:pt>
                <c:pt idx="16">
                  <c:v>26</c:v>
                </c:pt>
                <c:pt idx="17">
                  <c:v>25</c:v>
                </c:pt>
                <c:pt idx="18">
                  <c:v>17</c:v>
                </c:pt>
                <c:pt idx="19">
                  <c:v>16</c:v>
                </c:pt>
                <c:pt idx="20">
                  <c:v>14</c:v>
                </c:pt>
                <c:pt idx="21">
                  <c:v>12</c:v>
                </c:pt>
                <c:pt idx="22">
                  <c:v>11</c:v>
                </c:pt>
                <c:pt idx="23">
                  <c:v>10</c:v>
                </c:pt>
              </c:numCache>
            </c:numRef>
          </c:yVal>
          <c:smooth val="0"/>
          <c:extLst>
            <c:ext xmlns:c15="http://schemas.microsoft.com/office/drawing/2012/chart" uri="{02D57815-91ED-43cb-92C2-25804820EDAC}">
              <c15:datalabelsRange>
                <c15:f>'Main Trends'!$B$10:$B$33</c15:f>
                <c15:dlblRangeCache>
                  <c:ptCount val="24"/>
                  <c:pt idx="0">
                    <c:v>Phillipines</c:v>
                  </c:pt>
                  <c:pt idx="1">
                    <c:v>India</c:v>
                  </c:pt>
                  <c:pt idx="2">
                    <c:v>Qatar</c:v>
                  </c:pt>
                  <c:pt idx="3">
                    <c:v>Egypt</c:v>
                  </c:pt>
                  <c:pt idx="4">
                    <c:v>UAE</c:v>
                  </c:pt>
                  <c:pt idx="5">
                    <c:v>Thailand</c:v>
                  </c:pt>
                  <c:pt idx="6">
                    <c:v>Kuwait</c:v>
                  </c:pt>
                  <c:pt idx="7">
                    <c:v>Bahrain</c:v>
                  </c:pt>
                  <c:pt idx="8">
                    <c:v>Malaysia</c:v>
                  </c:pt>
                  <c:pt idx="9">
                    <c:v>Indonesia</c:v>
                  </c:pt>
                  <c:pt idx="10">
                    <c:v>Saudia Arabia</c:v>
                  </c:pt>
                  <c:pt idx="11">
                    <c:v>Singapore</c:v>
                  </c:pt>
                  <c:pt idx="12">
                    <c:v>Taiwan</c:v>
                  </c:pt>
                  <c:pt idx="13">
                    <c:v>Spain</c:v>
                  </c:pt>
                  <c:pt idx="14">
                    <c:v>Italy</c:v>
                  </c:pt>
                  <c:pt idx="15">
                    <c:v>Australia</c:v>
                  </c:pt>
                  <c:pt idx="16">
                    <c:v>France</c:v>
                  </c:pt>
                  <c:pt idx="17">
                    <c:v>Hong Kong</c:v>
                  </c:pt>
                  <c:pt idx="18">
                    <c:v>Great Britain</c:v>
                  </c:pt>
                  <c:pt idx="19">
                    <c:v>Germany</c:v>
                  </c:pt>
                  <c:pt idx="20">
                    <c:v>Finland</c:v>
                  </c:pt>
                  <c:pt idx="21">
                    <c:v>Norway</c:v>
                  </c:pt>
                  <c:pt idx="22">
                    <c:v>Sweden</c:v>
                  </c:pt>
                  <c:pt idx="23">
                    <c:v>Denmark</c:v>
                  </c:pt>
                </c15:dlblRangeCache>
              </c15:datalabelsRange>
            </c:ext>
            <c:ext xmlns:c16="http://schemas.microsoft.com/office/drawing/2014/chart" uri="{C3380CC4-5D6E-409C-BE32-E72D297353CC}">
              <c16:uniqueId val="{00000019-2471-448C-A79B-7877E9B69362}"/>
            </c:ext>
          </c:extLst>
        </c:ser>
        <c:dLbls>
          <c:showLegendKey val="0"/>
          <c:showVal val="0"/>
          <c:showCatName val="0"/>
          <c:showSerName val="0"/>
          <c:showPercent val="0"/>
          <c:showBubbleSize val="0"/>
        </c:dLbls>
        <c:axId val="473937400"/>
        <c:axId val="473936088"/>
      </c:scatterChart>
      <c:scatterChart>
        <c:scatterStyle val="lineMarker"/>
        <c:varyColors val="0"/>
        <c:ser>
          <c:idx val="1"/>
          <c:order val="1"/>
          <c:tx>
            <c:v>Resistive 1</c:v>
          </c:tx>
          <c:spPr>
            <a:ln w="25400" cap="rnd">
              <a:noFill/>
              <a:round/>
            </a:ln>
            <a:effectLst/>
          </c:spPr>
          <c:marker>
            <c:symbol val="circle"/>
            <c:size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c:spPr>
          </c:marker>
          <c:dLbls>
            <c:dLbl>
              <c:idx val="0"/>
              <c:layout>
                <c:manualLayout>
                  <c:x val="-7.3529411764706783E-3"/>
                  <c:y val="3.7647058823529413E-3"/>
                </c:manualLayout>
              </c:layout>
              <c:tx>
                <c:rich>
                  <a:bodyPr/>
                  <a:lstStyle/>
                  <a:p>
                    <a:fld id="{F67BA9EB-5126-43AF-933C-4F8893E6B8C5}"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0-2471-448C-A79B-7877E9B69362}"/>
                </c:ext>
              </c:extLst>
            </c:dLbl>
            <c:dLbl>
              <c:idx val="1"/>
              <c:layout>
                <c:manualLayout>
                  <c:x val="-1.6608480006175787E-2"/>
                  <c:y val="-1.4103566465956599E-2"/>
                </c:manualLayout>
              </c:layout>
              <c:tx>
                <c:rich>
                  <a:bodyPr/>
                  <a:lstStyle/>
                  <a:p>
                    <a:fld id="{B6AD3951-4F1B-4D06-8680-614B09EFA2AB}"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F-2471-448C-A79B-7877E9B69362}"/>
                </c:ext>
              </c:extLst>
            </c:dLbl>
            <c:dLbl>
              <c:idx val="2"/>
              <c:tx>
                <c:rich>
                  <a:bodyPr/>
                  <a:lstStyle/>
                  <a:p>
                    <a:fld id="{007F28F8-D205-4111-84C9-B282583F3F6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1-2471-448C-A79B-7877E9B69362}"/>
                </c:ext>
              </c:extLst>
            </c:dLbl>
            <c:dLbl>
              <c:idx val="3"/>
              <c:layout>
                <c:manualLayout>
                  <c:x val="-8.5784313725491088E-3"/>
                  <c:y val="5.6471329319129227E-3"/>
                </c:manualLayout>
              </c:layout>
              <c:tx>
                <c:rich>
                  <a:bodyPr/>
                  <a:lstStyle/>
                  <a:p>
                    <a:fld id="{E1EC0156-0989-4D85-9D5A-81140BBD2858}"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manualLayout>
                      <c:w val="3.9767156862745102E-2"/>
                      <c:h val="2.6324779990736447E-2"/>
                    </c:manualLayout>
                  </c15:layout>
                  <c15:dlblFieldTable/>
                  <c15:showDataLabelsRange val="1"/>
                </c:ext>
                <c:ext xmlns:c16="http://schemas.microsoft.com/office/drawing/2014/chart" uri="{C3380CC4-5D6E-409C-BE32-E72D297353CC}">
                  <c16:uniqueId val="{0000002A-2471-448C-A79B-7877E9B69362}"/>
                </c:ext>
              </c:extLst>
            </c:dLbl>
            <c:dLbl>
              <c:idx val="4"/>
              <c:layout>
                <c:manualLayout>
                  <c:x val="-1.9840686274509984E-2"/>
                  <c:y val="-1.9750625289485874E-2"/>
                </c:manualLayout>
              </c:layout>
              <c:tx>
                <c:rich>
                  <a:bodyPr/>
                  <a:lstStyle/>
                  <a:p>
                    <a:fld id="{9B912096-FDD1-403D-BC45-BF4E5A822E26}"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D-2471-448C-A79B-7877E9B69362}"/>
                </c:ext>
              </c:extLst>
            </c:dLbl>
            <c:dLbl>
              <c:idx val="5"/>
              <c:tx>
                <c:rich>
                  <a:bodyPr/>
                  <a:lstStyle/>
                  <a:p>
                    <a:fld id="{29316886-1071-43D6-8D76-C4B0A8C31D9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2-2471-448C-A79B-7877E9B69362}"/>
                </c:ext>
              </c:extLst>
            </c:dLbl>
            <c:dLbl>
              <c:idx val="6"/>
              <c:layout>
                <c:manualLayout>
                  <c:x val="-2.5876273737841592E-2"/>
                  <c:y val="1.9750625289485874E-2"/>
                </c:manualLayout>
              </c:layout>
              <c:tx>
                <c:rich>
                  <a:bodyPr/>
                  <a:lstStyle/>
                  <a:p>
                    <a:fld id="{9C730BB5-164C-4BF2-B1FC-E59AAD76F529}"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B-2471-448C-A79B-7877E9B69362}"/>
                </c:ext>
              </c:extLst>
            </c:dLbl>
            <c:dLbl>
              <c:idx val="7"/>
              <c:layout>
                <c:manualLayout>
                  <c:x val="-2.7683823529411674E-2"/>
                  <c:y val="-1.9750625289486012E-2"/>
                </c:manualLayout>
              </c:layout>
              <c:tx>
                <c:rich>
                  <a:bodyPr/>
                  <a:lstStyle/>
                  <a:p>
                    <a:fld id="{7F8F9BA0-8C79-4900-9D63-03BFB7C2573B}"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E-2471-448C-A79B-7877E9B69362}"/>
                </c:ext>
              </c:extLst>
            </c:dLbl>
            <c:dLbl>
              <c:idx val="8"/>
              <c:layout>
                <c:manualLayout>
                  <c:x val="-3.1464509031959242E-2"/>
                  <c:y val="-1.222121352477999E-2"/>
                </c:manualLayout>
              </c:layout>
              <c:tx>
                <c:rich>
                  <a:bodyPr/>
                  <a:lstStyle/>
                  <a:p>
                    <a:fld id="{D159BEB0-BCAB-4AFD-8043-3D22CA4AA00E}"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C-2471-448C-A79B-7877E9B69362}"/>
                </c:ext>
              </c:extLst>
            </c:dLbl>
            <c:dLbl>
              <c:idx val="9"/>
              <c:layout>
                <c:manualLayout>
                  <c:x val="-3.2218137254901962E-2"/>
                  <c:y val="1.4103566465956461E-2"/>
                </c:manualLayout>
              </c:layout>
              <c:tx>
                <c:rich>
                  <a:bodyPr/>
                  <a:lstStyle/>
                  <a:p>
                    <a:fld id="{67A23A79-F4D4-4CA9-9B10-AFA8E2BB98BC}"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9-2471-448C-A79B-7877E9B69362}"/>
                </c:ext>
              </c:extLst>
            </c:dLbl>
            <c:dLbl>
              <c:idx val="10"/>
              <c:tx>
                <c:rich>
                  <a:bodyPr/>
                  <a:lstStyle/>
                  <a:p>
                    <a:fld id="{B7177997-49DE-4BD4-90D0-4A01D2EC5316}"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8-2471-448C-A79B-7877E9B69362}"/>
                </c:ext>
              </c:extLst>
            </c:dLbl>
            <c:dLbl>
              <c:idx val="11"/>
              <c:tx>
                <c:rich>
                  <a:bodyPr/>
                  <a:lstStyle/>
                  <a:p>
                    <a:fld id="{28703B0A-29F6-45E5-885E-66F4E473DBB1}"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2471-448C-A79B-7877E9B69362}"/>
                </c:ext>
              </c:extLst>
            </c:dLbl>
            <c:dLbl>
              <c:idx val="12"/>
              <c:tx>
                <c:rich>
                  <a:bodyPr/>
                  <a:lstStyle/>
                  <a:p>
                    <a:fld id="{1FF22212-4DEC-460B-90E8-9E965BB5CCA4}"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2471-448C-A79B-7877E9B69362}"/>
                </c:ext>
              </c:extLst>
            </c:dLbl>
            <c:dLbl>
              <c:idx val="13"/>
              <c:tx>
                <c:rich>
                  <a:bodyPr/>
                  <a:lstStyle/>
                  <a:p>
                    <a:fld id="{5B6774B3-FC0D-4EFC-9999-3A648CA7CEB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3-2471-448C-A79B-7877E9B69362}"/>
                </c:ext>
              </c:extLst>
            </c:dLbl>
            <c:dLbl>
              <c:idx val="14"/>
              <c:tx>
                <c:rich>
                  <a:bodyPr/>
                  <a:lstStyle/>
                  <a:p>
                    <a:fld id="{3BCDB330-D696-4859-A0F8-4AEC772677EC}"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2471-448C-A79B-7877E9B69362}"/>
                </c:ext>
              </c:extLst>
            </c:dLbl>
            <c:dLbl>
              <c:idx val="15"/>
              <c:tx>
                <c:rich>
                  <a:bodyPr/>
                  <a:lstStyle/>
                  <a:p>
                    <a:fld id="{653D5066-B043-4677-A730-AD731C67AF66}"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2471-448C-A79B-7877E9B69362}"/>
                </c:ext>
              </c:extLst>
            </c:dLbl>
            <c:dLbl>
              <c:idx val="16"/>
              <c:layout>
                <c:manualLayout>
                  <c:x val="-2.4264705882352942E-2"/>
                  <c:y val="-1.410356646595653E-2"/>
                </c:manualLayout>
              </c:layout>
              <c:tx>
                <c:rich>
                  <a:bodyPr/>
                  <a:lstStyle/>
                  <a:p>
                    <a:fld id="{B6F2FD76-1BC0-4C5D-AF6F-299A0DA24A17}"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4-2471-448C-A79B-7877E9B69362}"/>
                </c:ext>
              </c:extLst>
            </c:dLbl>
            <c:dLbl>
              <c:idx val="17"/>
              <c:tx>
                <c:rich>
                  <a:bodyPr/>
                  <a:lstStyle/>
                  <a:p>
                    <a:fld id="{92068162-0379-46F2-87D3-AA52B9B70D17}"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2471-448C-A79B-7877E9B69362}"/>
                </c:ext>
              </c:extLst>
            </c:dLbl>
            <c:dLbl>
              <c:idx val="18"/>
              <c:tx>
                <c:rich>
                  <a:bodyPr/>
                  <a:lstStyle/>
                  <a:p>
                    <a:fld id="{7556D364-33A7-4025-9653-17B771B7F246}"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2471-448C-A79B-7877E9B69362}"/>
                </c:ext>
              </c:extLst>
            </c:dLbl>
            <c:dLbl>
              <c:idx val="19"/>
              <c:tx>
                <c:rich>
                  <a:bodyPr/>
                  <a:lstStyle/>
                  <a:p>
                    <a:fld id="{ACF4B649-CAD6-4A06-9C81-DF910CD3755C}"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2471-448C-A79B-7877E9B69362}"/>
                </c:ext>
              </c:extLst>
            </c:dLbl>
            <c:dLbl>
              <c:idx val="20"/>
              <c:tx>
                <c:rich>
                  <a:bodyPr/>
                  <a:lstStyle/>
                  <a:p>
                    <a:fld id="{27DF9707-2B87-4F71-88BB-DB058B15F136}"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2471-448C-A79B-7877E9B69362}"/>
                </c:ext>
              </c:extLst>
            </c:dLbl>
            <c:dLbl>
              <c:idx val="21"/>
              <c:tx>
                <c:rich>
                  <a:bodyPr/>
                  <a:lstStyle/>
                  <a:p>
                    <a:fld id="{AA96C0FD-37E3-4485-9F96-19634BC8B4A0}"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2471-448C-A79B-7877E9B69362}"/>
                </c:ext>
              </c:extLst>
            </c:dLbl>
            <c:dLbl>
              <c:idx val="22"/>
              <c:tx>
                <c:rich>
                  <a:bodyPr/>
                  <a:lstStyle/>
                  <a:p>
                    <a:fld id="{563D6EC3-901E-4CBD-8107-F65B4C8F127D}"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2471-448C-A79B-7877E9B69362}"/>
                </c:ext>
              </c:extLst>
            </c:dLbl>
            <c:dLbl>
              <c:idx val="23"/>
              <c:tx>
                <c:rich>
                  <a:bodyPr/>
                  <a:lstStyle/>
                  <a:p>
                    <a:fld id="{555D1475-38AB-4281-8A23-F2E655E97810}"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2471-448C-A79B-7877E9B6936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trendline>
            <c:spPr>
              <a:ln w="9525" cap="rnd">
                <a:solidFill>
                  <a:schemeClr val="accent2"/>
                </a:solidFill>
              </a:ln>
              <a:effectLst/>
            </c:spPr>
            <c:trendlineType val="linear"/>
            <c:dispRSqr val="1"/>
            <c:dispEq val="0"/>
            <c:trendlineLbl>
              <c:layout>
                <c:manualLayout>
                  <c:x val="0.11360110776594103"/>
                  <c:y val="-0.13653031959240389"/>
                </c:manualLayout>
              </c:layout>
              <c:numFmt formatCode="General" sourceLinked="0"/>
              <c:spPr>
                <a:noFill/>
                <a:ln>
                  <a:noFill/>
                </a:ln>
                <a:effectLst/>
              </c:spPr>
              <c:txPr>
                <a:bodyPr rot="0" spcFirstLastPara="1" vertOverflow="ellipsis" vert="horz" wrap="square" anchor="ctr" anchorCtr="1"/>
                <a:lstStyle/>
                <a:p>
                  <a:pPr>
                    <a:defRPr sz="1400" b="1" i="0" u="none" strike="noStrike" kern="1200" baseline="0">
                      <a:solidFill>
                        <a:schemeClr val="accent2"/>
                      </a:solidFill>
                      <a:latin typeface="+mn-lt"/>
                      <a:ea typeface="+mn-ea"/>
                      <a:cs typeface="+mn-cs"/>
                    </a:defRPr>
                  </a:pPr>
                  <a:endParaRPr lang="en-US"/>
                </a:p>
              </c:txPr>
            </c:trendlineLbl>
          </c:trendline>
          <c:xVal>
            <c:numRef>
              <c:f>'Main Trends'!$D$10:$D$33</c:f>
              <c:numCache>
                <c:formatCode>General</c:formatCode>
                <c:ptCount val="24"/>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59.347999999999999</c:v>
                </c:pt>
                <c:pt idx="13">
                  <c:v>47.198</c:v>
                </c:pt>
                <c:pt idx="14">
                  <c:v>67.853000000000009</c:v>
                </c:pt>
                <c:pt idx="15">
                  <c:v>36.262999999999998</c:v>
                </c:pt>
                <c:pt idx="16">
                  <c:v>39.908000000000001</c:v>
                </c:pt>
                <c:pt idx="17">
                  <c:v>31.402999999999999</c:v>
                </c:pt>
                <c:pt idx="18">
                  <c:v>28.972999999999999</c:v>
                </c:pt>
                <c:pt idx="19">
                  <c:v>38.692999999999998</c:v>
                </c:pt>
                <c:pt idx="20">
                  <c:v>37.478000000000002</c:v>
                </c:pt>
                <c:pt idx="21">
                  <c:v>30.188000000000002</c:v>
                </c:pt>
                <c:pt idx="22">
                  <c:v>24.113</c:v>
                </c:pt>
                <c:pt idx="23">
                  <c:v>27.757999999999999</c:v>
                </c:pt>
              </c:numCache>
            </c:numRef>
          </c:xVal>
          <c:yVal>
            <c:numRef>
              <c:f>'Main Trends'!$G$10:$G$33</c:f>
              <c:numCache>
                <c:formatCode>General</c:formatCode>
                <c:ptCount val="24"/>
                <c:pt idx="0">
                  <c:v>4</c:v>
                </c:pt>
                <c:pt idx="1">
                  <c:v>5</c:v>
                </c:pt>
                <c:pt idx="2">
                  <c:v>1</c:v>
                </c:pt>
                <c:pt idx="3">
                  <c:v>7</c:v>
                </c:pt>
                <c:pt idx="4">
                  <c:v>7</c:v>
                </c:pt>
                <c:pt idx="5">
                  <c:v>5</c:v>
                </c:pt>
                <c:pt idx="6">
                  <c:v>4</c:v>
                </c:pt>
                <c:pt idx="7">
                  <c:v>8</c:v>
                </c:pt>
                <c:pt idx="8">
                  <c:v>9</c:v>
                </c:pt>
                <c:pt idx="9">
                  <c:v>5</c:v>
                </c:pt>
                <c:pt idx="10">
                  <c:v>11</c:v>
                </c:pt>
                <c:pt idx="11">
                  <c:v>9</c:v>
                </c:pt>
                <c:pt idx="12">
                  <c:v>8</c:v>
                </c:pt>
                <c:pt idx="13">
                  <c:v>22</c:v>
                </c:pt>
                <c:pt idx="14">
                  <c:v>14</c:v>
                </c:pt>
                <c:pt idx="15">
                  <c:v>30</c:v>
                </c:pt>
                <c:pt idx="16">
                  <c:v>20</c:v>
                </c:pt>
                <c:pt idx="17">
                  <c:v>17</c:v>
                </c:pt>
                <c:pt idx="18">
                  <c:v>30</c:v>
                </c:pt>
                <c:pt idx="19">
                  <c:v>35</c:v>
                </c:pt>
                <c:pt idx="20">
                  <c:v>44</c:v>
                </c:pt>
                <c:pt idx="21">
                  <c:v>44</c:v>
                </c:pt>
                <c:pt idx="22">
                  <c:v>42</c:v>
                </c:pt>
                <c:pt idx="23">
                  <c:v>45</c:v>
                </c:pt>
              </c:numCache>
            </c:numRef>
          </c:yVal>
          <c:smooth val="0"/>
          <c:extLst>
            <c:ext xmlns:c15="http://schemas.microsoft.com/office/drawing/2012/chart" uri="{02D57815-91ED-43cb-92C2-25804820EDAC}">
              <c15:datalabelsRange>
                <c15:f>'Main Trends'!$B$10:$B$33</c15:f>
                <c15:dlblRangeCache>
                  <c:ptCount val="24"/>
                  <c:pt idx="0">
                    <c:v>Phillipines</c:v>
                  </c:pt>
                  <c:pt idx="1">
                    <c:v>India</c:v>
                  </c:pt>
                  <c:pt idx="2">
                    <c:v>Qatar</c:v>
                  </c:pt>
                  <c:pt idx="3">
                    <c:v>Egypt</c:v>
                  </c:pt>
                  <c:pt idx="4">
                    <c:v>UAE</c:v>
                  </c:pt>
                  <c:pt idx="5">
                    <c:v>Thailand</c:v>
                  </c:pt>
                  <c:pt idx="6">
                    <c:v>Kuwait</c:v>
                  </c:pt>
                  <c:pt idx="7">
                    <c:v>Bahrain</c:v>
                  </c:pt>
                  <c:pt idx="8">
                    <c:v>Malaysia</c:v>
                  </c:pt>
                  <c:pt idx="9">
                    <c:v>Indonesia</c:v>
                  </c:pt>
                  <c:pt idx="10">
                    <c:v>Saudia Arabia</c:v>
                  </c:pt>
                  <c:pt idx="11">
                    <c:v>Singapore</c:v>
                  </c:pt>
                  <c:pt idx="12">
                    <c:v>Taiwan</c:v>
                  </c:pt>
                  <c:pt idx="13">
                    <c:v>Spain</c:v>
                  </c:pt>
                  <c:pt idx="14">
                    <c:v>Italy</c:v>
                  </c:pt>
                  <c:pt idx="15">
                    <c:v>Australia</c:v>
                  </c:pt>
                  <c:pt idx="16">
                    <c:v>France</c:v>
                  </c:pt>
                  <c:pt idx="17">
                    <c:v>Hong Kong</c:v>
                  </c:pt>
                  <c:pt idx="18">
                    <c:v>Great Britain</c:v>
                  </c:pt>
                  <c:pt idx="19">
                    <c:v>Germany</c:v>
                  </c:pt>
                  <c:pt idx="20">
                    <c:v>Finland</c:v>
                  </c:pt>
                  <c:pt idx="21">
                    <c:v>Norway</c:v>
                  </c:pt>
                  <c:pt idx="22">
                    <c:v>Sweden</c:v>
                  </c:pt>
                  <c:pt idx="23">
                    <c:v>Denmark</c:v>
                  </c:pt>
                </c15:dlblRangeCache>
              </c15:datalabelsRange>
            </c:ext>
            <c:ext xmlns:c16="http://schemas.microsoft.com/office/drawing/2014/chart" uri="{C3380CC4-5D6E-409C-BE32-E72D297353CC}">
              <c16:uniqueId val="{0000001B-2471-448C-A79B-7877E9B69362}"/>
            </c:ext>
          </c:extLst>
        </c:ser>
        <c:dLbls>
          <c:showLegendKey val="0"/>
          <c:showVal val="0"/>
          <c:showCatName val="0"/>
          <c:showSerName val="0"/>
          <c:showPercent val="0"/>
          <c:showBubbleSize val="0"/>
        </c:dLbls>
        <c:axId val="619646296"/>
        <c:axId val="619643016"/>
      </c:scatterChart>
      <c:valAx>
        <c:axId val="473937400"/>
        <c:scaling>
          <c:orientation val="minMax"/>
        </c:scaling>
        <c:delete val="0"/>
        <c:axPos val="b"/>
        <c:majorGridlines>
          <c:spPr>
            <a:ln w="9525" cap="flat" cmpd="sng" algn="ctr">
              <a:solidFill>
                <a:schemeClr val="tx2">
                  <a:lumMod val="15000"/>
                  <a:lumOff val="85000"/>
                </a:schemeClr>
              </a:solidFill>
              <a:round/>
            </a:ln>
            <a:effectLst/>
          </c:spPr>
        </c:majorGridlines>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GB" sz="1400"/>
                  <a:t>% Debiased National Religiosity</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numFmt formatCode="General" sourceLinked="1"/>
        <c:majorTickMark val="none"/>
        <c:minorTickMark val="none"/>
        <c:tickLblPos val="nextTo"/>
        <c:spPr>
          <a:noFill/>
          <a:ln>
            <a:solidFill>
              <a:schemeClr val="tx2">
                <a:lumMod val="40000"/>
                <a:lumOff val="60000"/>
              </a:schemeClr>
            </a:solid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73936088"/>
        <c:crosses val="autoZero"/>
        <c:crossBetween val="midCat"/>
      </c:valAx>
      <c:valAx>
        <c:axId val="473936088"/>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GB" sz="1300" b="1" i="0" u="none" strike="noStrike" baseline="0">
                    <a:effectLst/>
                  </a:rPr>
                  <a:t> % Climate-change attitudes. Personal impacts: 'great deal'</a:t>
                </a:r>
                <a:endParaRPr lang="en-GB" sz="1300"/>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numFmt formatCode="General" sourceLinked="1"/>
        <c:majorTickMark val="none"/>
        <c:minorTickMark val="none"/>
        <c:tickLblPos val="nextTo"/>
        <c:spPr>
          <a:noFill/>
          <a:ln>
            <a:solidFill>
              <a:schemeClr val="tx2">
                <a:lumMod val="40000"/>
                <a:lumOff val="60000"/>
              </a:schemeClr>
            </a:solid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473937400"/>
        <c:crosses val="autoZero"/>
        <c:crossBetween val="midCat"/>
      </c:valAx>
      <c:valAx>
        <c:axId val="619643016"/>
        <c:scaling>
          <c:orientation val="minMax"/>
          <c:max val="60"/>
        </c:scaling>
        <c:delete val="0"/>
        <c:axPos val="r"/>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GB" sz="1300" b="1" i="0" u="none" strike="noStrike" baseline="0">
                    <a:effectLst/>
                  </a:rPr>
                  <a:t>% Climate-change attitudes. Personal impacts: 'not much' plus 'no impact'</a:t>
                </a:r>
                <a:endParaRPr lang="en-GB" sz="1300"/>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numFmt formatCode="General" sourceLinked="1"/>
        <c:majorTickMark val="out"/>
        <c:minorTickMark val="none"/>
        <c:tickLblPos val="nextTo"/>
        <c:spPr>
          <a:noFill/>
          <a:ln>
            <a:solidFill>
              <a:schemeClr val="tx2">
                <a:lumMod val="40000"/>
                <a:lumOff val="60000"/>
              </a:schemeClr>
            </a:solidFill>
          </a:ln>
          <a:effectLst/>
        </c:spPr>
        <c:txPr>
          <a:bodyPr rot="-60000000" spcFirstLastPara="1" vertOverflow="ellipsis" vert="horz" wrap="square" anchor="ctr" anchorCtr="1"/>
          <a:lstStyle/>
          <a:p>
            <a:pPr>
              <a:defRPr sz="900" b="0" i="0" u="none" strike="noStrike" kern="1200" baseline="0">
                <a:solidFill>
                  <a:schemeClr val="accent2"/>
                </a:solidFill>
                <a:latin typeface="+mn-lt"/>
                <a:ea typeface="+mn-ea"/>
                <a:cs typeface="+mn-cs"/>
              </a:defRPr>
            </a:pPr>
            <a:endParaRPr lang="en-US"/>
          </a:p>
        </c:txPr>
        <c:crossAx val="619646296"/>
        <c:crosses val="max"/>
        <c:crossBetween val="midCat"/>
      </c:valAx>
      <c:valAx>
        <c:axId val="619646296"/>
        <c:scaling>
          <c:orientation val="minMax"/>
        </c:scaling>
        <c:delete val="1"/>
        <c:axPos val="b"/>
        <c:numFmt formatCode="General" sourceLinked="1"/>
        <c:majorTickMark val="out"/>
        <c:minorTickMark val="none"/>
        <c:tickLblPos val="nextTo"/>
        <c:crossAx val="61964301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2000" b="1" i="0" baseline="0">
                <a:effectLst/>
              </a:rPr>
              <a:t>UN Poll vote share for 'action on climate-change'</a:t>
            </a:r>
            <a:r>
              <a:rPr lang="en-GB" sz="2000" b="0" i="0" baseline="0">
                <a:effectLst/>
              </a:rPr>
              <a:t>, versus </a:t>
            </a:r>
            <a:r>
              <a:rPr lang="en-GB" sz="2000" b="1" i="0" baseline="0">
                <a:effectLst/>
              </a:rPr>
              <a:t>Debiased National Religiosity</a:t>
            </a:r>
            <a:r>
              <a:rPr lang="en-GB" sz="2000" b="0" i="0" baseline="0">
                <a:effectLst/>
              </a:rPr>
              <a:t>. For 48 nations. </a:t>
            </a:r>
            <a:r>
              <a:rPr lang="en-GB" sz="1800" b="0" i="0" baseline="0">
                <a:effectLst/>
              </a:rPr>
              <a:t>Highlighting Religio-regional and GDP-per-Capita info.</a:t>
            </a:r>
          </a:p>
        </c:rich>
      </c:tx>
      <c:layout>
        <c:manualLayout>
          <c:xMode val="edge"/>
          <c:yMode val="edge"/>
          <c:x val="0.11125738027888882"/>
          <c:y val="2.347417840375586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3.2117469216712428E-2"/>
          <c:y val="0.13137715179968701"/>
          <c:w val="0.94578077492788648"/>
          <c:h val="0.8276239941838256"/>
        </c:manualLayout>
      </c:layout>
      <c:scatterChart>
        <c:scatterStyle val="lineMarker"/>
        <c:varyColors val="0"/>
        <c:ser>
          <c:idx val="0"/>
          <c:order val="0"/>
          <c:tx>
            <c:v>Weakly Constrained</c:v>
          </c:tx>
          <c:spPr>
            <a:ln w="25400" cap="rnd">
              <a:noFill/>
              <a:round/>
            </a:ln>
            <a:effectLst/>
          </c:spPr>
          <c:marker>
            <c:symbol val="circle"/>
            <c:size val="8"/>
            <c:spPr>
              <a:solidFill>
                <a:schemeClr val="accent1"/>
              </a:solidFill>
              <a:ln w="9525">
                <a:noFill/>
              </a:ln>
              <a:effectLst/>
            </c:spPr>
          </c:marker>
          <c:dPt>
            <c:idx val="0"/>
            <c:marker>
              <c:symbol val="triangle"/>
              <c:size val="9"/>
              <c:spPr>
                <a:solidFill>
                  <a:schemeClr val="tx1">
                    <a:lumMod val="85000"/>
                    <a:lumOff val="15000"/>
                  </a:schemeClr>
                </a:solidFill>
                <a:ln w="9525">
                  <a:noFill/>
                </a:ln>
                <a:effectLst/>
              </c:spPr>
            </c:marker>
            <c:bubble3D val="0"/>
            <c:extLst>
              <c:ext xmlns:c16="http://schemas.microsoft.com/office/drawing/2014/chart" uri="{C3380CC4-5D6E-409C-BE32-E72D297353CC}">
                <c16:uniqueId val="{00000000-F4E6-44E4-BE97-49C73E8BDB82}"/>
              </c:ext>
            </c:extLst>
          </c:dPt>
          <c:dPt>
            <c:idx val="1"/>
            <c:marker>
              <c:symbol val="star"/>
              <c:size val="9"/>
              <c:spPr>
                <a:noFill/>
                <a:ln w="25400">
                  <a:solidFill>
                    <a:schemeClr val="bg1">
                      <a:lumMod val="50000"/>
                    </a:schemeClr>
                  </a:solidFill>
                </a:ln>
                <a:effectLst/>
              </c:spPr>
            </c:marker>
            <c:bubble3D val="0"/>
            <c:extLst>
              <c:ext xmlns:c16="http://schemas.microsoft.com/office/drawing/2014/chart" uri="{C3380CC4-5D6E-409C-BE32-E72D297353CC}">
                <c16:uniqueId val="{00000001-F4E6-44E4-BE97-49C73E8BDB82}"/>
              </c:ext>
            </c:extLst>
          </c:dPt>
          <c:dPt>
            <c:idx val="2"/>
            <c:marker>
              <c:symbol val="square"/>
              <c:size val="7"/>
              <c:spPr>
                <a:solidFill>
                  <a:schemeClr val="tx1">
                    <a:lumMod val="85000"/>
                    <a:lumOff val="15000"/>
                  </a:schemeClr>
                </a:solidFill>
                <a:ln w="9525">
                  <a:noFill/>
                </a:ln>
                <a:effectLst/>
              </c:spPr>
            </c:marker>
            <c:bubble3D val="0"/>
            <c:extLst>
              <c:ext xmlns:c16="http://schemas.microsoft.com/office/drawing/2014/chart" uri="{C3380CC4-5D6E-409C-BE32-E72D297353CC}">
                <c16:uniqueId val="{00000002-F4E6-44E4-BE97-49C73E8BDB82}"/>
              </c:ext>
            </c:extLst>
          </c:dPt>
          <c:dPt>
            <c:idx val="3"/>
            <c:marker>
              <c:symbol val="square"/>
              <c:size val="7"/>
              <c:spPr>
                <a:solidFill>
                  <a:schemeClr val="tx1">
                    <a:lumMod val="85000"/>
                    <a:lumOff val="15000"/>
                  </a:schemeClr>
                </a:solidFill>
                <a:ln w="9525">
                  <a:noFill/>
                </a:ln>
                <a:effectLst/>
              </c:spPr>
            </c:marker>
            <c:bubble3D val="0"/>
            <c:extLst>
              <c:ext xmlns:c16="http://schemas.microsoft.com/office/drawing/2014/chart" uri="{C3380CC4-5D6E-409C-BE32-E72D297353CC}">
                <c16:uniqueId val="{00000003-F4E6-44E4-BE97-49C73E8BDB82}"/>
              </c:ext>
            </c:extLst>
          </c:dPt>
          <c:dPt>
            <c:idx val="4"/>
            <c:marker>
              <c:symbol val="square"/>
              <c:size val="7"/>
              <c:spPr>
                <a:solidFill>
                  <a:schemeClr val="tx1">
                    <a:lumMod val="85000"/>
                    <a:lumOff val="15000"/>
                  </a:schemeClr>
                </a:solidFill>
                <a:ln w="9525">
                  <a:noFill/>
                </a:ln>
                <a:effectLst/>
              </c:spPr>
            </c:marker>
            <c:bubble3D val="0"/>
            <c:extLst>
              <c:ext xmlns:c16="http://schemas.microsoft.com/office/drawing/2014/chart" uri="{C3380CC4-5D6E-409C-BE32-E72D297353CC}">
                <c16:uniqueId val="{00000004-F4E6-44E4-BE97-49C73E8BDB82}"/>
              </c:ext>
            </c:extLst>
          </c:dPt>
          <c:dPt>
            <c:idx val="5"/>
            <c:marker>
              <c:symbol val="triangle"/>
              <c:size val="9"/>
              <c:spPr>
                <a:solidFill>
                  <a:schemeClr val="tx1">
                    <a:lumMod val="85000"/>
                    <a:lumOff val="15000"/>
                  </a:schemeClr>
                </a:solidFill>
                <a:ln w="9525">
                  <a:noFill/>
                </a:ln>
                <a:effectLst/>
              </c:spPr>
            </c:marker>
            <c:bubble3D val="0"/>
            <c:extLst>
              <c:ext xmlns:c16="http://schemas.microsoft.com/office/drawing/2014/chart" uri="{C3380CC4-5D6E-409C-BE32-E72D297353CC}">
                <c16:uniqueId val="{00000005-F4E6-44E4-BE97-49C73E8BDB82}"/>
              </c:ext>
            </c:extLst>
          </c:dPt>
          <c:dPt>
            <c:idx val="6"/>
            <c:marker>
              <c:symbol val="square"/>
              <c:size val="7"/>
              <c:spPr>
                <a:solidFill>
                  <a:schemeClr val="tx1">
                    <a:lumMod val="85000"/>
                    <a:lumOff val="15000"/>
                  </a:schemeClr>
                </a:solidFill>
                <a:ln w="9525">
                  <a:noFill/>
                </a:ln>
                <a:effectLst/>
              </c:spPr>
            </c:marker>
            <c:bubble3D val="0"/>
            <c:extLst>
              <c:ext xmlns:c16="http://schemas.microsoft.com/office/drawing/2014/chart" uri="{C3380CC4-5D6E-409C-BE32-E72D297353CC}">
                <c16:uniqueId val="{00000006-F4E6-44E4-BE97-49C73E8BDB82}"/>
              </c:ext>
            </c:extLst>
          </c:dPt>
          <c:dPt>
            <c:idx val="7"/>
            <c:marker>
              <c:symbol val="square"/>
              <c:size val="7"/>
              <c:spPr>
                <a:solidFill>
                  <a:schemeClr val="tx1">
                    <a:lumMod val="85000"/>
                    <a:lumOff val="15000"/>
                  </a:schemeClr>
                </a:solidFill>
                <a:ln w="9525">
                  <a:noFill/>
                </a:ln>
                <a:effectLst/>
              </c:spPr>
            </c:marker>
            <c:bubble3D val="0"/>
            <c:extLst>
              <c:ext xmlns:c16="http://schemas.microsoft.com/office/drawing/2014/chart" uri="{C3380CC4-5D6E-409C-BE32-E72D297353CC}">
                <c16:uniqueId val="{00000007-F4E6-44E4-BE97-49C73E8BDB82}"/>
              </c:ext>
            </c:extLst>
          </c:dPt>
          <c:dPt>
            <c:idx val="8"/>
            <c:marker>
              <c:symbol val="triangle"/>
              <c:size val="9"/>
              <c:spPr>
                <a:solidFill>
                  <a:schemeClr val="tx1">
                    <a:lumMod val="85000"/>
                    <a:lumOff val="15000"/>
                  </a:schemeClr>
                </a:solidFill>
                <a:ln w="9525">
                  <a:noFill/>
                </a:ln>
                <a:effectLst/>
              </c:spPr>
            </c:marker>
            <c:bubble3D val="0"/>
            <c:extLst>
              <c:ext xmlns:c16="http://schemas.microsoft.com/office/drawing/2014/chart" uri="{C3380CC4-5D6E-409C-BE32-E72D297353CC}">
                <c16:uniqueId val="{00000008-F4E6-44E4-BE97-49C73E8BDB82}"/>
              </c:ext>
            </c:extLst>
          </c:dPt>
          <c:dPt>
            <c:idx val="9"/>
            <c:marker>
              <c:symbol val="triangle"/>
              <c:size val="9"/>
              <c:spPr>
                <a:solidFill>
                  <a:schemeClr val="tx1">
                    <a:lumMod val="85000"/>
                    <a:lumOff val="15000"/>
                  </a:schemeClr>
                </a:solidFill>
                <a:ln w="9525">
                  <a:noFill/>
                </a:ln>
                <a:effectLst/>
              </c:spPr>
            </c:marker>
            <c:bubble3D val="0"/>
            <c:extLst>
              <c:ext xmlns:c16="http://schemas.microsoft.com/office/drawing/2014/chart" uri="{C3380CC4-5D6E-409C-BE32-E72D297353CC}">
                <c16:uniqueId val="{00000009-F4E6-44E4-BE97-49C73E8BDB82}"/>
              </c:ext>
            </c:extLst>
          </c:dPt>
          <c:dPt>
            <c:idx val="10"/>
            <c:marker>
              <c:symbol val="square"/>
              <c:size val="7"/>
              <c:spPr>
                <a:solidFill>
                  <a:schemeClr val="tx1">
                    <a:lumMod val="85000"/>
                    <a:lumOff val="15000"/>
                  </a:schemeClr>
                </a:solidFill>
                <a:ln w="9525">
                  <a:noFill/>
                </a:ln>
                <a:effectLst/>
              </c:spPr>
            </c:marker>
            <c:bubble3D val="0"/>
            <c:extLst>
              <c:ext xmlns:c16="http://schemas.microsoft.com/office/drawing/2014/chart" uri="{C3380CC4-5D6E-409C-BE32-E72D297353CC}">
                <c16:uniqueId val="{0000000A-F4E6-44E4-BE97-49C73E8BDB82}"/>
              </c:ext>
            </c:extLst>
          </c:dPt>
          <c:dPt>
            <c:idx val="11"/>
            <c:marker>
              <c:symbol val="plus"/>
              <c:size val="8"/>
              <c:spPr>
                <a:noFill/>
                <a:ln w="22225">
                  <a:solidFill>
                    <a:schemeClr val="bg1">
                      <a:lumMod val="75000"/>
                    </a:schemeClr>
                  </a:solidFill>
                </a:ln>
                <a:effectLst/>
              </c:spPr>
            </c:marker>
            <c:bubble3D val="0"/>
            <c:extLst>
              <c:ext xmlns:c16="http://schemas.microsoft.com/office/drawing/2014/chart" uri="{C3380CC4-5D6E-409C-BE32-E72D297353CC}">
                <c16:uniqueId val="{0000000B-F4E6-44E4-BE97-49C73E8BDB82}"/>
              </c:ext>
            </c:extLst>
          </c:dPt>
          <c:dPt>
            <c:idx val="12"/>
            <c:marker>
              <c:symbol val="circle"/>
              <c:size val="8"/>
              <c:spPr>
                <a:noFill/>
                <a:ln w="22225">
                  <a:solidFill>
                    <a:schemeClr val="tx1">
                      <a:lumMod val="85000"/>
                      <a:lumOff val="15000"/>
                    </a:schemeClr>
                  </a:solidFill>
                </a:ln>
                <a:effectLst/>
              </c:spPr>
            </c:marker>
            <c:bubble3D val="0"/>
            <c:extLst>
              <c:ext xmlns:c16="http://schemas.microsoft.com/office/drawing/2014/chart" uri="{C3380CC4-5D6E-409C-BE32-E72D297353CC}">
                <c16:uniqueId val="{0000000C-F4E6-44E4-BE97-49C73E8BDB82}"/>
              </c:ext>
            </c:extLst>
          </c:dPt>
          <c:dPt>
            <c:idx val="13"/>
            <c:marker>
              <c:symbol val="circle"/>
              <c:size val="8"/>
              <c:spPr>
                <a:solidFill>
                  <a:schemeClr val="tx1">
                    <a:lumMod val="85000"/>
                    <a:lumOff val="15000"/>
                  </a:schemeClr>
                </a:solidFill>
                <a:ln w="9525">
                  <a:noFill/>
                </a:ln>
                <a:effectLst/>
              </c:spPr>
            </c:marker>
            <c:bubble3D val="0"/>
            <c:extLst>
              <c:ext xmlns:c16="http://schemas.microsoft.com/office/drawing/2014/chart" uri="{C3380CC4-5D6E-409C-BE32-E72D297353CC}">
                <c16:uniqueId val="{0000000D-F4E6-44E4-BE97-49C73E8BDB82}"/>
              </c:ext>
            </c:extLst>
          </c:dPt>
          <c:dPt>
            <c:idx val="14"/>
            <c:marker>
              <c:symbol val="plus"/>
              <c:size val="8"/>
              <c:spPr>
                <a:noFill/>
                <a:ln w="22225">
                  <a:solidFill>
                    <a:schemeClr val="bg1">
                      <a:lumMod val="75000"/>
                    </a:schemeClr>
                  </a:solidFill>
                </a:ln>
                <a:effectLst/>
              </c:spPr>
            </c:marker>
            <c:bubble3D val="0"/>
            <c:extLst>
              <c:ext xmlns:c16="http://schemas.microsoft.com/office/drawing/2014/chart" uri="{C3380CC4-5D6E-409C-BE32-E72D297353CC}">
                <c16:uniqueId val="{0000000E-F4E6-44E4-BE97-49C73E8BDB82}"/>
              </c:ext>
            </c:extLst>
          </c:dPt>
          <c:dPt>
            <c:idx val="15"/>
            <c:marker>
              <c:symbol val="circle"/>
              <c:size val="8"/>
              <c:spPr>
                <a:noFill/>
                <a:ln w="22225">
                  <a:solidFill>
                    <a:schemeClr val="tx1">
                      <a:lumMod val="85000"/>
                      <a:lumOff val="15000"/>
                    </a:schemeClr>
                  </a:solidFill>
                </a:ln>
                <a:effectLst/>
              </c:spPr>
            </c:marker>
            <c:bubble3D val="0"/>
            <c:extLst>
              <c:ext xmlns:c16="http://schemas.microsoft.com/office/drawing/2014/chart" uri="{C3380CC4-5D6E-409C-BE32-E72D297353CC}">
                <c16:uniqueId val="{0000000F-F4E6-44E4-BE97-49C73E8BDB82}"/>
              </c:ext>
            </c:extLst>
          </c:dPt>
          <c:dPt>
            <c:idx val="16"/>
            <c:marker>
              <c:symbol val="circle"/>
              <c:size val="8"/>
              <c:spPr>
                <a:noFill/>
                <a:ln w="22225">
                  <a:solidFill>
                    <a:schemeClr val="tx1">
                      <a:lumMod val="85000"/>
                      <a:lumOff val="15000"/>
                    </a:schemeClr>
                  </a:solidFill>
                </a:ln>
                <a:effectLst/>
              </c:spPr>
            </c:marker>
            <c:bubble3D val="0"/>
            <c:extLst>
              <c:ext xmlns:c16="http://schemas.microsoft.com/office/drawing/2014/chart" uri="{C3380CC4-5D6E-409C-BE32-E72D297353CC}">
                <c16:uniqueId val="{00000010-F4E6-44E4-BE97-49C73E8BDB82}"/>
              </c:ext>
            </c:extLst>
          </c:dPt>
          <c:dPt>
            <c:idx val="17"/>
            <c:marker>
              <c:symbol val="circle"/>
              <c:size val="8"/>
              <c:spPr>
                <a:noFill/>
                <a:ln w="22225">
                  <a:solidFill>
                    <a:schemeClr val="tx1">
                      <a:lumMod val="85000"/>
                      <a:lumOff val="15000"/>
                    </a:schemeClr>
                  </a:solidFill>
                </a:ln>
                <a:effectLst/>
              </c:spPr>
            </c:marker>
            <c:bubble3D val="0"/>
            <c:extLst>
              <c:ext xmlns:c16="http://schemas.microsoft.com/office/drawing/2014/chart" uri="{C3380CC4-5D6E-409C-BE32-E72D297353CC}">
                <c16:uniqueId val="{00000011-F4E6-44E4-BE97-49C73E8BDB82}"/>
              </c:ext>
            </c:extLst>
          </c:dPt>
          <c:dPt>
            <c:idx val="18"/>
            <c:marker>
              <c:symbol val="circle"/>
              <c:size val="8"/>
              <c:spPr>
                <a:noFill/>
                <a:ln w="22225">
                  <a:solidFill>
                    <a:schemeClr val="tx1">
                      <a:lumMod val="85000"/>
                      <a:lumOff val="15000"/>
                    </a:schemeClr>
                  </a:solidFill>
                </a:ln>
                <a:effectLst/>
              </c:spPr>
            </c:marker>
            <c:bubble3D val="0"/>
            <c:extLst>
              <c:ext xmlns:c16="http://schemas.microsoft.com/office/drawing/2014/chart" uri="{C3380CC4-5D6E-409C-BE32-E72D297353CC}">
                <c16:uniqueId val="{00000012-F4E6-44E4-BE97-49C73E8BDB82}"/>
              </c:ext>
            </c:extLst>
          </c:dPt>
          <c:dPt>
            <c:idx val="19"/>
            <c:marker>
              <c:symbol val="circle"/>
              <c:size val="8"/>
              <c:spPr>
                <a:noFill/>
                <a:ln w="22225">
                  <a:solidFill>
                    <a:schemeClr val="tx1">
                      <a:lumMod val="85000"/>
                      <a:lumOff val="15000"/>
                    </a:schemeClr>
                  </a:solidFill>
                </a:ln>
                <a:effectLst/>
              </c:spPr>
            </c:marker>
            <c:bubble3D val="0"/>
            <c:extLst>
              <c:ext xmlns:c16="http://schemas.microsoft.com/office/drawing/2014/chart" uri="{C3380CC4-5D6E-409C-BE32-E72D297353CC}">
                <c16:uniqueId val="{00000013-F4E6-44E4-BE97-49C73E8BDB82}"/>
              </c:ext>
            </c:extLst>
          </c:dPt>
          <c:dPt>
            <c:idx val="20"/>
            <c:marker>
              <c:symbol val="circle"/>
              <c:size val="8"/>
              <c:spPr>
                <a:noFill/>
                <a:ln w="22225">
                  <a:solidFill>
                    <a:schemeClr val="tx1">
                      <a:lumMod val="85000"/>
                      <a:lumOff val="15000"/>
                    </a:schemeClr>
                  </a:solidFill>
                </a:ln>
                <a:effectLst/>
              </c:spPr>
            </c:marker>
            <c:bubble3D val="0"/>
            <c:extLst>
              <c:ext xmlns:c16="http://schemas.microsoft.com/office/drawing/2014/chart" uri="{C3380CC4-5D6E-409C-BE32-E72D297353CC}">
                <c16:uniqueId val="{00000014-F4E6-44E4-BE97-49C73E8BDB82}"/>
              </c:ext>
            </c:extLst>
          </c:dPt>
          <c:dPt>
            <c:idx val="21"/>
            <c:marker>
              <c:symbol val="circle"/>
              <c:size val="8"/>
              <c:spPr>
                <a:noFill/>
                <a:ln w="22225">
                  <a:solidFill>
                    <a:schemeClr val="tx1">
                      <a:lumMod val="85000"/>
                      <a:lumOff val="15000"/>
                    </a:schemeClr>
                  </a:solidFill>
                </a:ln>
                <a:effectLst/>
              </c:spPr>
            </c:marker>
            <c:bubble3D val="0"/>
            <c:extLst>
              <c:ext xmlns:c16="http://schemas.microsoft.com/office/drawing/2014/chart" uri="{C3380CC4-5D6E-409C-BE32-E72D297353CC}">
                <c16:uniqueId val="{00000015-F4E6-44E4-BE97-49C73E8BDB82}"/>
              </c:ext>
            </c:extLst>
          </c:dPt>
          <c:dPt>
            <c:idx val="22"/>
            <c:marker>
              <c:symbol val="x"/>
              <c:size val="8"/>
              <c:spPr>
                <a:noFill/>
                <a:ln w="15875">
                  <a:solidFill>
                    <a:schemeClr val="tx1">
                      <a:lumMod val="85000"/>
                      <a:lumOff val="15000"/>
                    </a:schemeClr>
                  </a:solidFill>
                </a:ln>
                <a:effectLst/>
              </c:spPr>
            </c:marker>
            <c:bubble3D val="0"/>
            <c:extLst>
              <c:ext xmlns:c16="http://schemas.microsoft.com/office/drawing/2014/chart" uri="{C3380CC4-5D6E-409C-BE32-E72D297353CC}">
                <c16:uniqueId val="{00000016-F4E6-44E4-BE97-49C73E8BDB82}"/>
              </c:ext>
            </c:extLst>
          </c:dPt>
          <c:dPt>
            <c:idx val="23"/>
            <c:marker>
              <c:symbol val="x"/>
              <c:size val="8"/>
              <c:spPr>
                <a:noFill/>
                <a:ln w="15875">
                  <a:solidFill>
                    <a:schemeClr val="tx1">
                      <a:lumMod val="85000"/>
                      <a:lumOff val="15000"/>
                    </a:schemeClr>
                  </a:solidFill>
                </a:ln>
                <a:effectLst/>
              </c:spPr>
            </c:marker>
            <c:bubble3D val="0"/>
            <c:extLst>
              <c:ext xmlns:c16="http://schemas.microsoft.com/office/drawing/2014/chart" uri="{C3380CC4-5D6E-409C-BE32-E72D297353CC}">
                <c16:uniqueId val="{00000017-F4E6-44E4-BE97-49C73E8BDB82}"/>
              </c:ext>
            </c:extLst>
          </c:dPt>
          <c:dPt>
            <c:idx val="24"/>
            <c:marker>
              <c:symbol val="star"/>
              <c:size val="9"/>
              <c:spPr>
                <a:noFill/>
                <a:ln w="25400">
                  <a:solidFill>
                    <a:schemeClr val="bg1">
                      <a:lumMod val="50000"/>
                    </a:schemeClr>
                  </a:solidFill>
                </a:ln>
                <a:effectLst/>
              </c:spPr>
            </c:marker>
            <c:bubble3D val="0"/>
            <c:extLst>
              <c:ext xmlns:c16="http://schemas.microsoft.com/office/drawing/2014/chart" uri="{C3380CC4-5D6E-409C-BE32-E72D297353CC}">
                <c16:uniqueId val="{00000018-F4E6-44E4-BE97-49C73E8BDB82}"/>
              </c:ext>
            </c:extLst>
          </c:dPt>
          <c:dPt>
            <c:idx val="25"/>
            <c:marker>
              <c:symbol val="star"/>
              <c:size val="9"/>
              <c:spPr>
                <a:noFill/>
                <a:ln w="25400">
                  <a:solidFill>
                    <a:schemeClr val="bg1">
                      <a:lumMod val="50000"/>
                    </a:schemeClr>
                  </a:solidFill>
                </a:ln>
                <a:effectLst/>
              </c:spPr>
            </c:marker>
            <c:bubble3D val="0"/>
            <c:extLst>
              <c:ext xmlns:c16="http://schemas.microsoft.com/office/drawing/2014/chart" uri="{C3380CC4-5D6E-409C-BE32-E72D297353CC}">
                <c16:uniqueId val="{00000019-F4E6-44E4-BE97-49C73E8BDB82}"/>
              </c:ext>
            </c:extLst>
          </c:dPt>
          <c:dPt>
            <c:idx val="26"/>
            <c:marker>
              <c:symbol val="x"/>
              <c:size val="8"/>
              <c:spPr>
                <a:noFill/>
                <a:ln w="15875">
                  <a:solidFill>
                    <a:schemeClr val="tx1">
                      <a:lumMod val="85000"/>
                      <a:lumOff val="15000"/>
                    </a:schemeClr>
                  </a:solidFill>
                </a:ln>
                <a:effectLst/>
              </c:spPr>
            </c:marker>
            <c:bubble3D val="0"/>
            <c:extLst>
              <c:ext xmlns:c16="http://schemas.microsoft.com/office/drawing/2014/chart" uri="{C3380CC4-5D6E-409C-BE32-E72D297353CC}">
                <c16:uniqueId val="{0000001A-F4E6-44E4-BE97-49C73E8BDB82}"/>
              </c:ext>
            </c:extLst>
          </c:dPt>
          <c:dPt>
            <c:idx val="27"/>
            <c:marker>
              <c:symbol val="diamond"/>
              <c:size val="9"/>
              <c:spPr>
                <a:solidFill>
                  <a:schemeClr val="bg1">
                    <a:lumMod val="50000"/>
                  </a:schemeClr>
                </a:solidFill>
                <a:ln w="9525">
                  <a:noFill/>
                </a:ln>
                <a:effectLst/>
              </c:spPr>
            </c:marker>
            <c:bubble3D val="0"/>
            <c:extLst>
              <c:ext xmlns:c16="http://schemas.microsoft.com/office/drawing/2014/chart" uri="{C3380CC4-5D6E-409C-BE32-E72D297353CC}">
                <c16:uniqueId val="{0000001B-F4E6-44E4-BE97-49C73E8BDB82}"/>
              </c:ext>
            </c:extLst>
          </c:dPt>
          <c:dPt>
            <c:idx val="28"/>
            <c:marker>
              <c:symbol val="circle"/>
              <c:size val="8"/>
              <c:spPr>
                <a:solidFill>
                  <a:schemeClr val="tx1">
                    <a:lumMod val="85000"/>
                    <a:lumOff val="15000"/>
                  </a:schemeClr>
                </a:solidFill>
                <a:ln w="9525">
                  <a:noFill/>
                </a:ln>
                <a:effectLst/>
              </c:spPr>
            </c:marker>
            <c:bubble3D val="0"/>
            <c:extLst>
              <c:ext xmlns:c16="http://schemas.microsoft.com/office/drawing/2014/chart" uri="{C3380CC4-5D6E-409C-BE32-E72D297353CC}">
                <c16:uniqueId val="{0000001C-F4E6-44E4-BE97-49C73E8BDB82}"/>
              </c:ext>
            </c:extLst>
          </c:dPt>
          <c:dPt>
            <c:idx val="29"/>
            <c:marker>
              <c:symbol val="diamond"/>
              <c:size val="9"/>
              <c:spPr>
                <a:solidFill>
                  <a:schemeClr val="bg1">
                    <a:lumMod val="50000"/>
                  </a:schemeClr>
                </a:solidFill>
                <a:ln w="9525">
                  <a:noFill/>
                </a:ln>
                <a:effectLst/>
              </c:spPr>
            </c:marker>
            <c:bubble3D val="0"/>
            <c:extLst>
              <c:ext xmlns:c16="http://schemas.microsoft.com/office/drawing/2014/chart" uri="{C3380CC4-5D6E-409C-BE32-E72D297353CC}">
                <c16:uniqueId val="{0000001D-F4E6-44E4-BE97-49C73E8BDB82}"/>
              </c:ext>
            </c:extLst>
          </c:dPt>
          <c:dPt>
            <c:idx val="30"/>
            <c:marker>
              <c:symbol val="square"/>
              <c:size val="8"/>
              <c:spPr>
                <a:noFill/>
                <a:ln w="25400">
                  <a:solidFill>
                    <a:schemeClr val="tx1">
                      <a:lumMod val="85000"/>
                      <a:lumOff val="15000"/>
                    </a:schemeClr>
                  </a:solidFill>
                </a:ln>
                <a:effectLst/>
              </c:spPr>
            </c:marker>
            <c:bubble3D val="0"/>
            <c:extLst>
              <c:ext xmlns:c16="http://schemas.microsoft.com/office/drawing/2014/chart" uri="{C3380CC4-5D6E-409C-BE32-E72D297353CC}">
                <c16:uniqueId val="{0000001E-F4E6-44E4-BE97-49C73E8BDB82}"/>
              </c:ext>
            </c:extLst>
          </c:dPt>
          <c:dPt>
            <c:idx val="31"/>
            <c:marker>
              <c:symbol val="circle"/>
              <c:size val="8"/>
              <c:spPr>
                <a:solidFill>
                  <a:schemeClr val="tx1">
                    <a:lumMod val="85000"/>
                    <a:lumOff val="15000"/>
                  </a:schemeClr>
                </a:solidFill>
                <a:ln w="9525">
                  <a:noFill/>
                </a:ln>
                <a:effectLst/>
              </c:spPr>
            </c:marker>
            <c:bubble3D val="0"/>
            <c:extLst>
              <c:ext xmlns:c16="http://schemas.microsoft.com/office/drawing/2014/chart" uri="{C3380CC4-5D6E-409C-BE32-E72D297353CC}">
                <c16:uniqueId val="{0000001F-F4E6-44E4-BE97-49C73E8BDB82}"/>
              </c:ext>
            </c:extLst>
          </c:dPt>
          <c:dPt>
            <c:idx val="32"/>
            <c:marker>
              <c:symbol val="square"/>
              <c:size val="8"/>
              <c:spPr>
                <a:noFill/>
                <a:ln w="25400">
                  <a:solidFill>
                    <a:schemeClr val="tx1">
                      <a:lumMod val="85000"/>
                      <a:lumOff val="15000"/>
                    </a:schemeClr>
                  </a:solidFill>
                </a:ln>
                <a:effectLst/>
              </c:spPr>
            </c:marker>
            <c:bubble3D val="0"/>
            <c:extLst>
              <c:ext xmlns:c16="http://schemas.microsoft.com/office/drawing/2014/chart" uri="{C3380CC4-5D6E-409C-BE32-E72D297353CC}">
                <c16:uniqueId val="{00000020-F4E6-44E4-BE97-49C73E8BDB82}"/>
              </c:ext>
            </c:extLst>
          </c:dPt>
          <c:dPt>
            <c:idx val="33"/>
            <c:marker>
              <c:symbol val="square"/>
              <c:size val="8"/>
              <c:spPr>
                <a:noFill/>
                <a:ln w="25400">
                  <a:solidFill>
                    <a:schemeClr val="tx1">
                      <a:lumMod val="85000"/>
                      <a:lumOff val="15000"/>
                    </a:schemeClr>
                  </a:solidFill>
                </a:ln>
                <a:effectLst/>
              </c:spPr>
            </c:marker>
            <c:bubble3D val="0"/>
            <c:extLst>
              <c:ext xmlns:c16="http://schemas.microsoft.com/office/drawing/2014/chart" uri="{C3380CC4-5D6E-409C-BE32-E72D297353CC}">
                <c16:uniqueId val="{00000021-F4E6-44E4-BE97-49C73E8BDB82}"/>
              </c:ext>
            </c:extLst>
          </c:dPt>
          <c:dPt>
            <c:idx val="34"/>
            <c:marker>
              <c:symbol val="circle"/>
              <c:size val="8"/>
              <c:spPr>
                <a:solidFill>
                  <a:schemeClr val="tx1">
                    <a:lumMod val="85000"/>
                    <a:lumOff val="15000"/>
                  </a:schemeClr>
                </a:solidFill>
                <a:ln w="9525">
                  <a:noFill/>
                </a:ln>
                <a:effectLst/>
              </c:spPr>
            </c:marker>
            <c:bubble3D val="0"/>
            <c:extLst>
              <c:ext xmlns:c16="http://schemas.microsoft.com/office/drawing/2014/chart" uri="{C3380CC4-5D6E-409C-BE32-E72D297353CC}">
                <c16:uniqueId val="{00000022-F4E6-44E4-BE97-49C73E8BDB82}"/>
              </c:ext>
            </c:extLst>
          </c:dPt>
          <c:dPt>
            <c:idx val="35"/>
            <c:marker>
              <c:symbol val="circle"/>
              <c:size val="8"/>
              <c:spPr>
                <a:solidFill>
                  <a:schemeClr val="tx1">
                    <a:lumMod val="85000"/>
                    <a:lumOff val="15000"/>
                  </a:schemeClr>
                </a:solidFill>
                <a:ln w="9525">
                  <a:noFill/>
                </a:ln>
                <a:effectLst/>
              </c:spPr>
            </c:marker>
            <c:bubble3D val="0"/>
            <c:extLst>
              <c:ext xmlns:c16="http://schemas.microsoft.com/office/drawing/2014/chart" uri="{C3380CC4-5D6E-409C-BE32-E72D297353CC}">
                <c16:uniqueId val="{00000023-F4E6-44E4-BE97-49C73E8BDB82}"/>
              </c:ext>
            </c:extLst>
          </c:dPt>
          <c:dPt>
            <c:idx val="36"/>
            <c:marker>
              <c:symbol val="circle"/>
              <c:size val="8"/>
              <c:spPr>
                <a:noFill/>
                <a:ln w="22225">
                  <a:solidFill>
                    <a:schemeClr val="tx1">
                      <a:lumMod val="85000"/>
                      <a:lumOff val="15000"/>
                    </a:schemeClr>
                  </a:solidFill>
                </a:ln>
                <a:effectLst/>
              </c:spPr>
            </c:marker>
            <c:bubble3D val="0"/>
            <c:extLst>
              <c:ext xmlns:c16="http://schemas.microsoft.com/office/drawing/2014/chart" uri="{C3380CC4-5D6E-409C-BE32-E72D297353CC}">
                <c16:uniqueId val="{00000024-F4E6-44E4-BE97-49C73E8BDB82}"/>
              </c:ext>
            </c:extLst>
          </c:dPt>
          <c:dPt>
            <c:idx val="37"/>
            <c:marker>
              <c:symbol val="circle"/>
              <c:size val="8"/>
              <c:spPr>
                <a:noFill/>
                <a:ln w="22225">
                  <a:solidFill>
                    <a:schemeClr val="tx1">
                      <a:lumMod val="85000"/>
                      <a:lumOff val="15000"/>
                    </a:schemeClr>
                  </a:solidFill>
                </a:ln>
                <a:effectLst/>
              </c:spPr>
            </c:marker>
            <c:bubble3D val="0"/>
            <c:extLst>
              <c:ext xmlns:c16="http://schemas.microsoft.com/office/drawing/2014/chart" uri="{C3380CC4-5D6E-409C-BE32-E72D297353CC}">
                <c16:uniqueId val="{00000025-F4E6-44E4-BE97-49C73E8BDB82}"/>
              </c:ext>
            </c:extLst>
          </c:dPt>
          <c:dPt>
            <c:idx val="38"/>
            <c:marker>
              <c:symbol val="square"/>
              <c:size val="8"/>
              <c:spPr>
                <a:noFill/>
                <a:ln w="25400">
                  <a:solidFill>
                    <a:schemeClr val="tx1">
                      <a:lumMod val="85000"/>
                      <a:lumOff val="15000"/>
                    </a:schemeClr>
                  </a:solidFill>
                </a:ln>
                <a:effectLst/>
              </c:spPr>
            </c:marker>
            <c:bubble3D val="0"/>
            <c:extLst>
              <c:ext xmlns:c16="http://schemas.microsoft.com/office/drawing/2014/chart" uri="{C3380CC4-5D6E-409C-BE32-E72D297353CC}">
                <c16:uniqueId val="{00000026-F4E6-44E4-BE97-49C73E8BDB82}"/>
              </c:ext>
            </c:extLst>
          </c:dPt>
          <c:dPt>
            <c:idx val="39"/>
            <c:marker>
              <c:symbol val="plus"/>
              <c:size val="8"/>
              <c:spPr>
                <a:noFill/>
                <a:ln w="22225">
                  <a:solidFill>
                    <a:schemeClr val="bg1">
                      <a:lumMod val="75000"/>
                    </a:schemeClr>
                  </a:solidFill>
                </a:ln>
                <a:effectLst/>
              </c:spPr>
            </c:marker>
            <c:bubble3D val="0"/>
            <c:extLst>
              <c:ext xmlns:c16="http://schemas.microsoft.com/office/drawing/2014/chart" uri="{C3380CC4-5D6E-409C-BE32-E72D297353CC}">
                <c16:uniqueId val="{00000027-F4E6-44E4-BE97-49C73E8BDB82}"/>
              </c:ext>
            </c:extLst>
          </c:dPt>
          <c:dPt>
            <c:idx val="40"/>
            <c:marker>
              <c:symbol val="circle"/>
              <c:size val="8"/>
              <c:spPr>
                <a:solidFill>
                  <a:schemeClr val="tx1">
                    <a:lumMod val="85000"/>
                    <a:lumOff val="15000"/>
                  </a:schemeClr>
                </a:solidFill>
                <a:ln w="9525">
                  <a:noFill/>
                </a:ln>
                <a:effectLst/>
              </c:spPr>
            </c:marker>
            <c:bubble3D val="0"/>
            <c:extLst>
              <c:ext xmlns:c16="http://schemas.microsoft.com/office/drawing/2014/chart" uri="{C3380CC4-5D6E-409C-BE32-E72D297353CC}">
                <c16:uniqueId val="{00000028-F4E6-44E4-BE97-49C73E8BDB82}"/>
              </c:ext>
            </c:extLst>
          </c:dPt>
          <c:dPt>
            <c:idx val="41"/>
            <c:marker>
              <c:symbol val="circle"/>
              <c:size val="8"/>
              <c:spPr>
                <a:noFill/>
                <a:ln w="22225">
                  <a:solidFill>
                    <a:schemeClr val="tx1">
                      <a:lumMod val="85000"/>
                      <a:lumOff val="15000"/>
                    </a:schemeClr>
                  </a:solidFill>
                </a:ln>
                <a:effectLst/>
              </c:spPr>
            </c:marker>
            <c:bubble3D val="0"/>
            <c:extLst>
              <c:ext xmlns:c16="http://schemas.microsoft.com/office/drawing/2014/chart" uri="{C3380CC4-5D6E-409C-BE32-E72D297353CC}">
                <c16:uniqueId val="{00000029-F4E6-44E4-BE97-49C73E8BDB82}"/>
              </c:ext>
            </c:extLst>
          </c:dPt>
          <c:dPt>
            <c:idx val="42"/>
            <c:marker>
              <c:symbol val="circle"/>
              <c:size val="8"/>
              <c:spPr>
                <a:noFill/>
                <a:ln w="22225">
                  <a:solidFill>
                    <a:schemeClr val="tx1">
                      <a:lumMod val="85000"/>
                      <a:lumOff val="15000"/>
                    </a:schemeClr>
                  </a:solidFill>
                </a:ln>
                <a:effectLst/>
              </c:spPr>
            </c:marker>
            <c:bubble3D val="0"/>
            <c:extLst>
              <c:ext xmlns:c16="http://schemas.microsoft.com/office/drawing/2014/chart" uri="{C3380CC4-5D6E-409C-BE32-E72D297353CC}">
                <c16:uniqueId val="{0000002A-F4E6-44E4-BE97-49C73E8BDB82}"/>
              </c:ext>
            </c:extLst>
          </c:dPt>
          <c:dPt>
            <c:idx val="43"/>
            <c:marker>
              <c:symbol val="plus"/>
              <c:size val="8"/>
              <c:spPr>
                <a:noFill/>
                <a:ln w="22225">
                  <a:solidFill>
                    <a:schemeClr val="bg1">
                      <a:lumMod val="75000"/>
                    </a:schemeClr>
                  </a:solidFill>
                </a:ln>
                <a:effectLst/>
              </c:spPr>
            </c:marker>
            <c:bubble3D val="0"/>
            <c:extLst>
              <c:ext xmlns:c16="http://schemas.microsoft.com/office/drawing/2014/chart" uri="{C3380CC4-5D6E-409C-BE32-E72D297353CC}">
                <c16:uniqueId val="{0000002B-F4E6-44E4-BE97-49C73E8BDB82}"/>
              </c:ext>
            </c:extLst>
          </c:dPt>
          <c:dPt>
            <c:idx val="44"/>
            <c:marker>
              <c:symbol val="circle"/>
              <c:size val="8"/>
              <c:spPr>
                <a:noFill/>
                <a:ln w="22225">
                  <a:solidFill>
                    <a:schemeClr val="tx1">
                      <a:lumMod val="85000"/>
                      <a:lumOff val="15000"/>
                    </a:schemeClr>
                  </a:solidFill>
                </a:ln>
                <a:effectLst/>
              </c:spPr>
            </c:marker>
            <c:bubble3D val="0"/>
            <c:extLst>
              <c:ext xmlns:c16="http://schemas.microsoft.com/office/drawing/2014/chart" uri="{C3380CC4-5D6E-409C-BE32-E72D297353CC}">
                <c16:uniqueId val="{0000002C-F4E6-44E4-BE97-49C73E8BDB82}"/>
              </c:ext>
            </c:extLst>
          </c:dPt>
          <c:dPt>
            <c:idx val="45"/>
            <c:marker>
              <c:symbol val="circle"/>
              <c:size val="8"/>
              <c:spPr>
                <a:noFill/>
                <a:ln w="22225">
                  <a:solidFill>
                    <a:schemeClr val="tx1">
                      <a:lumMod val="85000"/>
                      <a:lumOff val="15000"/>
                    </a:schemeClr>
                  </a:solidFill>
                </a:ln>
                <a:effectLst/>
              </c:spPr>
            </c:marker>
            <c:bubble3D val="0"/>
            <c:extLst>
              <c:ext xmlns:c16="http://schemas.microsoft.com/office/drawing/2014/chart" uri="{C3380CC4-5D6E-409C-BE32-E72D297353CC}">
                <c16:uniqueId val="{0000002D-F4E6-44E4-BE97-49C73E8BDB82}"/>
              </c:ext>
            </c:extLst>
          </c:dPt>
          <c:dPt>
            <c:idx val="46"/>
            <c:marker>
              <c:symbol val="square"/>
              <c:size val="8"/>
              <c:spPr>
                <a:noFill/>
                <a:ln w="25400">
                  <a:solidFill>
                    <a:schemeClr val="tx1">
                      <a:lumMod val="85000"/>
                      <a:lumOff val="15000"/>
                    </a:schemeClr>
                  </a:solidFill>
                </a:ln>
                <a:effectLst/>
              </c:spPr>
            </c:marker>
            <c:bubble3D val="0"/>
            <c:extLst>
              <c:ext xmlns:c16="http://schemas.microsoft.com/office/drawing/2014/chart" uri="{C3380CC4-5D6E-409C-BE32-E72D297353CC}">
                <c16:uniqueId val="{0000002E-F4E6-44E4-BE97-49C73E8BDB82}"/>
              </c:ext>
            </c:extLst>
          </c:dPt>
          <c:dPt>
            <c:idx val="47"/>
            <c:marker>
              <c:symbol val="x"/>
              <c:size val="8"/>
              <c:spPr>
                <a:noFill/>
                <a:ln w="15875">
                  <a:solidFill>
                    <a:schemeClr val="tx1">
                      <a:lumMod val="85000"/>
                      <a:lumOff val="15000"/>
                    </a:schemeClr>
                  </a:solidFill>
                </a:ln>
                <a:effectLst/>
              </c:spPr>
            </c:marker>
            <c:bubble3D val="0"/>
            <c:extLst>
              <c:ext xmlns:c16="http://schemas.microsoft.com/office/drawing/2014/chart" uri="{C3380CC4-5D6E-409C-BE32-E72D297353CC}">
                <c16:uniqueId val="{0000002F-F4E6-44E4-BE97-49C73E8BDB82}"/>
              </c:ext>
            </c:extLst>
          </c:dPt>
          <c:dLbls>
            <c:dLbl>
              <c:idx val="0"/>
              <c:layout>
                <c:manualLayout>
                  <c:x val="-2.3794070091177937E-2"/>
                  <c:y val="1.8767636439811219E-2"/>
                </c:manualLayout>
              </c:layout>
              <c:tx>
                <c:rich>
                  <a:bodyPr rot="0" spcFirstLastPara="1" vertOverflow="ellipsis" vert="horz" wrap="square" lIns="38100" tIns="19050" rIns="38100" bIns="19050" anchor="ctr" anchorCtr="1">
                    <a:spAutoFit/>
                  </a:bodyPr>
                  <a:lstStyle/>
                  <a:p>
                    <a:pPr>
                      <a:defRPr sz="1000" b="0" i="0" u="none" strike="noStrike" kern="1200" baseline="0">
                        <a:solidFill>
                          <a:schemeClr val="tx1">
                            <a:lumMod val="85000"/>
                            <a:lumOff val="15000"/>
                          </a:schemeClr>
                        </a:solidFill>
                        <a:latin typeface="+mn-lt"/>
                        <a:ea typeface="+mn-ea"/>
                        <a:cs typeface="+mn-cs"/>
                      </a:defRPr>
                    </a:pPr>
                    <a:fld id="{231E11FE-4FC6-433E-AA22-4371F6841E1E}" type="CELLRANGE">
                      <a:rPr lang="en-US" sz="1000">
                        <a:solidFill>
                          <a:schemeClr val="tx1">
                            <a:lumMod val="85000"/>
                            <a:lumOff val="15000"/>
                          </a:schemeClr>
                        </a:solidFill>
                      </a:rPr>
                      <a:pPr>
                        <a:defRPr sz="1000">
                          <a:solidFill>
                            <a:schemeClr val="tx1">
                              <a:lumMod val="85000"/>
                              <a:lumOff val="15000"/>
                            </a:schemeClr>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85000"/>
                          <a:lumOff val="1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F4E6-44E4-BE97-49C73E8BDB82}"/>
                </c:ext>
              </c:extLst>
            </c:dLbl>
            <c:dLbl>
              <c:idx val="1"/>
              <c:layout>
                <c:manualLayout>
                  <c:x val="-2.436515150065546E-2"/>
                  <c:y val="-1.5637745985977104E-2"/>
                </c:manualLayout>
              </c:layout>
              <c:tx>
                <c:rich>
                  <a:bodyPr rot="0" spcFirstLastPara="1" vertOverflow="ellipsis" vert="horz" wrap="square" lIns="38100" tIns="19050" rIns="38100" bIns="19050" anchor="ctr" anchorCtr="1">
                    <a:spAutoFit/>
                  </a:bodyPr>
                  <a:lstStyle/>
                  <a:p>
                    <a:pPr>
                      <a:defRPr sz="1000" b="0" i="0" u="none" strike="noStrike" kern="1200" baseline="0">
                        <a:solidFill>
                          <a:schemeClr val="bg1">
                            <a:lumMod val="50000"/>
                          </a:schemeClr>
                        </a:solidFill>
                        <a:latin typeface="+mn-lt"/>
                        <a:ea typeface="+mn-ea"/>
                        <a:cs typeface="+mn-cs"/>
                      </a:defRPr>
                    </a:pPr>
                    <a:fld id="{FCD2453C-D10A-4207-B974-B07EF9EB770F}" type="CELLRANGE">
                      <a:rPr lang="en-US" sz="1000">
                        <a:solidFill>
                          <a:schemeClr val="bg1">
                            <a:lumMod val="50000"/>
                          </a:schemeClr>
                        </a:solidFill>
                      </a:rPr>
                      <a:pPr>
                        <a:defRPr sz="1000">
                          <a:solidFill>
                            <a:schemeClr val="bg1">
                              <a:lumMod val="50000"/>
                            </a:schemeClr>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lumMod val="50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F4E6-44E4-BE97-49C73E8BDB82}"/>
                </c:ext>
              </c:extLst>
            </c:dLbl>
            <c:dLbl>
              <c:idx val="2"/>
              <c:layout>
                <c:manualLayout>
                  <c:x val="-1.1382113966866576E-3"/>
                  <c:y val="0"/>
                </c:manualLayout>
              </c:layout>
              <c:tx>
                <c:rich>
                  <a:bodyPr rot="0" spcFirstLastPara="1" vertOverflow="ellipsis" vert="horz" wrap="square" lIns="38100" tIns="19050" rIns="38100" bIns="19050" anchor="ctr" anchorCtr="1">
                    <a:spAutoFit/>
                  </a:bodyPr>
                  <a:lstStyle/>
                  <a:p>
                    <a:pPr>
                      <a:defRPr sz="1000" b="0" i="0" u="none" strike="noStrike" kern="1200" baseline="0">
                        <a:solidFill>
                          <a:schemeClr val="tx1">
                            <a:lumMod val="85000"/>
                            <a:lumOff val="15000"/>
                          </a:schemeClr>
                        </a:solidFill>
                        <a:latin typeface="+mn-lt"/>
                        <a:ea typeface="+mn-ea"/>
                        <a:cs typeface="+mn-cs"/>
                      </a:defRPr>
                    </a:pPr>
                    <a:fld id="{5F997A69-B935-474D-83D8-52E392F6E8E2}" type="CELLRANGE">
                      <a:rPr lang="en-US"/>
                      <a:pPr>
                        <a:defRPr sz="1000">
                          <a:solidFill>
                            <a:schemeClr val="tx1">
                              <a:lumMod val="85000"/>
                              <a:lumOff val="15000"/>
                            </a:schemeClr>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85000"/>
                          <a:lumOff val="1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F4E6-44E4-BE97-49C73E8BDB82}"/>
                </c:ext>
              </c:extLst>
            </c:dLbl>
            <c:dLbl>
              <c:idx val="3"/>
              <c:layout>
                <c:manualLayout>
                  <c:x val="-2.3743089734883597E-2"/>
                  <c:y val="1.7289797668092962E-2"/>
                </c:manualLayout>
              </c:layout>
              <c:tx>
                <c:rich>
                  <a:bodyPr rot="0" spcFirstLastPara="1" vertOverflow="ellipsis" vert="horz" wrap="square" lIns="38100" tIns="19050" rIns="38100" bIns="19050" anchor="ctr" anchorCtr="1">
                    <a:spAutoFit/>
                  </a:bodyPr>
                  <a:lstStyle/>
                  <a:p>
                    <a:pPr>
                      <a:defRPr sz="1000" b="0" i="0" u="none" strike="noStrike" kern="1200" baseline="0">
                        <a:solidFill>
                          <a:schemeClr val="tx1">
                            <a:lumMod val="85000"/>
                            <a:lumOff val="15000"/>
                          </a:schemeClr>
                        </a:solidFill>
                        <a:latin typeface="+mn-lt"/>
                        <a:ea typeface="+mn-ea"/>
                        <a:cs typeface="+mn-cs"/>
                      </a:defRPr>
                    </a:pPr>
                    <a:fld id="{5E3AACDB-2009-4D00-B02E-39F43FF81135}" type="CELLRANGE">
                      <a:rPr lang="en-US" sz="1000">
                        <a:solidFill>
                          <a:schemeClr val="tx1">
                            <a:lumMod val="85000"/>
                            <a:lumOff val="15000"/>
                          </a:schemeClr>
                        </a:solidFill>
                      </a:rPr>
                      <a:pPr>
                        <a:defRPr sz="1000">
                          <a:solidFill>
                            <a:schemeClr val="tx1">
                              <a:lumMod val="85000"/>
                              <a:lumOff val="15000"/>
                            </a:schemeClr>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85000"/>
                          <a:lumOff val="1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F4E6-44E4-BE97-49C73E8BDB82}"/>
                </c:ext>
              </c:extLst>
            </c:dLbl>
            <c:dLbl>
              <c:idx val="4"/>
              <c:layout>
                <c:manualLayout>
                  <c:x val="-2.149453967728741E-2"/>
                  <c:y val="1.5645450873514783E-2"/>
                </c:manualLayout>
              </c:layout>
              <c:tx>
                <c:rich>
                  <a:bodyPr rot="0" spcFirstLastPara="1" vertOverflow="ellipsis" vert="horz" wrap="square" lIns="38100" tIns="19050" rIns="38100" bIns="19050" anchor="ctr" anchorCtr="1">
                    <a:spAutoFit/>
                  </a:bodyPr>
                  <a:lstStyle/>
                  <a:p>
                    <a:pPr>
                      <a:defRPr sz="1000" b="0" i="0" u="none" strike="noStrike" kern="1200" baseline="0">
                        <a:solidFill>
                          <a:schemeClr val="tx1">
                            <a:lumMod val="85000"/>
                            <a:lumOff val="15000"/>
                          </a:schemeClr>
                        </a:solidFill>
                        <a:latin typeface="+mn-lt"/>
                        <a:ea typeface="+mn-ea"/>
                        <a:cs typeface="+mn-cs"/>
                      </a:defRPr>
                    </a:pPr>
                    <a:fld id="{B899B4F3-5240-41D9-8956-4FAE95ACEA57}" type="CELLRANGE">
                      <a:rPr lang="en-US" sz="1000">
                        <a:solidFill>
                          <a:schemeClr val="tx1">
                            <a:lumMod val="85000"/>
                            <a:lumOff val="15000"/>
                          </a:schemeClr>
                        </a:solidFill>
                      </a:rPr>
                      <a:pPr>
                        <a:defRPr sz="1000">
                          <a:solidFill>
                            <a:schemeClr val="tx1">
                              <a:lumMod val="85000"/>
                              <a:lumOff val="15000"/>
                            </a:schemeClr>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85000"/>
                          <a:lumOff val="1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F4E6-44E4-BE97-49C73E8BDB82}"/>
                </c:ext>
              </c:extLst>
            </c:dLbl>
            <c:dLbl>
              <c:idx val="5"/>
              <c:layout>
                <c:manualLayout>
                  <c:x val="-5.6910569834332887E-3"/>
                  <c:y val="0"/>
                </c:manualLayout>
              </c:layout>
              <c:tx>
                <c:rich>
                  <a:bodyPr rot="0" spcFirstLastPara="1" vertOverflow="ellipsis" vert="horz" wrap="square" lIns="38100" tIns="19050" rIns="38100" bIns="19050" anchor="ctr" anchorCtr="1">
                    <a:spAutoFit/>
                  </a:bodyPr>
                  <a:lstStyle/>
                  <a:p>
                    <a:pPr>
                      <a:defRPr sz="1000" b="0" i="0" u="none" strike="noStrike" kern="1200" baseline="0">
                        <a:solidFill>
                          <a:srgbClr val="92D050"/>
                        </a:solidFill>
                        <a:latin typeface="+mn-lt"/>
                        <a:ea typeface="+mn-ea"/>
                        <a:cs typeface="+mn-cs"/>
                      </a:defRPr>
                    </a:pPr>
                    <a:fld id="{6B64355C-7AE2-49D8-AE13-FFAA5AD5C5A2}" type="CELLRANGE">
                      <a:rPr lang="en-US">
                        <a:solidFill>
                          <a:schemeClr val="tx1">
                            <a:lumMod val="85000"/>
                            <a:lumOff val="15000"/>
                          </a:schemeClr>
                        </a:solidFill>
                      </a:rPr>
                      <a:pPr>
                        <a:defRPr sz="1000">
                          <a:solidFill>
                            <a:srgbClr val="92D050"/>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92D05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F4E6-44E4-BE97-49C73E8BDB82}"/>
                </c:ext>
              </c:extLst>
            </c:dLbl>
            <c:dLbl>
              <c:idx val="6"/>
              <c:layout>
                <c:manualLayout>
                  <c:x val="-2.3922425247070292E-2"/>
                  <c:y val="-2.1183012487471207E-2"/>
                </c:manualLayout>
              </c:layout>
              <c:tx>
                <c:rich>
                  <a:bodyPr rot="0" spcFirstLastPara="1" vertOverflow="ellipsis" vert="horz" wrap="square" lIns="38100" tIns="19050" rIns="38100" bIns="19050" anchor="ctr" anchorCtr="1">
                    <a:spAutoFit/>
                  </a:bodyPr>
                  <a:lstStyle/>
                  <a:p>
                    <a:pPr>
                      <a:defRPr sz="1000" b="0" i="0" u="none" strike="noStrike" kern="1200" baseline="0">
                        <a:solidFill>
                          <a:schemeClr val="tx1">
                            <a:lumMod val="85000"/>
                            <a:lumOff val="15000"/>
                          </a:schemeClr>
                        </a:solidFill>
                        <a:latin typeface="+mn-lt"/>
                        <a:ea typeface="+mn-ea"/>
                        <a:cs typeface="+mn-cs"/>
                      </a:defRPr>
                    </a:pPr>
                    <a:fld id="{158C068B-EAB8-4006-8904-4084EB6DAF0E}" type="CELLRANGE">
                      <a:rPr lang="en-US" sz="1000">
                        <a:solidFill>
                          <a:schemeClr val="tx1">
                            <a:lumMod val="85000"/>
                            <a:lumOff val="15000"/>
                          </a:schemeClr>
                        </a:solidFill>
                      </a:rPr>
                      <a:pPr>
                        <a:defRPr sz="1000">
                          <a:solidFill>
                            <a:schemeClr val="tx1">
                              <a:lumMod val="85000"/>
                              <a:lumOff val="15000"/>
                            </a:schemeClr>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85000"/>
                          <a:lumOff val="1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F4E6-44E4-BE97-49C73E8BDB82}"/>
                </c:ext>
              </c:extLst>
            </c:dLbl>
            <c:dLbl>
              <c:idx val="7"/>
              <c:layout>
                <c:manualLayout>
                  <c:x val="-1.062820575671492E-2"/>
                  <c:y val="-1.4076883819357774E-2"/>
                </c:manualLayout>
              </c:layout>
              <c:tx>
                <c:rich>
                  <a:bodyPr rot="0" spcFirstLastPara="1" vertOverflow="ellipsis" vert="horz" wrap="square" lIns="38100" tIns="19050" rIns="38100" bIns="19050" anchor="ctr" anchorCtr="1">
                    <a:spAutoFit/>
                  </a:bodyPr>
                  <a:lstStyle/>
                  <a:p>
                    <a:pPr>
                      <a:defRPr sz="1000" b="0" i="0" u="none" strike="noStrike" kern="1200" baseline="0">
                        <a:solidFill>
                          <a:schemeClr val="tx1">
                            <a:lumMod val="85000"/>
                            <a:lumOff val="15000"/>
                          </a:schemeClr>
                        </a:solidFill>
                        <a:latin typeface="+mn-lt"/>
                        <a:ea typeface="+mn-ea"/>
                        <a:cs typeface="+mn-cs"/>
                      </a:defRPr>
                    </a:pPr>
                    <a:fld id="{47BAC925-0A6B-4BEE-A426-64ECF0F720D1}" type="CELLRANGE">
                      <a:rPr lang="en-US" sz="1000">
                        <a:solidFill>
                          <a:schemeClr val="tx1">
                            <a:lumMod val="85000"/>
                            <a:lumOff val="15000"/>
                          </a:schemeClr>
                        </a:solidFill>
                      </a:rPr>
                      <a:pPr>
                        <a:defRPr sz="1000">
                          <a:solidFill>
                            <a:schemeClr val="tx1">
                              <a:lumMod val="85000"/>
                              <a:lumOff val="15000"/>
                            </a:schemeClr>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85000"/>
                          <a:lumOff val="1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F4E6-44E4-BE97-49C73E8BDB82}"/>
                </c:ext>
              </c:extLst>
            </c:dLbl>
            <c:dLbl>
              <c:idx val="8"/>
              <c:tx>
                <c:rich>
                  <a:bodyPr rot="0" spcFirstLastPara="1" vertOverflow="ellipsis" vert="horz" wrap="square" lIns="38100" tIns="19050" rIns="38100" bIns="19050" anchor="ctr" anchorCtr="1">
                    <a:spAutoFit/>
                  </a:bodyPr>
                  <a:lstStyle/>
                  <a:p>
                    <a:pPr>
                      <a:defRPr sz="1000" b="0" i="0" u="none" strike="noStrike" kern="1200" baseline="0">
                        <a:solidFill>
                          <a:schemeClr val="tx1">
                            <a:lumMod val="85000"/>
                            <a:lumOff val="15000"/>
                          </a:schemeClr>
                        </a:solidFill>
                        <a:latin typeface="+mn-lt"/>
                        <a:ea typeface="+mn-ea"/>
                        <a:cs typeface="+mn-cs"/>
                      </a:defRPr>
                    </a:pPr>
                    <a:fld id="{2439AA10-B59D-4805-85C0-A3053BEC1DFD}" type="CELLRANGE">
                      <a:rPr lang="en-US" sz="1000">
                        <a:solidFill>
                          <a:schemeClr val="tx1">
                            <a:lumMod val="85000"/>
                            <a:lumOff val="15000"/>
                          </a:schemeClr>
                        </a:solidFill>
                      </a:rPr>
                      <a:pPr>
                        <a:defRPr sz="1000">
                          <a:solidFill>
                            <a:schemeClr val="tx1">
                              <a:lumMod val="85000"/>
                              <a:lumOff val="15000"/>
                            </a:schemeClr>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85000"/>
                          <a:lumOff val="15000"/>
                        </a:schemeClr>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F4E6-44E4-BE97-49C73E8BDB82}"/>
                </c:ext>
              </c:extLst>
            </c:dLbl>
            <c:dLbl>
              <c:idx val="9"/>
              <c:layout>
                <c:manualLayout>
                  <c:x val="-6.5481301651383411E-2"/>
                  <c:y val="-1.1419964879100396E-16"/>
                </c:manualLayout>
              </c:layout>
              <c:tx>
                <c:rich>
                  <a:bodyPr rot="0" spcFirstLastPara="1" vertOverflow="ellipsis" vert="horz" wrap="square" lIns="38100" tIns="19050" rIns="38100" bIns="19050" anchor="ctr" anchorCtr="1">
                    <a:spAutoFit/>
                  </a:bodyPr>
                  <a:lstStyle/>
                  <a:p>
                    <a:pPr>
                      <a:defRPr sz="1000" b="0" i="0" u="none" strike="noStrike" kern="1200" baseline="0">
                        <a:solidFill>
                          <a:schemeClr val="tx1">
                            <a:lumMod val="85000"/>
                            <a:lumOff val="15000"/>
                          </a:schemeClr>
                        </a:solidFill>
                        <a:latin typeface="+mn-lt"/>
                        <a:ea typeface="+mn-ea"/>
                        <a:cs typeface="+mn-cs"/>
                      </a:defRPr>
                    </a:pPr>
                    <a:fld id="{78A0912F-6D33-4DBE-92EC-261FF74FC22B}" type="CELLRANGE">
                      <a:rPr lang="en-US" sz="1000">
                        <a:solidFill>
                          <a:schemeClr val="tx1">
                            <a:lumMod val="85000"/>
                            <a:lumOff val="15000"/>
                          </a:schemeClr>
                        </a:solidFill>
                      </a:rPr>
                      <a:pPr>
                        <a:defRPr sz="1000">
                          <a:solidFill>
                            <a:schemeClr val="tx1">
                              <a:lumMod val="85000"/>
                              <a:lumOff val="15000"/>
                            </a:schemeClr>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85000"/>
                          <a:lumOff val="1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F4E6-44E4-BE97-49C73E8BDB82}"/>
                </c:ext>
              </c:extLst>
            </c:dLbl>
            <c:dLbl>
              <c:idx val="10"/>
              <c:layout>
                <c:manualLayout>
                  <c:x val="-4.0201626530972832E-2"/>
                  <c:y val="-1.2617939884839433E-2"/>
                </c:manualLayout>
              </c:layout>
              <c:tx>
                <c:rich>
                  <a:bodyPr rot="0" spcFirstLastPara="1" vertOverflow="ellipsis" vert="horz" wrap="square" lIns="38100" tIns="19050" rIns="38100" bIns="19050" anchor="ctr" anchorCtr="1">
                    <a:spAutoFit/>
                  </a:bodyPr>
                  <a:lstStyle/>
                  <a:p>
                    <a:pPr>
                      <a:defRPr sz="1000" b="0" i="0" u="none" strike="noStrike" kern="1200" baseline="0">
                        <a:solidFill>
                          <a:schemeClr val="tx1">
                            <a:lumMod val="85000"/>
                            <a:lumOff val="15000"/>
                          </a:schemeClr>
                        </a:solidFill>
                        <a:latin typeface="+mn-lt"/>
                        <a:ea typeface="+mn-ea"/>
                        <a:cs typeface="+mn-cs"/>
                      </a:defRPr>
                    </a:pPr>
                    <a:fld id="{176FD3E0-4AAA-4801-8E91-FD75E57BF2CB}" type="CELLRANGE">
                      <a:rPr lang="en-US" sz="1000">
                        <a:solidFill>
                          <a:schemeClr val="tx1">
                            <a:lumMod val="85000"/>
                            <a:lumOff val="15000"/>
                          </a:schemeClr>
                        </a:solidFill>
                      </a:rPr>
                      <a:pPr>
                        <a:defRPr sz="1000">
                          <a:solidFill>
                            <a:schemeClr val="tx1">
                              <a:lumMod val="85000"/>
                              <a:lumOff val="15000"/>
                            </a:schemeClr>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85000"/>
                          <a:lumOff val="1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F4E6-44E4-BE97-49C73E8BDB82}"/>
                </c:ext>
              </c:extLst>
            </c:dLbl>
            <c:dLbl>
              <c:idx val="11"/>
              <c:layout>
                <c:manualLayout>
                  <c:x val="-2.2764227933733151E-3"/>
                  <c:y val="0"/>
                </c:manualLayout>
              </c:layout>
              <c:tx>
                <c:rich>
                  <a:bodyPr rot="0" spcFirstLastPara="1" vertOverflow="ellipsis" vert="horz" wrap="square" lIns="38100" tIns="19050" rIns="38100" bIns="19050" anchor="ctr" anchorCtr="1">
                    <a:spAutoFit/>
                  </a:bodyPr>
                  <a:lstStyle/>
                  <a:p>
                    <a:pPr>
                      <a:defRPr sz="1000" b="0" i="0" u="none" strike="noStrike" kern="1200" baseline="0">
                        <a:solidFill>
                          <a:schemeClr val="bg1">
                            <a:lumMod val="75000"/>
                          </a:schemeClr>
                        </a:solidFill>
                        <a:latin typeface="+mn-lt"/>
                        <a:ea typeface="+mn-ea"/>
                        <a:cs typeface="+mn-cs"/>
                      </a:defRPr>
                    </a:pPr>
                    <a:fld id="{84D9F4D0-F924-4A77-8A65-F9DE2D370398}" type="CELLRANGE">
                      <a:rPr lang="en-US"/>
                      <a:pPr>
                        <a:defRPr sz="1000">
                          <a:solidFill>
                            <a:schemeClr val="bg1">
                              <a:lumMod val="75000"/>
                            </a:schemeClr>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lumMod val="7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F4E6-44E4-BE97-49C73E8BDB82}"/>
                </c:ext>
              </c:extLst>
            </c:dLbl>
            <c:dLbl>
              <c:idx val="12"/>
              <c:tx>
                <c:rich>
                  <a:bodyPr rot="0" spcFirstLastPara="1" vertOverflow="ellipsis" vert="horz" wrap="square" lIns="38100" tIns="19050" rIns="38100" bIns="19050" anchor="ctr" anchorCtr="1">
                    <a:spAutoFit/>
                  </a:bodyPr>
                  <a:lstStyle/>
                  <a:p>
                    <a:pPr>
                      <a:defRPr sz="1000" b="0" i="0" u="none" strike="noStrike" kern="1200" baseline="0">
                        <a:solidFill>
                          <a:schemeClr val="tx1">
                            <a:lumMod val="85000"/>
                            <a:lumOff val="15000"/>
                          </a:schemeClr>
                        </a:solidFill>
                        <a:latin typeface="+mn-lt"/>
                        <a:ea typeface="+mn-ea"/>
                        <a:cs typeface="+mn-cs"/>
                      </a:defRPr>
                    </a:pPr>
                    <a:fld id="{AB39414C-47A9-4109-8269-29A1835A67EC}" type="CELLRANGE">
                      <a:rPr lang="en-US" sz="1000">
                        <a:solidFill>
                          <a:schemeClr val="tx1">
                            <a:lumMod val="85000"/>
                            <a:lumOff val="15000"/>
                          </a:schemeClr>
                        </a:solidFill>
                      </a:rPr>
                      <a:pPr>
                        <a:defRPr sz="1000">
                          <a:solidFill>
                            <a:schemeClr val="tx1">
                              <a:lumMod val="85000"/>
                              <a:lumOff val="15000"/>
                            </a:schemeClr>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85000"/>
                          <a:lumOff val="15000"/>
                        </a:schemeClr>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F4E6-44E4-BE97-49C73E8BDB82}"/>
                </c:ext>
              </c:extLst>
            </c:dLbl>
            <c:dLbl>
              <c:idx val="13"/>
              <c:tx>
                <c:rich>
                  <a:bodyPr rot="0" spcFirstLastPara="1" vertOverflow="ellipsis" vert="horz" wrap="square" lIns="38100" tIns="19050" rIns="38100" bIns="19050" anchor="ctr" anchorCtr="1">
                    <a:spAutoFit/>
                  </a:bodyPr>
                  <a:lstStyle/>
                  <a:p>
                    <a:pPr>
                      <a:defRPr sz="1000" b="0" i="0" u="none" strike="noStrike" kern="1200" baseline="0">
                        <a:solidFill>
                          <a:schemeClr val="tx1">
                            <a:lumMod val="85000"/>
                            <a:lumOff val="15000"/>
                          </a:schemeClr>
                        </a:solidFill>
                        <a:latin typeface="+mn-lt"/>
                        <a:ea typeface="+mn-ea"/>
                        <a:cs typeface="+mn-cs"/>
                      </a:defRPr>
                    </a:pPr>
                    <a:fld id="{9F78782F-0343-4B0C-90E7-FF208C71EF79}" type="CELLRANGE">
                      <a:rPr lang="en-US" sz="1000">
                        <a:solidFill>
                          <a:schemeClr val="tx1">
                            <a:lumMod val="85000"/>
                            <a:lumOff val="15000"/>
                          </a:schemeClr>
                        </a:solidFill>
                      </a:rPr>
                      <a:pPr>
                        <a:defRPr sz="1000">
                          <a:solidFill>
                            <a:schemeClr val="tx1">
                              <a:lumMod val="85000"/>
                              <a:lumOff val="15000"/>
                            </a:schemeClr>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85000"/>
                          <a:lumOff val="15000"/>
                        </a:schemeClr>
                      </a:solidFill>
                      <a:latin typeface="+mn-lt"/>
                      <a:ea typeface="+mn-ea"/>
                      <a:cs typeface="+mn-cs"/>
                    </a:defRPr>
                  </a:pPr>
                  <a:endParaRPr lang="en-US"/>
                </a:p>
              </c:txPr>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F4E6-44E4-BE97-49C73E8BDB82}"/>
                </c:ext>
              </c:extLst>
            </c:dLbl>
            <c:dLbl>
              <c:idx val="14"/>
              <c:tx>
                <c:rich>
                  <a:bodyPr rot="0" spcFirstLastPara="1" vertOverflow="ellipsis" vert="horz" wrap="square" lIns="38100" tIns="19050" rIns="38100" bIns="19050" anchor="ctr" anchorCtr="1">
                    <a:spAutoFit/>
                  </a:bodyPr>
                  <a:lstStyle/>
                  <a:p>
                    <a:pPr>
                      <a:defRPr sz="1000" b="0" i="0" u="none" strike="noStrike" kern="1200" baseline="0">
                        <a:solidFill>
                          <a:schemeClr val="bg1">
                            <a:lumMod val="75000"/>
                          </a:schemeClr>
                        </a:solidFill>
                        <a:latin typeface="+mn-lt"/>
                        <a:ea typeface="+mn-ea"/>
                        <a:cs typeface="+mn-cs"/>
                      </a:defRPr>
                    </a:pPr>
                    <a:fld id="{B7C8BDD0-B3E2-4B9A-B7CF-BCB24729016A}" type="CELLRANGE">
                      <a:rPr lang="en-US" sz="1000">
                        <a:solidFill>
                          <a:schemeClr val="bg1">
                            <a:lumMod val="75000"/>
                          </a:schemeClr>
                        </a:solidFill>
                      </a:rPr>
                      <a:pPr>
                        <a:defRPr sz="1000">
                          <a:solidFill>
                            <a:schemeClr val="bg1">
                              <a:lumMod val="75000"/>
                            </a:schemeClr>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lumMod val="75000"/>
                        </a:schemeClr>
                      </a:solidFill>
                      <a:latin typeface="+mn-lt"/>
                      <a:ea typeface="+mn-ea"/>
                      <a:cs typeface="+mn-cs"/>
                    </a:defRPr>
                  </a:pPr>
                  <a:endParaRPr lang="en-US"/>
                </a:p>
              </c:txPr>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F4E6-44E4-BE97-49C73E8BDB82}"/>
                </c:ext>
              </c:extLst>
            </c:dLbl>
            <c:dLbl>
              <c:idx val="15"/>
              <c:layout>
                <c:manualLayout>
                  <c:x val="-2.2827860224414062E-2"/>
                  <c:y val="1.565305337174475E-2"/>
                </c:manualLayout>
              </c:layout>
              <c:tx>
                <c:rich>
                  <a:bodyPr rot="0" spcFirstLastPara="1" vertOverflow="ellipsis" vert="horz" wrap="square" lIns="38100" tIns="19050" rIns="38100" bIns="19050" anchor="ctr" anchorCtr="1">
                    <a:spAutoFit/>
                  </a:bodyPr>
                  <a:lstStyle/>
                  <a:p>
                    <a:pPr>
                      <a:defRPr sz="1000" b="0" i="0" u="none" strike="noStrike" kern="1200" baseline="0">
                        <a:solidFill>
                          <a:schemeClr val="tx1">
                            <a:lumMod val="85000"/>
                            <a:lumOff val="15000"/>
                          </a:schemeClr>
                        </a:solidFill>
                        <a:latin typeface="+mn-lt"/>
                        <a:ea typeface="+mn-ea"/>
                        <a:cs typeface="+mn-cs"/>
                      </a:defRPr>
                    </a:pPr>
                    <a:fld id="{EDED45B1-886E-4515-9CD8-DF54B2C98F85}" type="CELLRANGE">
                      <a:rPr lang="en-US" sz="1000">
                        <a:solidFill>
                          <a:schemeClr val="tx1">
                            <a:lumMod val="85000"/>
                            <a:lumOff val="15000"/>
                          </a:schemeClr>
                        </a:solidFill>
                      </a:rPr>
                      <a:pPr>
                        <a:defRPr sz="1000">
                          <a:solidFill>
                            <a:schemeClr val="tx1">
                              <a:lumMod val="85000"/>
                              <a:lumOff val="15000"/>
                            </a:schemeClr>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85000"/>
                          <a:lumOff val="1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F4E6-44E4-BE97-49C73E8BDB82}"/>
                </c:ext>
              </c:extLst>
            </c:dLbl>
            <c:dLbl>
              <c:idx val="16"/>
              <c:tx>
                <c:rich>
                  <a:bodyPr rot="0" spcFirstLastPara="1" vertOverflow="ellipsis" vert="horz" wrap="square" lIns="38100" tIns="19050" rIns="38100" bIns="19050" anchor="ctr" anchorCtr="1">
                    <a:spAutoFit/>
                  </a:bodyPr>
                  <a:lstStyle/>
                  <a:p>
                    <a:pPr>
                      <a:defRPr sz="1000" b="0" i="0" u="none" strike="noStrike" kern="1200" baseline="0">
                        <a:solidFill>
                          <a:schemeClr val="tx1">
                            <a:lumMod val="85000"/>
                            <a:lumOff val="15000"/>
                          </a:schemeClr>
                        </a:solidFill>
                        <a:latin typeface="+mn-lt"/>
                        <a:ea typeface="+mn-ea"/>
                        <a:cs typeface="+mn-cs"/>
                      </a:defRPr>
                    </a:pPr>
                    <a:fld id="{3F20706D-CB21-48CD-B37D-B67AC2D00FFA}" type="CELLRANGE">
                      <a:rPr lang="en-US" sz="1000">
                        <a:solidFill>
                          <a:schemeClr val="tx1">
                            <a:lumMod val="85000"/>
                            <a:lumOff val="15000"/>
                          </a:schemeClr>
                        </a:solidFill>
                      </a:rPr>
                      <a:pPr>
                        <a:defRPr sz="1000">
                          <a:solidFill>
                            <a:schemeClr val="tx1">
                              <a:lumMod val="85000"/>
                              <a:lumOff val="15000"/>
                            </a:schemeClr>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85000"/>
                          <a:lumOff val="15000"/>
                        </a:schemeClr>
                      </a:solidFill>
                      <a:latin typeface="+mn-lt"/>
                      <a:ea typeface="+mn-ea"/>
                      <a:cs typeface="+mn-cs"/>
                    </a:defRPr>
                  </a:pPr>
                  <a:endParaRPr lang="en-US"/>
                </a:p>
              </c:txPr>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F4E6-44E4-BE97-49C73E8BDB82}"/>
                </c:ext>
              </c:extLst>
            </c:dLbl>
            <c:dLbl>
              <c:idx val="17"/>
              <c:layout>
                <c:manualLayout>
                  <c:x val="-2.0656136087484813E-2"/>
                  <c:y val="-1.5649452269170552E-2"/>
                </c:manualLayout>
              </c:layout>
              <c:tx>
                <c:rich>
                  <a:bodyPr rot="0" spcFirstLastPara="1" vertOverflow="ellipsis" vert="horz" wrap="square" lIns="38100" tIns="19050" rIns="38100" bIns="19050" anchor="ctr" anchorCtr="1">
                    <a:spAutoFit/>
                  </a:bodyPr>
                  <a:lstStyle/>
                  <a:p>
                    <a:pPr>
                      <a:defRPr sz="1000" b="0" i="0" u="none" strike="noStrike" kern="1200" baseline="0">
                        <a:solidFill>
                          <a:schemeClr val="tx1">
                            <a:lumMod val="85000"/>
                            <a:lumOff val="15000"/>
                          </a:schemeClr>
                        </a:solidFill>
                        <a:latin typeface="+mn-lt"/>
                        <a:ea typeface="+mn-ea"/>
                        <a:cs typeface="+mn-cs"/>
                      </a:defRPr>
                    </a:pPr>
                    <a:fld id="{F5EA56A9-DC45-4ECE-ADCC-9625E0CB1AEF}" type="CELLRANGE">
                      <a:rPr lang="en-US" sz="1000">
                        <a:solidFill>
                          <a:schemeClr val="tx1">
                            <a:lumMod val="85000"/>
                            <a:lumOff val="15000"/>
                          </a:schemeClr>
                        </a:solidFill>
                      </a:rPr>
                      <a:pPr>
                        <a:defRPr sz="1000">
                          <a:solidFill>
                            <a:schemeClr val="tx1">
                              <a:lumMod val="85000"/>
                              <a:lumOff val="15000"/>
                            </a:schemeClr>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85000"/>
                          <a:lumOff val="1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F4E6-44E4-BE97-49C73E8BDB82}"/>
                </c:ext>
              </c:extLst>
            </c:dLbl>
            <c:dLbl>
              <c:idx val="18"/>
              <c:tx>
                <c:rich>
                  <a:bodyPr rot="0" spcFirstLastPara="1" vertOverflow="ellipsis" vert="horz" wrap="square" lIns="38100" tIns="19050" rIns="38100" bIns="19050" anchor="ctr" anchorCtr="1">
                    <a:spAutoFit/>
                  </a:bodyPr>
                  <a:lstStyle/>
                  <a:p>
                    <a:pPr>
                      <a:defRPr sz="1000" b="0" i="0" u="none" strike="noStrike" kern="1200" baseline="0">
                        <a:solidFill>
                          <a:schemeClr val="tx1">
                            <a:lumMod val="85000"/>
                            <a:lumOff val="15000"/>
                          </a:schemeClr>
                        </a:solidFill>
                        <a:latin typeface="+mn-lt"/>
                        <a:ea typeface="+mn-ea"/>
                        <a:cs typeface="+mn-cs"/>
                      </a:defRPr>
                    </a:pPr>
                    <a:fld id="{AA3E5B31-1DCB-436A-9370-3BA012671FF3}" type="CELLRANGE">
                      <a:rPr lang="en-GB"/>
                      <a:pPr>
                        <a:defRPr sz="1000">
                          <a:solidFill>
                            <a:schemeClr val="tx1">
                              <a:lumMod val="85000"/>
                              <a:lumOff val="15000"/>
                            </a:schemeClr>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85000"/>
                          <a:lumOff val="1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F4E6-44E4-BE97-49C73E8BDB82}"/>
                </c:ext>
              </c:extLst>
            </c:dLbl>
            <c:dLbl>
              <c:idx val="19"/>
              <c:tx>
                <c:rich>
                  <a:bodyPr rot="0" spcFirstLastPara="1" vertOverflow="ellipsis" vert="horz" wrap="square" lIns="38100" tIns="19050" rIns="38100" bIns="19050" anchor="ctr" anchorCtr="1">
                    <a:spAutoFit/>
                  </a:bodyPr>
                  <a:lstStyle/>
                  <a:p>
                    <a:pPr>
                      <a:defRPr sz="1000" b="0" i="0" u="none" strike="noStrike" kern="1200" baseline="0">
                        <a:solidFill>
                          <a:schemeClr val="tx1">
                            <a:lumMod val="85000"/>
                            <a:lumOff val="15000"/>
                          </a:schemeClr>
                        </a:solidFill>
                        <a:latin typeface="+mn-lt"/>
                        <a:ea typeface="+mn-ea"/>
                        <a:cs typeface="+mn-cs"/>
                      </a:defRPr>
                    </a:pPr>
                    <a:fld id="{E6BD8201-9849-44B2-9A4B-C9EDEF3693CD}" type="CELLRANGE">
                      <a:rPr lang="en-US" sz="1000">
                        <a:solidFill>
                          <a:schemeClr val="tx1">
                            <a:lumMod val="85000"/>
                            <a:lumOff val="15000"/>
                          </a:schemeClr>
                        </a:solidFill>
                      </a:rPr>
                      <a:pPr>
                        <a:defRPr sz="1000">
                          <a:solidFill>
                            <a:schemeClr val="tx1">
                              <a:lumMod val="85000"/>
                              <a:lumOff val="15000"/>
                            </a:schemeClr>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85000"/>
                          <a:lumOff val="15000"/>
                        </a:schemeClr>
                      </a:solidFill>
                      <a:latin typeface="+mn-lt"/>
                      <a:ea typeface="+mn-ea"/>
                      <a:cs typeface="+mn-cs"/>
                    </a:defRPr>
                  </a:pPr>
                  <a:endParaRPr lang="en-US"/>
                </a:p>
              </c:txPr>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F4E6-44E4-BE97-49C73E8BDB82}"/>
                </c:ext>
              </c:extLst>
            </c:dLbl>
            <c:dLbl>
              <c:idx val="20"/>
              <c:tx>
                <c:rich>
                  <a:bodyPr rot="0" spcFirstLastPara="1" vertOverflow="ellipsis" vert="horz" wrap="square" lIns="38100" tIns="19050" rIns="38100" bIns="19050" anchor="ctr" anchorCtr="1">
                    <a:spAutoFit/>
                  </a:bodyPr>
                  <a:lstStyle/>
                  <a:p>
                    <a:pPr>
                      <a:defRPr sz="1000" b="0" i="0" u="none" strike="noStrike" kern="1200" baseline="0">
                        <a:solidFill>
                          <a:schemeClr val="tx1">
                            <a:lumMod val="85000"/>
                            <a:lumOff val="15000"/>
                          </a:schemeClr>
                        </a:solidFill>
                        <a:latin typeface="+mn-lt"/>
                        <a:ea typeface="+mn-ea"/>
                        <a:cs typeface="+mn-cs"/>
                      </a:defRPr>
                    </a:pPr>
                    <a:fld id="{ECB0B1B1-A13F-4F36-8C1A-E9C1AEAEF6F9}" type="CELLRANGE">
                      <a:rPr lang="en-GB"/>
                      <a:pPr>
                        <a:defRPr sz="1000">
                          <a:solidFill>
                            <a:schemeClr val="tx1">
                              <a:lumMod val="85000"/>
                              <a:lumOff val="15000"/>
                            </a:schemeClr>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85000"/>
                          <a:lumOff val="1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F4E6-44E4-BE97-49C73E8BDB82}"/>
                </c:ext>
              </c:extLst>
            </c:dLbl>
            <c:dLbl>
              <c:idx val="21"/>
              <c:tx>
                <c:rich>
                  <a:bodyPr rot="0" spcFirstLastPara="1" vertOverflow="ellipsis" vert="horz" wrap="square" lIns="38100" tIns="19050" rIns="38100" bIns="19050" anchor="ctr" anchorCtr="1">
                    <a:spAutoFit/>
                  </a:bodyPr>
                  <a:lstStyle/>
                  <a:p>
                    <a:pPr>
                      <a:defRPr sz="1000" b="0" i="0" u="none" strike="noStrike" kern="1200" baseline="0">
                        <a:solidFill>
                          <a:schemeClr val="tx1">
                            <a:lumMod val="85000"/>
                            <a:lumOff val="15000"/>
                          </a:schemeClr>
                        </a:solidFill>
                        <a:latin typeface="+mn-lt"/>
                        <a:ea typeface="+mn-ea"/>
                        <a:cs typeface="+mn-cs"/>
                      </a:defRPr>
                    </a:pPr>
                    <a:fld id="{307E9861-E1AB-4794-9523-EFE11D0DD6E2}" type="CELLRANGE">
                      <a:rPr lang="en-US" sz="1000">
                        <a:solidFill>
                          <a:schemeClr val="tx1">
                            <a:lumMod val="85000"/>
                            <a:lumOff val="15000"/>
                          </a:schemeClr>
                        </a:solidFill>
                      </a:rPr>
                      <a:pPr>
                        <a:defRPr sz="1000">
                          <a:solidFill>
                            <a:schemeClr val="tx1">
                              <a:lumMod val="85000"/>
                              <a:lumOff val="15000"/>
                            </a:schemeClr>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85000"/>
                          <a:lumOff val="15000"/>
                        </a:schemeClr>
                      </a:solidFill>
                      <a:latin typeface="+mn-lt"/>
                      <a:ea typeface="+mn-ea"/>
                      <a:cs typeface="+mn-cs"/>
                    </a:defRPr>
                  </a:pPr>
                  <a:endParaRPr lang="en-US"/>
                </a:p>
              </c:txPr>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F4E6-44E4-BE97-49C73E8BDB82}"/>
                </c:ext>
              </c:extLst>
            </c:dLbl>
            <c:dLbl>
              <c:idx val="22"/>
              <c:tx>
                <c:rich>
                  <a:bodyPr rot="0" spcFirstLastPara="1" vertOverflow="ellipsis" vert="horz" wrap="square" lIns="38100" tIns="19050" rIns="38100" bIns="19050" anchor="ctr" anchorCtr="1">
                    <a:spAutoFit/>
                  </a:bodyPr>
                  <a:lstStyle/>
                  <a:p>
                    <a:pPr>
                      <a:defRPr sz="1000" b="0" i="0" u="none" strike="noStrike" kern="1200" baseline="0">
                        <a:solidFill>
                          <a:schemeClr val="tx1">
                            <a:lumMod val="85000"/>
                            <a:lumOff val="15000"/>
                          </a:schemeClr>
                        </a:solidFill>
                        <a:latin typeface="+mn-lt"/>
                        <a:ea typeface="+mn-ea"/>
                        <a:cs typeface="+mn-cs"/>
                      </a:defRPr>
                    </a:pPr>
                    <a:fld id="{3A4A728F-7AAA-4015-BF5F-08F6D93EB273}" type="CELLRANGE">
                      <a:rPr lang="en-GB"/>
                      <a:pPr>
                        <a:defRPr sz="1000">
                          <a:solidFill>
                            <a:schemeClr val="tx1">
                              <a:lumMod val="85000"/>
                              <a:lumOff val="15000"/>
                            </a:schemeClr>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85000"/>
                          <a:lumOff val="1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F4E6-44E4-BE97-49C73E8BDB82}"/>
                </c:ext>
              </c:extLst>
            </c:dLbl>
            <c:dLbl>
              <c:idx val="23"/>
              <c:tx>
                <c:rich>
                  <a:bodyPr rot="0" spcFirstLastPara="1" vertOverflow="ellipsis" vert="horz" wrap="square" lIns="38100" tIns="19050" rIns="38100" bIns="19050" anchor="ctr" anchorCtr="1">
                    <a:spAutoFit/>
                  </a:bodyPr>
                  <a:lstStyle/>
                  <a:p>
                    <a:pPr>
                      <a:defRPr sz="1000" b="0" i="0" u="none" strike="noStrike" kern="1200" baseline="0">
                        <a:solidFill>
                          <a:schemeClr val="tx1">
                            <a:lumMod val="85000"/>
                            <a:lumOff val="15000"/>
                          </a:schemeClr>
                        </a:solidFill>
                        <a:latin typeface="+mn-lt"/>
                        <a:ea typeface="+mn-ea"/>
                        <a:cs typeface="+mn-cs"/>
                      </a:defRPr>
                    </a:pPr>
                    <a:fld id="{9206EB96-0DAC-4483-A668-9217A1B5C938}" type="CELLRANGE">
                      <a:rPr lang="en-US" sz="1000">
                        <a:solidFill>
                          <a:schemeClr val="tx1">
                            <a:lumMod val="85000"/>
                            <a:lumOff val="15000"/>
                          </a:schemeClr>
                        </a:solidFill>
                      </a:rPr>
                      <a:pPr>
                        <a:defRPr sz="1000">
                          <a:solidFill>
                            <a:schemeClr val="tx1">
                              <a:lumMod val="85000"/>
                              <a:lumOff val="15000"/>
                            </a:schemeClr>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85000"/>
                          <a:lumOff val="15000"/>
                        </a:schemeClr>
                      </a:solidFill>
                      <a:latin typeface="+mn-lt"/>
                      <a:ea typeface="+mn-ea"/>
                      <a:cs typeface="+mn-cs"/>
                    </a:defRPr>
                  </a:pPr>
                  <a:endParaRPr lang="en-US"/>
                </a:p>
              </c:txPr>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F4E6-44E4-BE97-49C73E8BDB82}"/>
                </c:ext>
              </c:extLst>
            </c:dLbl>
            <c:dLbl>
              <c:idx val="24"/>
              <c:layout>
                <c:manualLayout>
                  <c:x val="-6.0753341433778859E-3"/>
                  <c:y val="1.5649452269170579E-3"/>
                </c:manualLayout>
              </c:layout>
              <c:tx>
                <c:rich>
                  <a:bodyPr rot="0" spcFirstLastPara="1" vertOverflow="ellipsis" vert="horz" wrap="square" lIns="38100" tIns="19050" rIns="38100" bIns="19050" anchor="ctr" anchorCtr="1">
                    <a:spAutoFit/>
                  </a:bodyPr>
                  <a:lstStyle/>
                  <a:p>
                    <a:pPr>
                      <a:defRPr sz="1000" b="0" i="0" u="none" strike="noStrike" kern="1200" baseline="0">
                        <a:solidFill>
                          <a:schemeClr val="bg1">
                            <a:lumMod val="50000"/>
                          </a:schemeClr>
                        </a:solidFill>
                        <a:latin typeface="+mn-lt"/>
                        <a:ea typeface="+mn-ea"/>
                        <a:cs typeface="+mn-cs"/>
                      </a:defRPr>
                    </a:pPr>
                    <a:fld id="{C10F83EF-C481-46D9-885A-156AC53DF9BD}" type="CELLRANGE">
                      <a:rPr lang="en-US" sz="1000">
                        <a:solidFill>
                          <a:schemeClr val="bg1">
                            <a:lumMod val="50000"/>
                          </a:schemeClr>
                        </a:solidFill>
                      </a:rPr>
                      <a:pPr>
                        <a:defRPr sz="1000">
                          <a:solidFill>
                            <a:schemeClr val="bg1">
                              <a:lumMod val="50000"/>
                            </a:schemeClr>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lumMod val="50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F4E6-44E4-BE97-49C73E8BDB82}"/>
                </c:ext>
              </c:extLst>
            </c:dLbl>
            <c:dLbl>
              <c:idx val="25"/>
              <c:tx>
                <c:rich>
                  <a:bodyPr rot="0" spcFirstLastPara="1" vertOverflow="ellipsis" vert="horz" wrap="square" lIns="38100" tIns="19050" rIns="38100" bIns="19050" anchor="ctr" anchorCtr="1">
                    <a:spAutoFit/>
                  </a:bodyPr>
                  <a:lstStyle/>
                  <a:p>
                    <a:pPr>
                      <a:defRPr sz="1000" b="0" i="0" u="none" strike="noStrike" kern="1200" baseline="0">
                        <a:solidFill>
                          <a:schemeClr val="bg1">
                            <a:lumMod val="50000"/>
                          </a:schemeClr>
                        </a:solidFill>
                        <a:latin typeface="+mn-lt"/>
                        <a:ea typeface="+mn-ea"/>
                        <a:cs typeface="+mn-cs"/>
                      </a:defRPr>
                    </a:pPr>
                    <a:fld id="{26BCCA0A-EC87-4E96-B27F-D39C4D72B6F4}" type="CELLRANGE">
                      <a:rPr lang="en-US" sz="1000">
                        <a:solidFill>
                          <a:schemeClr val="bg1">
                            <a:lumMod val="50000"/>
                          </a:schemeClr>
                        </a:solidFill>
                      </a:rPr>
                      <a:pPr>
                        <a:defRPr sz="1000">
                          <a:solidFill>
                            <a:schemeClr val="bg1">
                              <a:lumMod val="50000"/>
                            </a:schemeClr>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lumMod val="50000"/>
                        </a:schemeClr>
                      </a:solidFill>
                      <a:latin typeface="+mn-lt"/>
                      <a:ea typeface="+mn-ea"/>
                      <a:cs typeface="+mn-cs"/>
                    </a:defRPr>
                  </a:pPr>
                  <a:endParaRPr lang="en-US"/>
                </a:p>
              </c:txPr>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F4E6-44E4-BE97-49C73E8BDB82}"/>
                </c:ext>
              </c:extLst>
            </c:dLbl>
            <c:dLbl>
              <c:idx val="26"/>
              <c:tx>
                <c:rich>
                  <a:bodyPr rot="0" spcFirstLastPara="1" vertOverflow="ellipsis" vert="horz" wrap="square" lIns="38100" tIns="19050" rIns="38100" bIns="19050" anchor="ctr" anchorCtr="1">
                    <a:spAutoFit/>
                  </a:bodyPr>
                  <a:lstStyle/>
                  <a:p>
                    <a:pPr>
                      <a:defRPr sz="1000" b="0" i="0" u="none" strike="noStrike" kern="1200" baseline="0">
                        <a:solidFill>
                          <a:schemeClr val="tx1">
                            <a:lumMod val="85000"/>
                            <a:lumOff val="15000"/>
                          </a:schemeClr>
                        </a:solidFill>
                        <a:latin typeface="+mn-lt"/>
                        <a:ea typeface="+mn-ea"/>
                        <a:cs typeface="+mn-cs"/>
                      </a:defRPr>
                    </a:pPr>
                    <a:fld id="{A820C1BC-0918-4B7D-83A1-E37428B562DB}" type="CELLRANGE">
                      <a:rPr lang="en-US" sz="1000">
                        <a:solidFill>
                          <a:schemeClr val="tx1">
                            <a:lumMod val="85000"/>
                            <a:lumOff val="15000"/>
                          </a:schemeClr>
                        </a:solidFill>
                      </a:rPr>
                      <a:pPr>
                        <a:defRPr sz="1000">
                          <a:solidFill>
                            <a:schemeClr val="tx1">
                              <a:lumMod val="85000"/>
                              <a:lumOff val="15000"/>
                            </a:schemeClr>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85000"/>
                          <a:lumOff val="15000"/>
                        </a:schemeClr>
                      </a:solidFill>
                      <a:latin typeface="+mn-lt"/>
                      <a:ea typeface="+mn-ea"/>
                      <a:cs typeface="+mn-cs"/>
                    </a:defRPr>
                  </a:pPr>
                  <a:endParaRPr lang="en-US"/>
                </a:p>
              </c:txPr>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F4E6-44E4-BE97-49C73E8BDB82}"/>
                </c:ext>
              </c:extLst>
            </c:dLbl>
            <c:dLbl>
              <c:idx val="27"/>
              <c:layout>
                <c:manualLayout>
                  <c:x val="-3.6452004860266425E-3"/>
                  <c:y val="-7.8247261345854042E-3"/>
                </c:manualLayout>
              </c:layout>
              <c:tx>
                <c:rich>
                  <a:bodyPr rot="0" spcFirstLastPara="1" vertOverflow="ellipsis" vert="horz" wrap="square" lIns="38100" tIns="19050" rIns="38100" bIns="19050" anchor="ctr" anchorCtr="1">
                    <a:spAutoFit/>
                  </a:bodyPr>
                  <a:lstStyle/>
                  <a:p>
                    <a:pPr>
                      <a:defRPr sz="1000" b="0" i="0" u="none" strike="noStrike" kern="1200" baseline="0">
                        <a:solidFill>
                          <a:srgbClr val="FF00FF"/>
                        </a:solidFill>
                        <a:latin typeface="+mn-lt"/>
                        <a:ea typeface="+mn-ea"/>
                        <a:cs typeface="+mn-cs"/>
                      </a:defRPr>
                    </a:pPr>
                    <a:fld id="{D13DC047-D917-414C-A434-98601A8CA45D}" type="CELLRANGE">
                      <a:rPr lang="en-US" sz="1000">
                        <a:solidFill>
                          <a:schemeClr val="bg1">
                            <a:lumMod val="50000"/>
                          </a:schemeClr>
                        </a:solidFill>
                      </a:rPr>
                      <a:pPr>
                        <a:defRPr sz="1000">
                          <a:solidFill>
                            <a:srgbClr val="FF00FF"/>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FF00FF"/>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F4E6-44E4-BE97-49C73E8BDB82}"/>
                </c:ext>
              </c:extLst>
            </c:dLbl>
            <c:dLbl>
              <c:idx val="28"/>
              <c:layout>
                <c:manualLayout>
                  <c:x val="-6.103892997579443E-2"/>
                  <c:y val="0"/>
                </c:manualLayout>
              </c:layout>
              <c:tx>
                <c:rich>
                  <a:bodyPr rot="0" spcFirstLastPara="1" vertOverflow="ellipsis" vert="horz" wrap="square" lIns="38100" tIns="19050" rIns="38100" bIns="19050" anchor="ctr" anchorCtr="1">
                    <a:spAutoFit/>
                  </a:bodyPr>
                  <a:lstStyle/>
                  <a:p>
                    <a:pPr>
                      <a:defRPr sz="1000" b="0" i="0" u="none" strike="noStrike" kern="1200" baseline="0">
                        <a:solidFill>
                          <a:schemeClr val="tx1">
                            <a:lumMod val="85000"/>
                            <a:lumOff val="15000"/>
                          </a:schemeClr>
                        </a:solidFill>
                        <a:latin typeface="+mn-lt"/>
                        <a:ea typeface="+mn-ea"/>
                        <a:cs typeface="+mn-cs"/>
                      </a:defRPr>
                    </a:pPr>
                    <a:fld id="{11C86C3A-509D-4E9C-9644-75B32D4AE565}" type="CELLRANGE">
                      <a:rPr lang="en-US" sz="1000">
                        <a:solidFill>
                          <a:schemeClr val="tx1">
                            <a:lumMod val="85000"/>
                            <a:lumOff val="15000"/>
                          </a:schemeClr>
                        </a:solidFill>
                      </a:rPr>
                      <a:pPr>
                        <a:defRPr sz="1000">
                          <a:solidFill>
                            <a:schemeClr val="tx1">
                              <a:lumMod val="85000"/>
                              <a:lumOff val="15000"/>
                            </a:schemeClr>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85000"/>
                          <a:lumOff val="1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F4E6-44E4-BE97-49C73E8BDB82}"/>
                </c:ext>
              </c:extLst>
            </c:dLbl>
            <c:dLbl>
              <c:idx val="29"/>
              <c:layout>
                <c:manualLayout>
                  <c:x val="-3.7703523693803247E-2"/>
                  <c:y val="1.2519561815336349E-2"/>
                </c:manualLayout>
              </c:layout>
              <c:tx>
                <c:rich>
                  <a:bodyPr rot="0" spcFirstLastPara="1" vertOverflow="ellipsis" vert="horz" wrap="square" lIns="38100" tIns="19050" rIns="38100" bIns="19050" anchor="ctr" anchorCtr="1">
                    <a:spAutoFit/>
                  </a:bodyPr>
                  <a:lstStyle/>
                  <a:p>
                    <a:pPr>
                      <a:defRPr sz="1000" b="0" i="0" u="none" strike="noStrike" kern="1200" baseline="0">
                        <a:solidFill>
                          <a:srgbClr val="FF00FF"/>
                        </a:solidFill>
                        <a:latin typeface="+mn-lt"/>
                        <a:ea typeface="+mn-ea"/>
                        <a:cs typeface="+mn-cs"/>
                      </a:defRPr>
                    </a:pPr>
                    <a:fld id="{19A02D63-0EA0-4903-A80B-7C6A9F0D0204}" type="CELLRANGE">
                      <a:rPr lang="en-US" sz="1000">
                        <a:solidFill>
                          <a:schemeClr val="bg1">
                            <a:lumMod val="50000"/>
                          </a:schemeClr>
                        </a:solidFill>
                      </a:rPr>
                      <a:pPr>
                        <a:defRPr sz="1000">
                          <a:solidFill>
                            <a:srgbClr val="FF00FF"/>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FF00FF"/>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F4E6-44E4-BE97-49C73E8BDB82}"/>
                </c:ext>
              </c:extLst>
            </c:dLbl>
            <c:dLbl>
              <c:idx val="30"/>
              <c:tx>
                <c:rich>
                  <a:bodyPr rot="0" spcFirstLastPara="1" vertOverflow="ellipsis" vert="horz" wrap="square" lIns="38100" tIns="19050" rIns="38100" bIns="19050" anchor="ctr" anchorCtr="1">
                    <a:spAutoFit/>
                  </a:bodyPr>
                  <a:lstStyle/>
                  <a:p>
                    <a:pPr>
                      <a:defRPr sz="1000" b="0" i="0" u="none" strike="noStrike" kern="1200" baseline="0">
                        <a:solidFill>
                          <a:schemeClr val="tx1">
                            <a:lumMod val="85000"/>
                            <a:lumOff val="15000"/>
                          </a:schemeClr>
                        </a:solidFill>
                        <a:latin typeface="+mn-lt"/>
                        <a:ea typeface="+mn-ea"/>
                        <a:cs typeface="+mn-cs"/>
                      </a:defRPr>
                    </a:pPr>
                    <a:fld id="{81F5ED3D-5F85-4C6E-83FA-06B0417279BA}" type="CELLRANGE">
                      <a:rPr lang="en-US" sz="1000">
                        <a:solidFill>
                          <a:schemeClr val="tx1">
                            <a:lumMod val="85000"/>
                            <a:lumOff val="15000"/>
                          </a:schemeClr>
                        </a:solidFill>
                      </a:rPr>
                      <a:pPr>
                        <a:defRPr sz="1000">
                          <a:solidFill>
                            <a:schemeClr val="tx1">
                              <a:lumMod val="85000"/>
                              <a:lumOff val="15000"/>
                            </a:schemeClr>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85000"/>
                          <a:lumOff val="15000"/>
                        </a:schemeClr>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F4E6-44E4-BE97-49C73E8BDB82}"/>
                </c:ext>
              </c:extLst>
            </c:dLbl>
            <c:dLbl>
              <c:idx val="31"/>
              <c:tx>
                <c:rich>
                  <a:bodyPr rot="0" spcFirstLastPara="1" vertOverflow="ellipsis" vert="horz" wrap="square" lIns="38100" tIns="19050" rIns="38100" bIns="19050" anchor="ctr" anchorCtr="1">
                    <a:spAutoFit/>
                  </a:bodyPr>
                  <a:lstStyle/>
                  <a:p>
                    <a:pPr>
                      <a:defRPr sz="1000" b="0" i="0" u="none" strike="noStrike" kern="1200" baseline="0">
                        <a:solidFill>
                          <a:schemeClr val="tx1">
                            <a:lumMod val="85000"/>
                            <a:lumOff val="15000"/>
                          </a:schemeClr>
                        </a:solidFill>
                        <a:latin typeface="+mn-lt"/>
                        <a:ea typeface="+mn-ea"/>
                        <a:cs typeface="+mn-cs"/>
                      </a:defRPr>
                    </a:pPr>
                    <a:fld id="{87C0060B-2E0D-4E0D-B271-B1C275BAA2BF}" type="CELLRANGE">
                      <a:rPr lang="en-US" sz="1000">
                        <a:solidFill>
                          <a:schemeClr val="tx1">
                            <a:lumMod val="85000"/>
                            <a:lumOff val="15000"/>
                          </a:schemeClr>
                        </a:solidFill>
                      </a:rPr>
                      <a:pPr>
                        <a:defRPr sz="1000">
                          <a:solidFill>
                            <a:schemeClr val="tx1">
                              <a:lumMod val="85000"/>
                              <a:lumOff val="15000"/>
                            </a:schemeClr>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85000"/>
                          <a:lumOff val="1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F4E6-44E4-BE97-49C73E8BDB82}"/>
                </c:ext>
              </c:extLst>
            </c:dLbl>
            <c:dLbl>
              <c:idx val="32"/>
              <c:tx>
                <c:rich>
                  <a:bodyPr rot="0" spcFirstLastPara="1" vertOverflow="ellipsis" vert="horz" wrap="square" lIns="38100" tIns="19050" rIns="38100" bIns="19050" anchor="ctr" anchorCtr="1">
                    <a:spAutoFit/>
                  </a:bodyPr>
                  <a:lstStyle/>
                  <a:p>
                    <a:pPr>
                      <a:defRPr sz="1000" b="0" i="0" u="none" strike="noStrike" kern="1200" baseline="0">
                        <a:solidFill>
                          <a:schemeClr val="tx1">
                            <a:lumMod val="85000"/>
                            <a:lumOff val="15000"/>
                          </a:schemeClr>
                        </a:solidFill>
                        <a:latin typeface="+mn-lt"/>
                        <a:ea typeface="+mn-ea"/>
                        <a:cs typeface="+mn-cs"/>
                      </a:defRPr>
                    </a:pPr>
                    <a:fld id="{7932C9E8-755E-402E-8881-AAEE1FF90B98}" type="CELLRANGE">
                      <a:rPr lang="en-US" sz="1000">
                        <a:solidFill>
                          <a:schemeClr val="tx1">
                            <a:lumMod val="85000"/>
                            <a:lumOff val="15000"/>
                          </a:schemeClr>
                        </a:solidFill>
                      </a:rPr>
                      <a:pPr>
                        <a:defRPr sz="1000">
                          <a:solidFill>
                            <a:schemeClr val="tx1">
                              <a:lumMod val="85000"/>
                              <a:lumOff val="15000"/>
                            </a:schemeClr>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85000"/>
                          <a:lumOff val="15000"/>
                        </a:schemeClr>
                      </a:solidFill>
                      <a:latin typeface="+mn-lt"/>
                      <a:ea typeface="+mn-ea"/>
                      <a:cs typeface="+mn-cs"/>
                    </a:defRPr>
                  </a:pPr>
                  <a:endParaRPr lang="en-US"/>
                </a:p>
              </c:txPr>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F4E6-44E4-BE97-49C73E8BDB82}"/>
                </c:ext>
              </c:extLst>
            </c:dLbl>
            <c:dLbl>
              <c:idx val="33"/>
              <c:tx>
                <c:rich>
                  <a:bodyPr rot="0" spcFirstLastPara="1" vertOverflow="ellipsis" vert="horz" wrap="square" lIns="38100" tIns="19050" rIns="38100" bIns="19050" anchor="ctr" anchorCtr="1">
                    <a:spAutoFit/>
                  </a:bodyPr>
                  <a:lstStyle/>
                  <a:p>
                    <a:pPr>
                      <a:defRPr sz="1000" b="0" i="0" u="none" strike="noStrike" kern="1200" baseline="0">
                        <a:solidFill>
                          <a:schemeClr val="tx1">
                            <a:lumMod val="85000"/>
                            <a:lumOff val="15000"/>
                          </a:schemeClr>
                        </a:solidFill>
                        <a:latin typeface="+mn-lt"/>
                        <a:ea typeface="+mn-ea"/>
                        <a:cs typeface="+mn-cs"/>
                      </a:defRPr>
                    </a:pPr>
                    <a:fld id="{FAE59C5E-F3AA-4037-8ACA-05BDD06ABFA6}" type="CELLRANGE">
                      <a:rPr lang="en-US" sz="1000">
                        <a:solidFill>
                          <a:schemeClr val="tx1">
                            <a:lumMod val="85000"/>
                            <a:lumOff val="15000"/>
                          </a:schemeClr>
                        </a:solidFill>
                      </a:rPr>
                      <a:pPr>
                        <a:defRPr sz="1000">
                          <a:solidFill>
                            <a:schemeClr val="tx1">
                              <a:lumMod val="85000"/>
                              <a:lumOff val="15000"/>
                            </a:schemeClr>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85000"/>
                          <a:lumOff val="15000"/>
                        </a:schemeClr>
                      </a:solidFill>
                      <a:latin typeface="+mn-lt"/>
                      <a:ea typeface="+mn-ea"/>
                      <a:cs typeface="+mn-cs"/>
                    </a:defRPr>
                  </a:pPr>
                  <a:endParaRPr lang="en-US"/>
                </a:p>
              </c:txPr>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F4E6-44E4-BE97-49C73E8BDB82}"/>
                </c:ext>
              </c:extLst>
            </c:dLbl>
            <c:dLbl>
              <c:idx val="34"/>
              <c:tx>
                <c:rich>
                  <a:bodyPr rot="0" spcFirstLastPara="1" vertOverflow="ellipsis" vert="horz" wrap="square" lIns="38100" tIns="19050" rIns="38100" bIns="19050" anchor="ctr" anchorCtr="1">
                    <a:spAutoFit/>
                  </a:bodyPr>
                  <a:lstStyle/>
                  <a:p>
                    <a:pPr>
                      <a:defRPr sz="1000" b="0" i="0" u="none" strike="noStrike" kern="1200" baseline="0">
                        <a:solidFill>
                          <a:schemeClr val="tx1">
                            <a:lumMod val="85000"/>
                            <a:lumOff val="15000"/>
                          </a:schemeClr>
                        </a:solidFill>
                        <a:latin typeface="+mn-lt"/>
                        <a:ea typeface="+mn-ea"/>
                        <a:cs typeface="+mn-cs"/>
                      </a:defRPr>
                    </a:pPr>
                    <a:fld id="{66472A5B-90F3-40E9-88E7-FA37A12E51B2}" type="CELLRANGE">
                      <a:rPr lang="en-US" sz="1000">
                        <a:solidFill>
                          <a:schemeClr val="tx1">
                            <a:lumMod val="85000"/>
                            <a:lumOff val="15000"/>
                          </a:schemeClr>
                        </a:solidFill>
                      </a:rPr>
                      <a:pPr>
                        <a:defRPr sz="1000">
                          <a:solidFill>
                            <a:schemeClr val="tx1">
                              <a:lumMod val="85000"/>
                              <a:lumOff val="15000"/>
                            </a:schemeClr>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85000"/>
                          <a:lumOff val="15000"/>
                        </a:schemeClr>
                      </a:solidFill>
                      <a:latin typeface="+mn-lt"/>
                      <a:ea typeface="+mn-ea"/>
                      <a:cs typeface="+mn-cs"/>
                    </a:defRPr>
                  </a:pPr>
                  <a:endParaRPr lang="en-US"/>
                </a:p>
              </c:txPr>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F4E6-44E4-BE97-49C73E8BDB82}"/>
                </c:ext>
              </c:extLst>
            </c:dLbl>
            <c:dLbl>
              <c:idx val="35"/>
              <c:tx>
                <c:rich>
                  <a:bodyPr rot="0" spcFirstLastPara="1" vertOverflow="ellipsis" vert="horz" wrap="square" lIns="38100" tIns="19050" rIns="38100" bIns="19050" anchor="ctr" anchorCtr="1">
                    <a:spAutoFit/>
                  </a:bodyPr>
                  <a:lstStyle/>
                  <a:p>
                    <a:pPr>
                      <a:defRPr sz="1000" b="0" i="0" u="none" strike="noStrike" kern="1200" baseline="0">
                        <a:solidFill>
                          <a:schemeClr val="tx1">
                            <a:lumMod val="85000"/>
                            <a:lumOff val="15000"/>
                          </a:schemeClr>
                        </a:solidFill>
                        <a:latin typeface="+mn-lt"/>
                        <a:ea typeface="+mn-ea"/>
                        <a:cs typeface="+mn-cs"/>
                      </a:defRPr>
                    </a:pPr>
                    <a:fld id="{4DB1B51D-7FDD-4191-BDA7-A8D3897DF7B6}" type="CELLRANGE">
                      <a:rPr lang="en-US" sz="1000">
                        <a:solidFill>
                          <a:schemeClr val="tx1">
                            <a:lumMod val="85000"/>
                            <a:lumOff val="15000"/>
                          </a:schemeClr>
                        </a:solidFill>
                      </a:rPr>
                      <a:pPr>
                        <a:defRPr sz="1000">
                          <a:solidFill>
                            <a:schemeClr val="tx1">
                              <a:lumMod val="85000"/>
                              <a:lumOff val="15000"/>
                            </a:schemeClr>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85000"/>
                          <a:lumOff val="15000"/>
                        </a:schemeClr>
                      </a:solidFill>
                      <a:latin typeface="+mn-lt"/>
                      <a:ea typeface="+mn-ea"/>
                      <a:cs typeface="+mn-cs"/>
                    </a:defRPr>
                  </a:pPr>
                  <a:endParaRPr lang="en-US"/>
                </a:p>
              </c:txPr>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F4E6-44E4-BE97-49C73E8BDB82}"/>
                </c:ext>
              </c:extLst>
            </c:dLbl>
            <c:dLbl>
              <c:idx val="36"/>
              <c:tx>
                <c:rich>
                  <a:bodyPr rot="0" spcFirstLastPara="1" vertOverflow="ellipsis" vert="horz" wrap="square" lIns="38100" tIns="19050" rIns="38100" bIns="19050" anchor="ctr" anchorCtr="1">
                    <a:spAutoFit/>
                  </a:bodyPr>
                  <a:lstStyle/>
                  <a:p>
                    <a:pPr>
                      <a:defRPr sz="1000" b="0" i="0" u="none" strike="noStrike" kern="1200" baseline="0">
                        <a:solidFill>
                          <a:schemeClr val="tx1">
                            <a:lumMod val="85000"/>
                            <a:lumOff val="15000"/>
                          </a:schemeClr>
                        </a:solidFill>
                        <a:latin typeface="+mn-lt"/>
                        <a:ea typeface="+mn-ea"/>
                        <a:cs typeface="+mn-cs"/>
                      </a:defRPr>
                    </a:pPr>
                    <a:fld id="{93DDBDB2-725A-4B54-97F4-4C1E58DB7DBF}" type="CELLRANGE">
                      <a:rPr lang="en-US" sz="1000">
                        <a:solidFill>
                          <a:schemeClr val="tx1">
                            <a:lumMod val="85000"/>
                            <a:lumOff val="15000"/>
                          </a:schemeClr>
                        </a:solidFill>
                      </a:rPr>
                      <a:pPr>
                        <a:defRPr sz="1000">
                          <a:solidFill>
                            <a:schemeClr val="tx1">
                              <a:lumMod val="85000"/>
                              <a:lumOff val="15000"/>
                            </a:schemeClr>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85000"/>
                          <a:lumOff val="15000"/>
                        </a:schemeClr>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F4E6-44E4-BE97-49C73E8BDB82}"/>
                </c:ext>
              </c:extLst>
            </c:dLbl>
            <c:dLbl>
              <c:idx val="37"/>
              <c:layout>
                <c:manualLayout>
                  <c:x val="-4.8055893074119123E-2"/>
                  <c:y val="0"/>
                </c:manualLayout>
              </c:layout>
              <c:tx>
                <c:rich>
                  <a:bodyPr rot="0" spcFirstLastPara="1" vertOverflow="ellipsis" vert="horz" wrap="square" lIns="38100" tIns="19050" rIns="38100" bIns="19050" anchor="ctr" anchorCtr="1">
                    <a:spAutoFit/>
                  </a:bodyPr>
                  <a:lstStyle/>
                  <a:p>
                    <a:pPr>
                      <a:defRPr sz="1000" b="0" i="0" u="none" strike="noStrike" kern="1200" baseline="0">
                        <a:solidFill>
                          <a:schemeClr val="tx1">
                            <a:lumMod val="85000"/>
                            <a:lumOff val="15000"/>
                          </a:schemeClr>
                        </a:solidFill>
                        <a:latin typeface="+mn-lt"/>
                        <a:ea typeface="+mn-ea"/>
                        <a:cs typeface="+mn-cs"/>
                      </a:defRPr>
                    </a:pPr>
                    <a:fld id="{61B79E88-ACC9-4461-8714-7CE2A0E50415}" type="CELLRANGE">
                      <a:rPr lang="en-US" sz="1000">
                        <a:solidFill>
                          <a:schemeClr val="tx1">
                            <a:lumMod val="85000"/>
                            <a:lumOff val="15000"/>
                          </a:schemeClr>
                        </a:solidFill>
                      </a:rPr>
                      <a:pPr>
                        <a:defRPr sz="1000">
                          <a:solidFill>
                            <a:schemeClr val="tx1">
                              <a:lumMod val="85000"/>
                              <a:lumOff val="15000"/>
                            </a:schemeClr>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85000"/>
                          <a:lumOff val="1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F4E6-44E4-BE97-49C73E8BDB82}"/>
                </c:ext>
              </c:extLst>
            </c:dLbl>
            <c:dLbl>
              <c:idx val="38"/>
              <c:tx>
                <c:rich>
                  <a:bodyPr rot="0" spcFirstLastPara="1" vertOverflow="ellipsis" vert="horz" wrap="square" lIns="38100" tIns="19050" rIns="38100" bIns="19050" anchor="ctr" anchorCtr="1">
                    <a:spAutoFit/>
                  </a:bodyPr>
                  <a:lstStyle/>
                  <a:p>
                    <a:pPr>
                      <a:defRPr sz="1000" b="0" i="0" u="none" strike="noStrike" kern="1200" baseline="0">
                        <a:solidFill>
                          <a:schemeClr val="tx1">
                            <a:lumMod val="85000"/>
                            <a:lumOff val="15000"/>
                          </a:schemeClr>
                        </a:solidFill>
                        <a:latin typeface="+mn-lt"/>
                        <a:ea typeface="+mn-ea"/>
                        <a:cs typeface="+mn-cs"/>
                      </a:defRPr>
                    </a:pPr>
                    <a:fld id="{C49C2957-9D41-4DA6-9183-E820AE67F556}" type="CELLRANGE">
                      <a:rPr lang="en-GB"/>
                      <a:pPr>
                        <a:defRPr sz="1000">
                          <a:solidFill>
                            <a:schemeClr val="tx1">
                              <a:lumMod val="85000"/>
                              <a:lumOff val="15000"/>
                            </a:schemeClr>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85000"/>
                          <a:lumOff val="1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F4E6-44E4-BE97-49C73E8BDB82}"/>
                </c:ext>
              </c:extLst>
            </c:dLbl>
            <c:dLbl>
              <c:idx val="39"/>
              <c:tx>
                <c:rich>
                  <a:bodyPr rot="0" spcFirstLastPara="1" vertOverflow="ellipsis" vert="horz" wrap="square" lIns="38100" tIns="19050" rIns="38100" bIns="19050" anchor="ctr" anchorCtr="1">
                    <a:spAutoFit/>
                  </a:bodyPr>
                  <a:lstStyle/>
                  <a:p>
                    <a:pPr>
                      <a:defRPr sz="1000" b="0" i="0" u="none" strike="noStrike" kern="1200" baseline="0">
                        <a:solidFill>
                          <a:schemeClr val="bg1">
                            <a:lumMod val="75000"/>
                          </a:schemeClr>
                        </a:solidFill>
                        <a:latin typeface="+mn-lt"/>
                        <a:ea typeface="+mn-ea"/>
                        <a:cs typeface="+mn-cs"/>
                      </a:defRPr>
                    </a:pPr>
                    <a:fld id="{8737DAA9-3EE2-46A6-874B-DA9EF779D00D}" type="CELLRANGE">
                      <a:rPr lang="en-US" sz="1000">
                        <a:solidFill>
                          <a:schemeClr val="bg1">
                            <a:lumMod val="75000"/>
                          </a:schemeClr>
                        </a:solidFill>
                      </a:rPr>
                      <a:pPr>
                        <a:defRPr sz="1000">
                          <a:solidFill>
                            <a:schemeClr val="bg1">
                              <a:lumMod val="75000"/>
                            </a:schemeClr>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lumMod val="75000"/>
                        </a:schemeClr>
                      </a:solidFill>
                      <a:latin typeface="+mn-lt"/>
                      <a:ea typeface="+mn-ea"/>
                      <a:cs typeface="+mn-cs"/>
                    </a:defRPr>
                  </a:pPr>
                  <a:endParaRPr lang="en-US"/>
                </a:p>
              </c:txPr>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F4E6-44E4-BE97-49C73E8BDB82}"/>
                </c:ext>
              </c:extLst>
            </c:dLbl>
            <c:dLbl>
              <c:idx val="40"/>
              <c:layout>
                <c:manualLayout>
                  <c:x val="-4.5528455867466303E-3"/>
                  <c:y val="9.3437155665075707E-3"/>
                </c:manualLayout>
              </c:layout>
              <c:tx>
                <c:rich>
                  <a:bodyPr rot="0" spcFirstLastPara="1" vertOverflow="ellipsis" vert="horz" wrap="square" lIns="38100" tIns="19050" rIns="38100" bIns="19050" anchor="ctr" anchorCtr="1">
                    <a:spAutoFit/>
                  </a:bodyPr>
                  <a:lstStyle/>
                  <a:p>
                    <a:pPr>
                      <a:defRPr sz="1000" b="0" i="0" u="none" strike="noStrike" kern="1200" baseline="0">
                        <a:solidFill>
                          <a:schemeClr val="tx1">
                            <a:lumMod val="85000"/>
                            <a:lumOff val="15000"/>
                          </a:schemeClr>
                        </a:solidFill>
                        <a:latin typeface="+mn-lt"/>
                        <a:ea typeface="+mn-ea"/>
                        <a:cs typeface="+mn-cs"/>
                      </a:defRPr>
                    </a:pPr>
                    <a:fld id="{8A22346E-534B-4F89-8D21-48F7A302446E}" type="CELLRANGE">
                      <a:rPr lang="en-US"/>
                      <a:pPr>
                        <a:defRPr sz="1000">
                          <a:solidFill>
                            <a:schemeClr val="tx1">
                              <a:lumMod val="85000"/>
                              <a:lumOff val="15000"/>
                            </a:schemeClr>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85000"/>
                          <a:lumOff val="1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8-F4E6-44E4-BE97-49C73E8BDB82}"/>
                </c:ext>
              </c:extLst>
            </c:dLbl>
            <c:dLbl>
              <c:idx val="41"/>
              <c:tx>
                <c:rich>
                  <a:bodyPr rot="0" spcFirstLastPara="1" vertOverflow="ellipsis" vert="horz" wrap="square" lIns="38100" tIns="19050" rIns="38100" bIns="19050" anchor="ctr" anchorCtr="1">
                    <a:spAutoFit/>
                  </a:bodyPr>
                  <a:lstStyle/>
                  <a:p>
                    <a:pPr>
                      <a:defRPr sz="1000" b="0" i="0" u="none" strike="noStrike" kern="1200" baseline="0">
                        <a:solidFill>
                          <a:schemeClr val="tx1">
                            <a:lumMod val="85000"/>
                            <a:lumOff val="15000"/>
                          </a:schemeClr>
                        </a:solidFill>
                        <a:latin typeface="+mn-lt"/>
                        <a:ea typeface="+mn-ea"/>
                        <a:cs typeface="+mn-cs"/>
                      </a:defRPr>
                    </a:pPr>
                    <a:fld id="{1895B34A-56C8-4B5F-98CD-96999366425D}" type="CELLRANGE">
                      <a:rPr lang="en-US" sz="1000">
                        <a:solidFill>
                          <a:schemeClr val="tx1">
                            <a:lumMod val="85000"/>
                            <a:lumOff val="15000"/>
                          </a:schemeClr>
                        </a:solidFill>
                      </a:rPr>
                      <a:pPr>
                        <a:defRPr sz="1000">
                          <a:solidFill>
                            <a:schemeClr val="tx1">
                              <a:lumMod val="85000"/>
                              <a:lumOff val="15000"/>
                            </a:schemeClr>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85000"/>
                          <a:lumOff val="15000"/>
                        </a:schemeClr>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9-F4E6-44E4-BE97-49C73E8BDB82}"/>
                </c:ext>
              </c:extLst>
            </c:dLbl>
            <c:dLbl>
              <c:idx val="42"/>
              <c:layout>
                <c:manualLayout>
                  <c:x val="-8.0929478286660098E-2"/>
                  <c:y val="0"/>
                </c:manualLayout>
              </c:layout>
              <c:tx>
                <c:rich>
                  <a:bodyPr rot="0" spcFirstLastPara="1" vertOverflow="ellipsis" vert="horz" wrap="square" lIns="38100" tIns="19050" rIns="38100" bIns="19050" anchor="ctr" anchorCtr="1">
                    <a:spAutoFit/>
                  </a:bodyPr>
                  <a:lstStyle/>
                  <a:p>
                    <a:pPr>
                      <a:defRPr sz="1000" b="0" i="0" u="none" strike="noStrike" kern="1200" baseline="0">
                        <a:solidFill>
                          <a:schemeClr val="tx1">
                            <a:lumMod val="85000"/>
                            <a:lumOff val="15000"/>
                          </a:schemeClr>
                        </a:solidFill>
                        <a:latin typeface="+mn-lt"/>
                        <a:ea typeface="+mn-ea"/>
                        <a:cs typeface="+mn-cs"/>
                      </a:defRPr>
                    </a:pPr>
                    <a:fld id="{45698E84-A1D8-4D7E-9640-61429601B549}" type="CELLRANGE">
                      <a:rPr lang="en-US" sz="1000">
                        <a:solidFill>
                          <a:schemeClr val="tx1">
                            <a:lumMod val="85000"/>
                            <a:lumOff val="15000"/>
                          </a:schemeClr>
                        </a:solidFill>
                      </a:rPr>
                      <a:pPr>
                        <a:defRPr sz="1000">
                          <a:solidFill>
                            <a:schemeClr val="tx1">
                              <a:lumMod val="85000"/>
                              <a:lumOff val="15000"/>
                            </a:schemeClr>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85000"/>
                          <a:lumOff val="1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A-F4E6-44E4-BE97-49C73E8BDB82}"/>
                </c:ext>
              </c:extLst>
            </c:dLbl>
            <c:dLbl>
              <c:idx val="43"/>
              <c:tx>
                <c:rich>
                  <a:bodyPr rot="0" spcFirstLastPara="1" vertOverflow="ellipsis" vert="horz" wrap="square" lIns="38100" tIns="19050" rIns="38100" bIns="19050" anchor="ctr" anchorCtr="1">
                    <a:spAutoFit/>
                  </a:bodyPr>
                  <a:lstStyle/>
                  <a:p>
                    <a:pPr>
                      <a:defRPr sz="1000" b="0" i="0" u="none" strike="noStrike" kern="1200" baseline="0">
                        <a:solidFill>
                          <a:schemeClr val="bg1">
                            <a:lumMod val="75000"/>
                          </a:schemeClr>
                        </a:solidFill>
                        <a:latin typeface="+mn-lt"/>
                        <a:ea typeface="+mn-ea"/>
                        <a:cs typeface="+mn-cs"/>
                      </a:defRPr>
                    </a:pPr>
                    <a:fld id="{E6D18E3D-7D48-43ED-8A88-5CDEBE1E9CB1}" type="CELLRANGE">
                      <a:rPr lang="en-US" sz="1000">
                        <a:solidFill>
                          <a:schemeClr val="bg1">
                            <a:lumMod val="75000"/>
                          </a:schemeClr>
                        </a:solidFill>
                      </a:rPr>
                      <a:pPr>
                        <a:defRPr sz="1000">
                          <a:solidFill>
                            <a:schemeClr val="bg1">
                              <a:lumMod val="75000"/>
                            </a:schemeClr>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lumMod val="75000"/>
                        </a:schemeClr>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B-F4E6-44E4-BE97-49C73E8BDB82}"/>
                </c:ext>
              </c:extLst>
            </c:dLbl>
            <c:dLbl>
              <c:idx val="44"/>
              <c:tx>
                <c:rich>
                  <a:bodyPr rot="0" spcFirstLastPara="1" vertOverflow="ellipsis" vert="horz" wrap="square" lIns="38100" tIns="19050" rIns="38100" bIns="19050" anchor="ctr" anchorCtr="1">
                    <a:spAutoFit/>
                  </a:bodyPr>
                  <a:lstStyle/>
                  <a:p>
                    <a:pPr>
                      <a:defRPr sz="1000" b="0" i="0" u="none" strike="noStrike" kern="1200" baseline="0">
                        <a:solidFill>
                          <a:schemeClr val="tx1">
                            <a:lumMod val="85000"/>
                            <a:lumOff val="15000"/>
                          </a:schemeClr>
                        </a:solidFill>
                        <a:latin typeface="+mn-lt"/>
                        <a:ea typeface="+mn-ea"/>
                        <a:cs typeface="+mn-cs"/>
                      </a:defRPr>
                    </a:pPr>
                    <a:fld id="{798D9F1A-0FE3-4D4D-A62F-7055E2DDFDDA}" type="CELLRANGE">
                      <a:rPr lang="en-US" sz="1000">
                        <a:solidFill>
                          <a:schemeClr val="tx1">
                            <a:lumMod val="85000"/>
                            <a:lumOff val="15000"/>
                          </a:schemeClr>
                        </a:solidFill>
                      </a:rPr>
                      <a:pPr>
                        <a:defRPr sz="1000">
                          <a:solidFill>
                            <a:schemeClr val="tx1">
                              <a:lumMod val="85000"/>
                              <a:lumOff val="15000"/>
                            </a:schemeClr>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85000"/>
                          <a:lumOff val="15000"/>
                        </a:schemeClr>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C-F4E6-44E4-BE97-49C73E8BDB82}"/>
                </c:ext>
              </c:extLst>
            </c:dLbl>
            <c:dLbl>
              <c:idx val="45"/>
              <c:tx>
                <c:rich>
                  <a:bodyPr rot="0" spcFirstLastPara="1" vertOverflow="ellipsis" vert="horz" wrap="square" lIns="38100" tIns="19050" rIns="38100" bIns="19050" anchor="ctr" anchorCtr="1">
                    <a:spAutoFit/>
                  </a:bodyPr>
                  <a:lstStyle/>
                  <a:p>
                    <a:pPr>
                      <a:defRPr sz="1000" b="0" i="0" u="none" strike="noStrike" kern="1200" baseline="0">
                        <a:solidFill>
                          <a:schemeClr val="tx1">
                            <a:lumMod val="85000"/>
                            <a:lumOff val="15000"/>
                          </a:schemeClr>
                        </a:solidFill>
                        <a:latin typeface="+mn-lt"/>
                        <a:ea typeface="+mn-ea"/>
                        <a:cs typeface="+mn-cs"/>
                      </a:defRPr>
                    </a:pPr>
                    <a:fld id="{977C251D-86F1-4919-BB77-EDD2FDF53D54}" type="CELLRANGE">
                      <a:rPr lang="en-US" sz="1000">
                        <a:solidFill>
                          <a:schemeClr val="tx1">
                            <a:lumMod val="85000"/>
                            <a:lumOff val="15000"/>
                          </a:schemeClr>
                        </a:solidFill>
                      </a:rPr>
                      <a:pPr>
                        <a:defRPr sz="1000">
                          <a:solidFill>
                            <a:schemeClr val="tx1">
                              <a:lumMod val="85000"/>
                              <a:lumOff val="15000"/>
                            </a:schemeClr>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85000"/>
                          <a:lumOff val="15000"/>
                        </a:schemeClr>
                      </a:solidFill>
                      <a:latin typeface="+mn-lt"/>
                      <a:ea typeface="+mn-ea"/>
                      <a:cs typeface="+mn-cs"/>
                    </a:defRPr>
                  </a:pPr>
                  <a:endParaRPr lang="en-US"/>
                </a:p>
              </c:txPr>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D-F4E6-44E4-BE97-49C73E8BDB82}"/>
                </c:ext>
              </c:extLst>
            </c:dLbl>
            <c:dLbl>
              <c:idx val="46"/>
              <c:tx>
                <c:rich>
                  <a:bodyPr rot="0" spcFirstLastPara="1" vertOverflow="ellipsis" vert="horz" wrap="square" lIns="38100" tIns="19050" rIns="38100" bIns="19050" anchor="ctr" anchorCtr="1">
                    <a:spAutoFit/>
                  </a:bodyPr>
                  <a:lstStyle/>
                  <a:p>
                    <a:pPr>
                      <a:defRPr sz="1000" b="0" i="0" u="none" strike="noStrike" kern="1200" baseline="0">
                        <a:solidFill>
                          <a:schemeClr val="tx1">
                            <a:lumMod val="85000"/>
                            <a:lumOff val="15000"/>
                          </a:schemeClr>
                        </a:solidFill>
                        <a:latin typeface="+mn-lt"/>
                        <a:ea typeface="+mn-ea"/>
                        <a:cs typeface="+mn-cs"/>
                      </a:defRPr>
                    </a:pPr>
                    <a:fld id="{EA29DB02-F23F-4C51-8287-C8A8460479E1}" type="CELLRANGE">
                      <a:rPr lang="en-US" sz="1000">
                        <a:solidFill>
                          <a:schemeClr val="tx1">
                            <a:lumMod val="85000"/>
                            <a:lumOff val="15000"/>
                          </a:schemeClr>
                        </a:solidFill>
                      </a:rPr>
                      <a:pPr>
                        <a:defRPr sz="1000">
                          <a:solidFill>
                            <a:schemeClr val="tx1">
                              <a:lumMod val="85000"/>
                              <a:lumOff val="15000"/>
                            </a:schemeClr>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85000"/>
                          <a:lumOff val="15000"/>
                        </a:schemeClr>
                      </a:solidFill>
                      <a:latin typeface="+mn-lt"/>
                      <a:ea typeface="+mn-ea"/>
                      <a:cs typeface="+mn-cs"/>
                    </a:defRPr>
                  </a:pPr>
                  <a:endParaRPr lang="en-US"/>
                </a:p>
              </c:txPr>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E-F4E6-44E4-BE97-49C73E8BDB82}"/>
                </c:ext>
              </c:extLst>
            </c:dLbl>
            <c:dLbl>
              <c:idx val="47"/>
              <c:delete val="1"/>
              <c:extLst>
                <c:ext xmlns:c15="http://schemas.microsoft.com/office/drawing/2012/chart" uri="{CE6537A1-D6FC-4f65-9D91-7224C49458BB}"/>
                <c:ext xmlns:c16="http://schemas.microsoft.com/office/drawing/2014/chart" uri="{C3380CC4-5D6E-409C-BE32-E72D297353CC}">
                  <c16:uniqueId val="{0000002F-F4E6-44E4-BE97-49C73E8BDB82}"/>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trendline>
            <c:spPr>
              <a:ln w="19050" cap="rnd">
                <a:solidFill>
                  <a:schemeClr val="tx1">
                    <a:lumMod val="85000"/>
                    <a:lumOff val="15000"/>
                  </a:schemeClr>
                </a:solidFill>
                <a:prstDash val="sysDot"/>
              </a:ln>
              <a:effectLst/>
            </c:spPr>
            <c:trendlineType val="linear"/>
            <c:dispRSqr val="1"/>
            <c:dispEq val="0"/>
            <c:trendlineLbl>
              <c:layout>
                <c:manualLayout>
                  <c:x val="0.11469885467210002"/>
                  <c:y val="-0.56562973642379211"/>
                </c:manualLayout>
              </c:layout>
              <c:numFmt formatCode="General" sourceLinked="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trendlineLbl>
          </c:trendline>
          <c:xVal>
            <c:numRef>
              <c:f>'Main Trends'!$D$362:$D$408</c:f>
              <c:numCache>
                <c:formatCode>General</c:formatCode>
                <c:ptCount val="47"/>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47.198</c:v>
                </c:pt>
                <c:pt idx="13">
                  <c:v>67.853000000000009</c:v>
                </c:pt>
                <c:pt idx="14">
                  <c:v>36.262999999999998</c:v>
                </c:pt>
                <c:pt idx="15">
                  <c:v>39.908000000000001</c:v>
                </c:pt>
                <c:pt idx="16">
                  <c:v>28.972999999999999</c:v>
                </c:pt>
                <c:pt idx="17">
                  <c:v>38.692999999999998</c:v>
                </c:pt>
                <c:pt idx="18">
                  <c:v>37.478000000000002</c:v>
                </c:pt>
                <c:pt idx="19">
                  <c:v>30.188000000000002</c:v>
                </c:pt>
                <c:pt idx="20">
                  <c:v>24.113</c:v>
                </c:pt>
                <c:pt idx="21">
                  <c:v>27.757999999999999</c:v>
                </c:pt>
                <c:pt idx="22">
                  <c:v>100</c:v>
                </c:pt>
                <c:pt idx="23">
                  <c:v>100</c:v>
                </c:pt>
                <c:pt idx="24">
                  <c:v>97.013000000000005</c:v>
                </c:pt>
                <c:pt idx="25">
                  <c:v>94.582999999999998</c:v>
                </c:pt>
                <c:pt idx="26">
                  <c:v>88.507999999999996</c:v>
                </c:pt>
                <c:pt idx="27">
                  <c:v>87.293000000000006</c:v>
                </c:pt>
                <c:pt idx="28">
                  <c:v>86.078000000000003</c:v>
                </c:pt>
                <c:pt idx="29">
                  <c:v>82.433000000000007</c:v>
                </c:pt>
                <c:pt idx="30">
                  <c:v>78.787999999999997</c:v>
                </c:pt>
                <c:pt idx="31">
                  <c:v>50.843000000000004</c:v>
                </c:pt>
                <c:pt idx="32">
                  <c:v>73.927999999999997</c:v>
                </c:pt>
                <c:pt idx="33">
                  <c:v>61.778000000000006</c:v>
                </c:pt>
                <c:pt idx="34">
                  <c:v>58.132999999999996</c:v>
                </c:pt>
                <c:pt idx="35">
                  <c:v>53.273000000000003</c:v>
                </c:pt>
                <c:pt idx="36">
                  <c:v>45.983000000000004</c:v>
                </c:pt>
                <c:pt idx="37">
                  <c:v>44.768000000000001</c:v>
                </c:pt>
                <c:pt idx="38">
                  <c:v>43.552999999999997</c:v>
                </c:pt>
                <c:pt idx="39">
                  <c:v>49.628</c:v>
                </c:pt>
                <c:pt idx="40">
                  <c:v>35.048000000000002</c:v>
                </c:pt>
                <c:pt idx="41">
                  <c:v>33.832999999999998</c:v>
                </c:pt>
                <c:pt idx="42">
                  <c:v>32.618000000000002</c:v>
                </c:pt>
                <c:pt idx="43">
                  <c:v>26.542999999999999</c:v>
                </c:pt>
                <c:pt idx="44">
                  <c:v>25.327999999999999</c:v>
                </c:pt>
                <c:pt idx="45">
                  <c:v>70.283000000000001</c:v>
                </c:pt>
                <c:pt idx="46">
                  <c:v>100</c:v>
                </c:pt>
              </c:numCache>
            </c:numRef>
          </c:xVal>
          <c:yVal>
            <c:numRef>
              <c:f>'Main Trends'!$G$362:$G$408</c:f>
              <c:numCache>
                <c:formatCode>General</c:formatCode>
                <c:ptCount val="47"/>
                <c:pt idx="0">
                  <c:v>22.200000000000003</c:v>
                </c:pt>
                <c:pt idx="1">
                  <c:v>21.6</c:v>
                </c:pt>
                <c:pt idx="2">
                  <c:v>27</c:v>
                </c:pt>
                <c:pt idx="3">
                  <c:v>11.399999999999999</c:v>
                </c:pt>
                <c:pt idx="4">
                  <c:v>21.6</c:v>
                </c:pt>
                <c:pt idx="5">
                  <c:v>23.4</c:v>
                </c:pt>
                <c:pt idx="6">
                  <c:v>22.799999999999997</c:v>
                </c:pt>
                <c:pt idx="7">
                  <c:v>24</c:v>
                </c:pt>
                <c:pt idx="8">
                  <c:v>21.6</c:v>
                </c:pt>
                <c:pt idx="9">
                  <c:v>18.600000000000001</c:v>
                </c:pt>
                <c:pt idx="10">
                  <c:v>19.799999999999997</c:v>
                </c:pt>
                <c:pt idx="11">
                  <c:v>40.799999999999997</c:v>
                </c:pt>
                <c:pt idx="12">
                  <c:v>36.599999999999994</c:v>
                </c:pt>
                <c:pt idx="13">
                  <c:v>42.599999999999994</c:v>
                </c:pt>
                <c:pt idx="14">
                  <c:v>27.599999999999998</c:v>
                </c:pt>
                <c:pt idx="15">
                  <c:v>48.599999999999994</c:v>
                </c:pt>
                <c:pt idx="16">
                  <c:v>40.799999999999997</c:v>
                </c:pt>
                <c:pt idx="17">
                  <c:v>49.199999999999996</c:v>
                </c:pt>
                <c:pt idx="18">
                  <c:v>41.400000000000006</c:v>
                </c:pt>
                <c:pt idx="19">
                  <c:v>52.199999999999996</c:v>
                </c:pt>
                <c:pt idx="20">
                  <c:v>57</c:v>
                </c:pt>
                <c:pt idx="21">
                  <c:v>54.599999999999994</c:v>
                </c:pt>
                <c:pt idx="22">
                  <c:v>15.600000000000001</c:v>
                </c:pt>
                <c:pt idx="23">
                  <c:v>11.399999999999999</c:v>
                </c:pt>
                <c:pt idx="24">
                  <c:v>22.200000000000003</c:v>
                </c:pt>
                <c:pt idx="25">
                  <c:v>0.96</c:v>
                </c:pt>
                <c:pt idx="26">
                  <c:v>18</c:v>
                </c:pt>
                <c:pt idx="27">
                  <c:v>25.799999999999997</c:v>
                </c:pt>
                <c:pt idx="28">
                  <c:v>29.400000000000002</c:v>
                </c:pt>
                <c:pt idx="29">
                  <c:v>18</c:v>
                </c:pt>
                <c:pt idx="30">
                  <c:v>31.200000000000003</c:v>
                </c:pt>
                <c:pt idx="31">
                  <c:v>35.400000000000006</c:v>
                </c:pt>
                <c:pt idx="32">
                  <c:v>26.400000000000002</c:v>
                </c:pt>
                <c:pt idx="33">
                  <c:v>22.200000000000003</c:v>
                </c:pt>
                <c:pt idx="34">
                  <c:v>15.600000000000001</c:v>
                </c:pt>
                <c:pt idx="35">
                  <c:v>42</c:v>
                </c:pt>
                <c:pt idx="36">
                  <c:v>27</c:v>
                </c:pt>
                <c:pt idx="37">
                  <c:v>25.200000000000003</c:v>
                </c:pt>
                <c:pt idx="38">
                  <c:v>43.8</c:v>
                </c:pt>
                <c:pt idx="39">
                  <c:v>33.599999999999994</c:v>
                </c:pt>
                <c:pt idx="40">
                  <c:v>51</c:v>
                </c:pt>
                <c:pt idx="41">
                  <c:v>48.599999999999994</c:v>
                </c:pt>
                <c:pt idx="42">
                  <c:v>28.200000000000003</c:v>
                </c:pt>
                <c:pt idx="43">
                  <c:v>30.599999999999998</c:v>
                </c:pt>
                <c:pt idx="44">
                  <c:v>45.599999999999994</c:v>
                </c:pt>
                <c:pt idx="45">
                  <c:v>18</c:v>
                </c:pt>
                <c:pt idx="46">
                  <c:v>14.399999999999999</c:v>
                </c:pt>
              </c:numCache>
            </c:numRef>
          </c:yVal>
          <c:smooth val="0"/>
          <c:extLst>
            <c:ext xmlns:c15="http://schemas.microsoft.com/office/drawing/2012/chart" uri="{02D57815-91ED-43cb-92C2-25804820EDAC}">
              <c15:datalabelsRange>
                <c15:f>'Main Trends'!$B$362:$B$408</c15:f>
                <c15:dlblRangeCache>
                  <c:ptCount val="47"/>
                  <c:pt idx="0">
                    <c:v>Phillipines</c:v>
                  </c:pt>
                  <c:pt idx="1">
                    <c:v>India</c:v>
                  </c:pt>
                  <c:pt idx="2">
                    <c:v>Qatar</c:v>
                  </c:pt>
                  <c:pt idx="3">
                    <c:v>Egypt</c:v>
                  </c:pt>
                  <c:pt idx="4">
                    <c:v>UAE</c:v>
                  </c:pt>
                  <c:pt idx="5">
                    <c:v>Thailand</c:v>
                  </c:pt>
                  <c:pt idx="6">
                    <c:v>Kuwait</c:v>
                  </c:pt>
                  <c:pt idx="7">
                    <c:v>Bahrain</c:v>
                  </c:pt>
                  <c:pt idx="8">
                    <c:v>Malaysia</c:v>
                  </c:pt>
                  <c:pt idx="9">
                    <c:v>Indonesia</c:v>
                  </c:pt>
                  <c:pt idx="10">
                    <c:v>Saudia Arabia</c:v>
                  </c:pt>
                  <c:pt idx="11">
                    <c:v>Singapore</c:v>
                  </c:pt>
                  <c:pt idx="12">
                    <c:v>Spain</c:v>
                  </c:pt>
                  <c:pt idx="13">
                    <c:v>Italy</c:v>
                  </c:pt>
                  <c:pt idx="14">
                    <c:v>Australia</c:v>
                  </c:pt>
                  <c:pt idx="15">
                    <c:v>France</c:v>
                  </c:pt>
                  <c:pt idx="16">
                    <c:v>Great Britain</c:v>
                  </c:pt>
                  <c:pt idx="17">
                    <c:v>Germany</c:v>
                  </c:pt>
                  <c:pt idx="18">
                    <c:v>Finland</c:v>
                  </c:pt>
                  <c:pt idx="19">
                    <c:v>Norway</c:v>
                  </c:pt>
                  <c:pt idx="20">
                    <c:v>Sweden</c:v>
                  </c:pt>
                  <c:pt idx="21">
                    <c:v>Denmark</c:v>
                  </c:pt>
                  <c:pt idx="22">
                    <c:v>Nigeria</c:v>
                  </c:pt>
                  <c:pt idx="23">
                    <c:v>Ghana</c:v>
                  </c:pt>
                  <c:pt idx="24">
                    <c:v>Afghanistan</c:v>
                  </c:pt>
                  <c:pt idx="25">
                    <c:v>Pakistan</c:v>
                  </c:pt>
                  <c:pt idx="26">
                    <c:v>DR Congo</c:v>
                  </c:pt>
                  <c:pt idx="27">
                    <c:v>Venezuela</c:v>
                  </c:pt>
                  <c:pt idx="28">
                    <c:v>Romania</c:v>
                  </c:pt>
                  <c:pt idx="29">
                    <c:v>Brazil</c:v>
                  </c:pt>
                  <c:pt idx="30">
                    <c:v>Turkey</c:v>
                  </c:pt>
                  <c:pt idx="31">
                    <c:v>Bulgaria</c:v>
                  </c:pt>
                  <c:pt idx="32">
                    <c:v>Iran</c:v>
                  </c:pt>
                  <c:pt idx="33">
                    <c:v>Serbia</c:v>
                  </c:pt>
                  <c:pt idx="34">
                    <c:v>Ukraine</c:v>
                  </c:pt>
                  <c:pt idx="35">
                    <c:v>Ireland</c:v>
                  </c:pt>
                  <c:pt idx="36">
                    <c:v>Latvia</c:v>
                  </c:pt>
                  <c:pt idx="37">
                    <c:v>Azerbaijan</c:v>
                  </c:pt>
                  <c:pt idx="38">
                    <c:v>Canada</c:v>
                  </c:pt>
                  <c:pt idx="39">
                    <c:v>Slovenia</c:v>
                  </c:pt>
                  <c:pt idx="40">
                    <c:v>Belgium</c:v>
                  </c:pt>
                  <c:pt idx="41">
                    <c:v>Netherlands</c:v>
                  </c:pt>
                  <c:pt idx="42">
                    <c:v>Japan</c:v>
                  </c:pt>
                  <c:pt idx="43">
                    <c:v>Estonia</c:v>
                  </c:pt>
                  <c:pt idx="44">
                    <c:v>Czech republic</c:v>
                  </c:pt>
                  <c:pt idx="45">
                    <c:v>Iraq</c:v>
                  </c:pt>
                  <c:pt idx="46">
                    <c:v>Morocco</c:v>
                  </c:pt>
                </c15:dlblRangeCache>
              </c15:datalabelsRange>
            </c:ext>
            <c:ext xmlns:c16="http://schemas.microsoft.com/office/drawing/2014/chart" uri="{C3380CC4-5D6E-409C-BE32-E72D297353CC}">
              <c16:uniqueId val="{00000031-F4E6-44E4-BE97-49C73E8BDB82}"/>
            </c:ext>
          </c:extLst>
        </c:ser>
        <c:dLbls>
          <c:showLegendKey val="0"/>
          <c:showVal val="0"/>
          <c:showCatName val="0"/>
          <c:showSerName val="0"/>
          <c:showPercent val="0"/>
          <c:showBubbleSize val="0"/>
        </c:dLbls>
        <c:axId val="519796096"/>
        <c:axId val="519793144"/>
      </c:scatterChart>
      <c:valAx>
        <c:axId val="51979609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519793144"/>
        <c:crosses val="autoZero"/>
        <c:crossBetween val="midCat"/>
      </c:valAx>
      <c:valAx>
        <c:axId val="5197931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51979609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b="1"/>
              <a:t>Yale</a:t>
            </a:r>
            <a:r>
              <a:rPr lang="en-US" sz="2000" b="1" baseline="0"/>
              <a:t> (2021): Climate change caused 'mostly by human actvities', and 'caused about equally by human activities and natural changes'; combined response (</a:t>
            </a:r>
            <a:r>
              <a:rPr lang="en-US" sz="2000" b="1" baseline="0">
                <a:solidFill>
                  <a:schemeClr val="bg1">
                    <a:lumMod val="65000"/>
                  </a:schemeClr>
                </a:solidFill>
              </a:rPr>
              <a:t>light-grey</a:t>
            </a:r>
            <a:r>
              <a:rPr lang="en-US" sz="2000" b="1" baseline="0"/>
              <a:t>)</a:t>
            </a:r>
            <a:endParaRPr lang="en-US" sz="20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2"/>
          <c:order val="2"/>
          <c:spPr>
            <a:ln w="25400" cap="rnd">
              <a:noFill/>
              <a:round/>
            </a:ln>
            <a:effectLst/>
          </c:spPr>
          <c:marker>
            <c:symbol val="circle"/>
            <c:size val="5"/>
            <c:spPr>
              <a:solidFill>
                <a:schemeClr val="accent3"/>
              </a:solidFill>
              <a:ln w="9525">
                <a:solidFill>
                  <a:schemeClr val="bg1">
                    <a:lumMod val="65000"/>
                  </a:schemeClr>
                </a:solidFill>
              </a:ln>
              <a:effectLst/>
            </c:spPr>
          </c:marker>
          <c:dLbls>
            <c:dLbl>
              <c:idx val="0"/>
              <c:tx>
                <c:rich>
                  <a:bodyPr/>
                  <a:lstStyle/>
                  <a:p>
                    <a:fld id="{72CBC37C-7562-4A6F-96CC-7B5E75ACFE43}"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99B8-4DF5-A7DB-21AB4E7002DE}"/>
                </c:ext>
              </c:extLst>
            </c:dLbl>
            <c:dLbl>
              <c:idx val="1"/>
              <c:tx>
                <c:rich>
                  <a:bodyPr/>
                  <a:lstStyle/>
                  <a:p>
                    <a:fld id="{4FD2129C-7C64-49FF-A9BB-0144C7A1366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99B8-4DF5-A7DB-21AB4E7002DE}"/>
                </c:ext>
              </c:extLst>
            </c:dLbl>
            <c:dLbl>
              <c:idx val="2"/>
              <c:tx>
                <c:rich>
                  <a:bodyPr/>
                  <a:lstStyle/>
                  <a:p>
                    <a:fld id="{2EC8308F-4E83-4C19-962C-C156BC905E32}"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99B8-4DF5-A7DB-21AB4E7002DE}"/>
                </c:ext>
              </c:extLst>
            </c:dLbl>
            <c:dLbl>
              <c:idx val="3"/>
              <c:tx>
                <c:rich>
                  <a:bodyPr/>
                  <a:lstStyle/>
                  <a:p>
                    <a:fld id="{0AC17EB3-C9BD-4423-B733-537DFF5144D1}"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99B8-4DF5-A7DB-21AB4E7002DE}"/>
                </c:ext>
              </c:extLst>
            </c:dLbl>
            <c:dLbl>
              <c:idx val="4"/>
              <c:layout>
                <c:manualLayout>
                  <c:x val="2.1929824561403428E-2"/>
                  <c:y val="5.1372896368467702E-2"/>
                </c:manualLayout>
              </c:layout>
              <c:tx>
                <c:rich>
                  <a:bodyPr/>
                  <a:lstStyle/>
                  <a:p>
                    <a:fld id="{5E1292A1-076C-4FCB-8417-8F0F6A65222F}"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99B8-4DF5-A7DB-21AB4E7002DE}"/>
                </c:ext>
              </c:extLst>
            </c:dLbl>
            <c:dLbl>
              <c:idx val="5"/>
              <c:tx>
                <c:rich>
                  <a:bodyPr/>
                  <a:lstStyle/>
                  <a:p>
                    <a:fld id="{7C3ABCF0-F70E-4CC2-B121-FE2E93FD538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99B8-4DF5-A7DB-21AB4E7002DE}"/>
                </c:ext>
              </c:extLst>
            </c:dLbl>
            <c:dLbl>
              <c:idx val="6"/>
              <c:tx>
                <c:rich>
                  <a:bodyPr/>
                  <a:lstStyle/>
                  <a:p>
                    <a:fld id="{F044F31E-64CE-4E4E-AEB2-7E5DCAA0421A}"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99B8-4DF5-A7DB-21AB4E7002DE}"/>
                </c:ext>
              </c:extLst>
            </c:dLbl>
            <c:dLbl>
              <c:idx val="7"/>
              <c:tx>
                <c:rich>
                  <a:bodyPr/>
                  <a:lstStyle/>
                  <a:p>
                    <a:fld id="{0BFE889C-5DE2-4E4E-93C2-E6ECFF1D71C7}"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99B8-4DF5-A7DB-21AB4E7002DE}"/>
                </c:ext>
              </c:extLst>
            </c:dLbl>
            <c:dLbl>
              <c:idx val="8"/>
              <c:layout>
                <c:manualLayout>
                  <c:x val="-1.6447368421052631E-2"/>
                  <c:y val="-5.4915854738706853E-2"/>
                </c:manualLayout>
              </c:layout>
              <c:tx>
                <c:rich>
                  <a:bodyPr/>
                  <a:lstStyle/>
                  <a:p>
                    <a:fld id="{BCFB77D6-8BD9-45EE-B49B-998A0B2EA7B8}"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99B8-4DF5-A7DB-21AB4E7002DE}"/>
                </c:ext>
              </c:extLst>
            </c:dLbl>
            <c:dLbl>
              <c:idx val="9"/>
              <c:tx>
                <c:rich>
                  <a:bodyPr/>
                  <a:lstStyle/>
                  <a:p>
                    <a:fld id="{92FBA016-E086-49C5-93F3-C25A1F2EAF8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99B8-4DF5-A7DB-21AB4E7002DE}"/>
                </c:ext>
              </c:extLst>
            </c:dLbl>
            <c:dLbl>
              <c:idx val="10"/>
              <c:tx>
                <c:rich>
                  <a:bodyPr/>
                  <a:lstStyle/>
                  <a:p>
                    <a:fld id="{060776CF-8014-45B5-82B2-A4471764C0F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99B8-4DF5-A7DB-21AB4E7002DE}"/>
                </c:ext>
              </c:extLst>
            </c:dLbl>
            <c:dLbl>
              <c:idx val="11"/>
              <c:tx>
                <c:rich>
                  <a:bodyPr/>
                  <a:lstStyle/>
                  <a:p>
                    <a:fld id="{300B90A0-C97F-412B-9B2C-723854B642B4}"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99B8-4DF5-A7DB-21AB4E7002DE}"/>
                </c:ext>
              </c:extLst>
            </c:dLbl>
            <c:dLbl>
              <c:idx val="12"/>
              <c:tx>
                <c:rich>
                  <a:bodyPr/>
                  <a:lstStyle/>
                  <a:p>
                    <a:fld id="{C349CC4E-2F27-4F4B-BF9B-1AA494E8C111}"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99B8-4DF5-A7DB-21AB4E7002DE}"/>
                </c:ext>
              </c:extLst>
            </c:dLbl>
            <c:dLbl>
              <c:idx val="13"/>
              <c:tx>
                <c:rich>
                  <a:bodyPr/>
                  <a:lstStyle/>
                  <a:p>
                    <a:fld id="{C14E7119-8FB1-42B1-8FD5-0EADFDE7DCD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99B8-4DF5-A7DB-21AB4E7002DE}"/>
                </c:ext>
              </c:extLst>
            </c:dLbl>
            <c:dLbl>
              <c:idx val="14"/>
              <c:tx>
                <c:rich>
                  <a:bodyPr/>
                  <a:lstStyle/>
                  <a:p>
                    <a:fld id="{3EFEDC48-7D0D-4C4A-AF8A-37C244F7D27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99B8-4DF5-A7DB-21AB4E7002DE}"/>
                </c:ext>
              </c:extLst>
            </c:dLbl>
            <c:dLbl>
              <c:idx val="15"/>
              <c:tx>
                <c:rich>
                  <a:bodyPr/>
                  <a:lstStyle/>
                  <a:p>
                    <a:fld id="{67F18AF3-07C5-4719-88AB-7CB7ECFDA9DC}"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99B8-4DF5-A7DB-21AB4E7002DE}"/>
                </c:ext>
              </c:extLst>
            </c:dLbl>
            <c:dLbl>
              <c:idx val="16"/>
              <c:tx>
                <c:rich>
                  <a:bodyPr/>
                  <a:lstStyle/>
                  <a:p>
                    <a:fld id="{7000C922-3D51-4EA1-99E0-DFB6EE37D30F}"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99B8-4DF5-A7DB-21AB4E7002DE}"/>
                </c:ext>
              </c:extLst>
            </c:dLbl>
            <c:dLbl>
              <c:idx val="17"/>
              <c:tx>
                <c:rich>
                  <a:bodyPr/>
                  <a:lstStyle/>
                  <a:p>
                    <a:fld id="{F9C44BC7-691B-41B9-BE43-4C0A363F1FF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99B8-4DF5-A7DB-21AB4E7002DE}"/>
                </c:ext>
              </c:extLst>
            </c:dLbl>
            <c:dLbl>
              <c:idx val="18"/>
              <c:tx>
                <c:rich>
                  <a:bodyPr/>
                  <a:lstStyle/>
                  <a:p>
                    <a:fld id="{00633C32-6E55-4FCB-8BFD-F827D0420A14}"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99B8-4DF5-A7DB-21AB4E7002DE}"/>
                </c:ext>
              </c:extLst>
            </c:dLbl>
            <c:dLbl>
              <c:idx val="19"/>
              <c:tx>
                <c:rich>
                  <a:bodyPr/>
                  <a:lstStyle/>
                  <a:p>
                    <a:fld id="{974051A4-EB78-4378-BB1C-A5D00571DE5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99B8-4DF5-A7DB-21AB4E7002DE}"/>
                </c:ext>
              </c:extLst>
            </c:dLbl>
            <c:dLbl>
              <c:idx val="20"/>
              <c:tx>
                <c:rich>
                  <a:bodyPr/>
                  <a:lstStyle/>
                  <a:p>
                    <a:fld id="{D11815A8-8FC2-423D-B3B0-FF2C6D772C6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99B8-4DF5-A7DB-21AB4E7002DE}"/>
                </c:ext>
              </c:extLst>
            </c:dLbl>
            <c:dLbl>
              <c:idx val="21"/>
              <c:tx>
                <c:rich>
                  <a:bodyPr/>
                  <a:lstStyle/>
                  <a:p>
                    <a:fld id="{8CF50A02-9B76-4586-B7C3-37AA043DB76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99B8-4DF5-A7DB-21AB4E7002DE}"/>
                </c:ext>
              </c:extLst>
            </c:dLbl>
            <c:dLbl>
              <c:idx val="22"/>
              <c:tx>
                <c:rich>
                  <a:bodyPr/>
                  <a:lstStyle/>
                  <a:p>
                    <a:fld id="{977310E3-11E3-4D64-9FA8-77E24FC68E6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99B8-4DF5-A7DB-21AB4E7002DE}"/>
                </c:ext>
              </c:extLst>
            </c:dLbl>
            <c:dLbl>
              <c:idx val="23"/>
              <c:tx>
                <c:rich>
                  <a:bodyPr/>
                  <a:lstStyle/>
                  <a:p>
                    <a:fld id="{C77E50F0-D83D-42CC-94AF-4A7DDA00CC5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99B8-4DF5-A7DB-21AB4E7002DE}"/>
                </c:ext>
              </c:extLst>
            </c:dLbl>
            <c:dLbl>
              <c:idx val="24"/>
              <c:tx>
                <c:rich>
                  <a:bodyPr/>
                  <a:lstStyle/>
                  <a:p>
                    <a:fld id="{8CFC5E6F-D87A-4730-937F-7868EF8E043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99B8-4DF5-A7DB-21AB4E7002DE}"/>
                </c:ext>
              </c:extLst>
            </c:dLbl>
            <c:dLbl>
              <c:idx val="25"/>
              <c:tx>
                <c:rich>
                  <a:bodyPr/>
                  <a:lstStyle/>
                  <a:p>
                    <a:fld id="{1A604FBC-64F6-4BC9-B1B9-191DC066C0BC}"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99B8-4DF5-A7DB-21AB4E7002DE}"/>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25400" cap="rnd">
                <a:solidFill>
                  <a:schemeClr val="bg1">
                    <a:lumMod val="65000"/>
                  </a:schemeClr>
                </a:solidFill>
                <a:prstDash val="sysDash"/>
              </a:ln>
              <a:effectLst/>
            </c:spPr>
            <c:trendlineType val="linear"/>
            <c:backward val="5"/>
            <c:dispRSqr val="1"/>
            <c:dispEq val="0"/>
            <c:trendlineLbl>
              <c:layout>
                <c:manualLayout>
                  <c:x val="0.11113655200994613"/>
                  <c:y val="2.7845978951479604E-2"/>
                </c:manualLayout>
              </c:layout>
              <c:numFmt formatCode="General" sourceLinked="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trendlineLbl>
          </c:trendline>
          <c:xVal>
            <c:numRef>
              <c:f>PostCovid!$C$94:$C$119</c:f>
              <c:numCache>
                <c:formatCode>0.00</c:formatCode>
                <c:ptCount val="26"/>
                <c:pt idx="0">
                  <c:v>81.218000000000004</c:v>
                </c:pt>
                <c:pt idx="1">
                  <c:v>93.367999999999995</c:v>
                </c:pt>
                <c:pt idx="2">
                  <c:v>53.273000000000003</c:v>
                </c:pt>
                <c:pt idx="3">
                  <c:v>33.832999999999998</c:v>
                </c:pt>
                <c:pt idx="4">
                  <c:v>38.692999999999998</c:v>
                </c:pt>
                <c:pt idx="5">
                  <c:v>95.798000000000002</c:v>
                </c:pt>
                <c:pt idx="6">
                  <c:v>78.787999999999997</c:v>
                </c:pt>
                <c:pt idx="7">
                  <c:v>39.908000000000001</c:v>
                </c:pt>
                <c:pt idx="8">
                  <c:v>32.618000000000002</c:v>
                </c:pt>
                <c:pt idx="9">
                  <c:v>56.918000000000006</c:v>
                </c:pt>
                <c:pt idx="10">
                  <c:v>43.552999999999997</c:v>
                </c:pt>
                <c:pt idx="11">
                  <c:v>36.262999999999998</c:v>
                </c:pt>
                <c:pt idx="12">
                  <c:v>72.713000000000008</c:v>
                </c:pt>
                <c:pt idx="13">
                  <c:v>82.433000000000007</c:v>
                </c:pt>
                <c:pt idx="14">
                  <c:v>66.638000000000005</c:v>
                </c:pt>
                <c:pt idx="15">
                  <c:v>28.972999999999999</c:v>
                </c:pt>
                <c:pt idx="16">
                  <c:v>47.198</c:v>
                </c:pt>
                <c:pt idx="17">
                  <c:v>84.863</c:v>
                </c:pt>
                <c:pt idx="18">
                  <c:v>25.327999999999999</c:v>
                </c:pt>
                <c:pt idx="19">
                  <c:v>59.347999999999999</c:v>
                </c:pt>
                <c:pt idx="20">
                  <c:v>100</c:v>
                </c:pt>
                <c:pt idx="21">
                  <c:v>67.853000000000009</c:v>
                </c:pt>
                <c:pt idx="22">
                  <c:v>83.64800000000001</c:v>
                </c:pt>
                <c:pt idx="23">
                  <c:v>76.358000000000004</c:v>
                </c:pt>
                <c:pt idx="24">
                  <c:v>100</c:v>
                </c:pt>
                <c:pt idx="25">
                  <c:v>80.003</c:v>
                </c:pt>
              </c:numCache>
            </c:numRef>
          </c:xVal>
          <c:yVal>
            <c:numRef>
              <c:f>PostCovid!$H$94:$H$119</c:f>
              <c:numCache>
                <c:formatCode>General</c:formatCode>
                <c:ptCount val="26"/>
                <c:pt idx="0">
                  <c:v>68</c:v>
                </c:pt>
                <c:pt idx="1">
                  <c:v>74</c:v>
                </c:pt>
                <c:pt idx="2">
                  <c:v>86</c:v>
                </c:pt>
                <c:pt idx="3">
                  <c:v>84</c:v>
                </c:pt>
                <c:pt idx="4">
                  <c:v>85</c:v>
                </c:pt>
                <c:pt idx="5">
                  <c:v>72</c:v>
                </c:pt>
                <c:pt idx="6">
                  <c:v>74</c:v>
                </c:pt>
                <c:pt idx="7">
                  <c:v>89</c:v>
                </c:pt>
                <c:pt idx="8">
                  <c:v>87</c:v>
                </c:pt>
                <c:pt idx="9">
                  <c:v>78</c:v>
                </c:pt>
                <c:pt idx="10">
                  <c:v>86</c:v>
                </c:pt>
                <c:pt idx="11">
                  <c:v>82</c:v>
                </c:pt>
                <c:pt idx="12">
                  <c:v>65</c:v>
                </c:pt>
                <c:pt idx="13">
                  <c:v>81</c:v>
                </c:pt>
                <c:pt idx="14">
                  <c:v>81</c:v>
                </c:pt>
                <c:pt idx="15">
                  <c:v>88</c:v>
                </c:pt>
                <c:pt idx="16">
                  <c:v>89</c:v>
                </c:pt>
                <c:pt idx="17">
                  <c:v>77</c:v>
                </c:pt>
                <c:pt idx="18">
                  <c:v>86</c:v>
                </c:pt>
                <c:pt idx="19">
                  <c:v>86</c:v>
                </c:pt>
                <c:pt idx="20">
                  <c:v>80</c:v>
                </c:pt>
                <c:pt idx="21">
                  <c:v>89</c:v>
                </c:pt>
                <c:pt idx="22">
                  <c:v>61</c:v>
                </c:pt>
                <c:pt idx="23">
                  <c:v>88</c:v>
                </c:pt>
                <c:pt idx="24">
                  <c:v>56</c:v>
                </c:pt>
                <c:pt idx="25">
                  <c:v>61</c:v>
                </c:pt>
              </c:numCache>
            </c:numRef>
          </c:yVal>
          <c:smooth val="0"/>
          <c:extLst>
            <c:ext xmlns:c15="http://schemas.microsoft.com/office/drawing/2012/chart" uri="{02D57815-91ED-43cb-92C2-25804820EDAC}">
              <c15:datalabelsRange>
                <c15:f>PostCovid!$B$94:$B$119</c15:f>
                <c15:dlblRangeCache>
                  <c:ptCount val="26"/>
                  <c:pt idx="0">
                    <c:v>Indonesia</c:v>
                  </c:pt>
                  <c:pt idx="1">
                    <c:v>India</c:v>
                  </c:pt>
                  <c:pt idx="2">
                    <c:v>Ireland</c:v>
                  </c:pt>
                  <c:pt idx="3">
                    <c:v>Netherlands</c:v>
                  </c:pt>
                  <c:pt idx="4">
                    <c:v>Germany</c:v>
                  </c:pt>
                  <c:pt idx="5">
                    <c:v>Philippines</c:v>
                  </c:pt>
                  <c:pt idx="6">
                    <c:v>Turkey</c:v>
                  </c:pt>
                  <c:pt idx="7">
                    <c:v>France</c:v>
                  </c:pt>
                  <c:pt idx="8">
                    <c:v>Japan</c:v>
                  </c:pt>
                  <c:pt idx="9">
                    <c:v>Russia</c:v>
                  </c:pt>
                  <c:pt idx="10">
                    <c:v>Canada</c:v>
                  </c:pt>
                  <c:pt idx="11">
                    <c:v>Australia</c:v>
                  </c:pt>
                  <c:pt idx="12">
                    <c:v>South Africa</c:v>
                  </c:pt>
                  <c:pt idx="13">
                    <c:v>Brazil</c:v>
                  </c:pt>
                  <c:pt idx="14">
                    <c:v>Mexico</c:v>
                  </c:pt>
                  <c:pt idx="15">
                    <c:v>UK</c:v>
                  </c:pt>
                  <c:pt idx="16">
                    <c:v>Spain</c:v>
                  </c:pt>
                  <c:pt idx="17">
                    <c:v>Malaysia</c:v>
                  </c:pt>
                  <c:pt idx="18">
                    <c:v>Czech Republic</c:v>
                  </c:pt>
                  <c:pt idx="19">
                    <c:v>Taiwan</c:v>
                  </c:pt>
                  <c:pt idx="20">
                    <c:v>Thailand</c:v>
                  </c:pt>
                  <c:pt idx="21">
                    <c:v>Italy</c:v>
                  </c:pt>
                  <c:pt idx="22">
                    <c:v>Egypt</c:v>
                  </c:pt>
                  <c:pt idx="23">
                    <c:v>Poland</c:v>
                  </c:pt>
                  <c:pt idx="24">
                    <c:v>Nigeria</c:v>
                  </c:pt>
                  <c:pt idx="25">
                    <c:v>Saudi Arabia</c:v>
                  </c:pt>
                </c15:dlblRangeCache>
              </c15:datalabelsRange>
            </c:ext>
            <c:ext xmlns:c16="http://schemas.microsoft.com/office/drawing/2014/chart" uri="{C3380CC4-5D6E-409C-BE32-E72D297353CC}">
              <c16:uniqueId val="{0000001B-99B8-4DF5-A7DB-21AB4E7002DE}"/>
            </c:ext>
          </c:extLst>
        </c:ser>
        <c:ser>
          <c:idx val="3"/>
          <c:order val="3"/>
          <c:tx>
            <c:v>OECD4</c:v>
          </c:tx>
          <c:spPr>
            <a:ln w="25400" cap="rnd">
              <a:noFill/>
              <a:round/>
            </a:ln>
            <a:effectLst/>
          </c:spPr>
          <c:marker>
            <c:symbol val="none"/>
          </c:marker>
          <c:trendline>
            <c:spPr>
              <a:ln w="25400" cap="rnd">
                <a:solidFill>
                  <a:schemeClr val="tx1">
                    <a:lumMod val="95000"/>
                    <a:lumOff val="5000"/>
                  </a:schemeClr>
                </a:solidFill>
                <a:prstDash val="solid"/>
              </a:ln>
              <a:effectLst/>
            </c:spPr>
            <c:trendlineType val="linear"/>
            <c:forward val="7"/>
            <c:backward val="8"/>
            <c:dispRSqr val="1"/>
            <c:dispEq val="0"/>
            <c:trendlineLbl>
              <c:layout>
                <c:manualLayout>
                  <c:x val="-0.59660122254455039"/>
                  <c:y val="0.18018133251501223"/>
                </c:manualLayout>
              </c:layout>
              <c:numFmt formatCode="General"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trendlineLbl>
          </c:trendline>
          <c:xVal>
            <c:numRef>
              <c:f>PostCovid!$C$306:$C$323</c:f>
              <c:numCache>
                <c:formatCode>0.00</c:formatCode>
                <c:ptCount val="18"/>
                <c:pt idx="0">
                  <c:v>93.367999999999995</c:v>
                </c:pt>
                <c:pt idx="1">
                  <c:v>82.433000000000007</c:v>
                </c:pt>
                <c:pt idx="2">
                  <c:v>81.218000000000004</c:v>
                </c:pt>
                <c:pt idx="3">
                  <c:v>78.787999999999997</c:v>
                </c:pt>
                <c:pt idx="4">
                  <c:v>76.358000000000004</c:v>
                </c:pt>
                <c:pt idx="5">
                  <c:v>72.713000000000008</c:v>
                </c:pt>
                <c:pt idx="6">
                  <c:v>67.853000000000009</c:v>
                </c:pt>
                <c:pt idx="7">
                  <c:v>66.638000000000005</c:v>
                </c:pt>
                <c:pt idx="8">
                  <c:v>58.132999999999996</c:v>
                </c:pt>
                <c:pt idx="9">
                  <c:v>47.198</c:v>
                </c:pt>
                <c:pt idx="10">
                  <c:v>43.552999999999997</c:v>
                </c:pt>
                <c:pt idx="11">
                  <c:v>41.123000000000005</c:v>
                </c:pt>
                <c:pt idx="12">
                  <c:v>39.908000000000001</c:v>
                </c:pt>
                <c:pt idx="13">
                  <c:v>38.692999999999998</c:v>
                </c:pt>
                <c:pt idx="14">
                  <c:v>36.262999999999998</c:v>
                </c:pt>
                <c:pt idx="15">
                  <c:v>32.618000000000002</c:v>
                </c:pt>
                <c:pt idx="16">
                  <c:v>28.972999999999999</c:v>
                </c:pt>
                <c:pt idx="17">
                  <c:v>27.757999999999999</c:v>
                </c:pt>
              </c:numCache>
            </c:numRef>
          </c:xVal>
          <c:yVal>
            <c:numRef>
              <c:f>PostCovid!$G$306:$G$323</c:f>
              <c:numCache>
                <c:formatCode>General</c:formatCode>
                <c:ptCount val="18"/>
                <c:pt idx="0">
                  <c:v>73</c:v>
                </c:pt>
                <c:pt idx="1">
                  <c:v>84</c:v>
                </c:pt>
                <c:pt idx="2">
                  <c:v>81</c:v>
                </c:pt>
                <c:pt idx="3">
                  <c:v>82</c:v>
                </c:pt>
                <c:pt idx="4">
                  <c:v>74</c:v>
                </c:pt>
                <c:pt idx="5">
                  <c:v>87</c:v>
                </c:pt>
                <c:pt idx="6">
                  <c:v>84</c:v>
                </c:pt>
                <c:pt idx="7">
                  <c:v>87</c:v>
                </c:pt>
                <c:pt idx="8">
                  <c:v>76</c:v>
                </c:pt>
                <c:pt idx="9">
                  <c:v>80</c:v>
                </c:pt>
                <c:pt idx="10">
                  <c:v>69</c:v>
                </c:pt>
                <c:pt idx="11">
                  <c:v>80</c:v>
                </c:pt>
                <c:pt idx="12">
                  <c:v>57</c:v>
                </c:pt>
                <c:pt idx="13">
                  <c:v>71</c:v>
                </c:pt>
                <c:pt idx="14">
                  <c:v>63</c:v>
                </c:pt>
                <c:pt idx="15">
                  <c:v>65</c:v>
                </c:pt>
                <c:pt idx="16">
                  <c:v>67</c:v>
                </c:pt>
                <c:pt idx="17">
                  <c:v>63</c:v>
                </c:pt>
              </c:numCache>
            </c:numRef>
          </c:yVal>
          <c:smooth val="0"/>
          <c:extLst>
            <c:ext xmlns:c16="http://schemas.microsoft.com/office/drawing/2014/chart" uri="{C3380CC4-5D6E-409C-BE32-E72D297353CC}">
              <c16:uniqueId val="{0000001D-99B8-4DF5-A7DB-21AB4E7002DE}"/>
            </c:ext>
          </c:extLst>
        </c:ser>
        <c:ser>
          <c:idx val="4"/>
          <c:order val="4"/>
          <c:tx>
            <c:v>Levi</c:v>
          </c:tx>
          <c:spPr>
            <a:ln w="25400" cap="rnd">
              <a:noFill/>
              <a:round/>
            </a:ln>
            <a:effectLst/>
          </c:spPr>
          <c:marker>
            <c:symbol val="none"/>
          </c:marker>
          <c:trendline>
            <c:spPr>
              <a:ln w="25400" cap="rnd">
                <a:solidFill>
                  <a:schemeClr val="tx1">
                    <a:lumMod val="50000"/>
                    <a:lumOff val="50000"/>
                  </a:schemeClr>
                </a:solidFill>
                <a:prstDash val="solid"/>
              </a:ln>
              <a:effectLst/>
            </c:spPr>
            <c:trendlineType val="linear"/>
            <c:forward val="13"/>
            <c:backward val="4"/>
            <c:dispRSqr val="1"/>
            <c:dispEq val="0"/>
            <c:trendlineLbl>
              <c:layout>
                <c:manualLayout>
                  <c:x val="-0.33213772620527698"/>
                  <c:y val="0.1996401247009757"/>
                </c:manualLayout>
              </c:layout>
              <c:numFmt formatCode="General" sourceLinked="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rendlineLbl>
          </c:trendline>
          <c:xVal>
            <c:numRef>
              <c:f>Extra!$C$218:$C$240</c:f>
              <c:numCache>
                <c:formatCode>0.00</c:formatCode>
                <c:ptCount val="23"/>
                <c:pt idx="0">
                  <c:v>38.692999999999998</c:v>
                </c:pt>
                <c:pt idx="1">
                  <c:v>39.908000000000001</c:v>
                </c:pt>
                <c:pt idx="2">
                  <c:v>67.853000000000009</c:v>
                </c:pt>
                <c:pt idx="3">
                  <c:v>43.552999999999997</c:v>
                </c:pt>
                <c:pt idx="4">
                  <c:v>82.433000000000007</c:v>
                </c:pt>
                <c:pt idx="5">
                  <c:v>66.638000000000005</c:v>
                </c:pt>
                <c:pt idx="6">
                  <c:v>24.113</c:v>
                </c:pt>
                <c:pt idx="7">
                  <c:v>28.972999999999999</c:v>
                </c:pt>
                <c:pt idx="8">
                  <c:v>47.198</c:v>
                </c:pt>
                <c:pt idx="9">
                  <c:v>64.207999999999998</c:v>
                </c:pt>
                <c:pt idx="10">
                  <c:v>76.358000000000004</c:v>
                </c:pt>
                <c:pt idx="11">
                  <c:v>35.048000000000002</c:v>
                </c:pt>
                <c:pt idx="12">
                  <c:v>33.832999999999998</c:v>
                </c:pt>
                <c:pt idx="13">
                  <c:v>26.542999999999999</c:v>
                </c:pt>
                <c:pt idx="14">
                  <c:v>55.703000000000003</c:v>
                </c:pt>
                <c:pt idx="15">
                  <c:v>54.488</c:v>
                </c:pt>
                <c:pt idx="16">
                  <c:v>37.478000000000002</c:v>
                </c:pt>
                <c:pt idx="17">
                  <c:v>53.273000000000003</c:v>
                </c:pt>
                <c:pt idx="18">
                  <c:v>52.058000000000007</c:v>
                </c:pt>
                <c:pt idx="19">
                  <c:v>49.628</c:v>
                </c:pt>
                <c:pt idx="20">
                  <c:v>87.293000000000006</c:v>
                </c:pt>
                <c:pt idx="21">
                  <c:v>62.993000000000009</c:v>
                </c:pt>
                <c:pt idx="22">
                  <c:v>82.433000000000007</c:v>
                </c:pt>
              </c:numCache>
            </c:numRef>
          </c:xVal>
          <c:yVal>
            <c:numRef>
              <c:f>Extra!$D$218:$D$240</c:f>
              <c:numCache>
                <c:formatCode>General</c:formatCode>
                <c:ptCount val="23"/>
                <c:pt idx="0">
                  <c:v>65.81</c:v>
                </c:pt>
                <c:pt idx="1">
                  <c:v>65.2</c:v>
                </c:pt>
                <c:pt idx="2">
                  <c:v>70.319999999999993</c:v>
                </c:pt>
                <c:pt idx="3">
                  <c:v>44</c:v>
                </c:pt>
                <c:pt idx="4">
                  <c:v>86</c:v>
                </c:pt>
                <c:pt idx="5">
                  <c:v>85.42</c:v>
                </c:pt>
                <c:pt idx="6">
                  <c:v>65.709999999999994</c:v>
                </c:pt>
                <c:pt idx="7">
                  <c:v>57.98</c:v>
                </c:pt>
                <c:pt idx="8">
                  <c:v>72.89</c:v>
                </c:pt>
                <c:pt idx="9">
                  <c:v>84.53</c:v>
                </c:pt>
                <c:pt idx="10">
                  <c:v>58.52</c:v>
                </c:pt>
                <c:pt idx="11">
                  <c:v>67.150000000000006</c:v>
                </c:pt>
                <c:pt idx="12">
                  <c:v>60.85</c:v>
                </c:pt>
                <c:pt idx="13">
                  <c:v>55.93</c:v>
                </c:pt>
                <c:pt idx="14">
                  <c:v>59.3</c:v>
                </c:pt>
                <c:pt idx="15">
                  <c:v>69.48</c:v>
                </c:pt>
                <c:pt idx="16">
                  <c:v>66.37</c:v>
                </c:pt>
                <c:pt idx="17">
                  <c:v>61.92</c:v>
                </c:pt>
                <c:pt idx="18">
                  <c:v>67.680000000000007</c:v>
                </c:pt>
                <c:pt idx="19">
                  <c:v>63.78</c:v>
                </c:pt>
                <c:pt idx="20">
                  <c:v>81.67</c:v>
                </c:pt>
                <c:pt idx="21">
                  <c:v>69.8</c:v>
                </c:pt>
                <c:pt idx="22">
                  <c:v>86</c:v>
                </c:pt>
              </c:numCache>
            </c:numRef>
          </c:yVal>
          <c:smooth val="0"/>
          <c:extLst>
            <c:ext xmlns:c16="http://schemas.microsoft.com/office/drawing/2014/chart" uri="{C3380CC4-5D6E-409C-BE32-E72D297353CC}">
              <c16:uniqueId val="{0000001F-99B8-4DF5-A7DB-21AB4E7002DE}"/>
            </c:ext>
          </c:extLst>
        </c:ser>
        <c:dLbls>
          <c:showLegendKey val="0"/>
          <c:showVal val="0"/>
          <c:showCatName val="0"/>
          <c:showSerName val="0"/>
          <c:showPercent val="0"/>
          <c:showBubbleSize val="0"/>
        </c:dLbls>
        <c:axId val="1556220080"/>
        <c:axId val="1556211344"/>
        <c:extLst>
          <c:ext xmlns:c15="http://schemas.microsoft.com/office/drawing/2012/chart" uri="{02D57815-91ED-43cb-92C2-25804820EDAC}">
            <c15:filteredScatterSeries>
              <c15:ser>
                <c:idx val="0"/>
                <c:order val="0"/>
                <c:tx>
                  <c:v>Worry about CC</c:v>
                </c:tx>
                <c:spPr>
                  <a:ln w="25400" cap="rnd">
                    <a:noFill/>
                    <a:round/>
                  </a:ln>
                  <a:effectLst/>
                </c:spPr>
                <c:marker>
                  <c:symbol val="circle"/>
                  <c:size val="5"/>
                  <c:spPr>
                    <a:solidFill>
                      <a:schemeClr val="accent1"/>
                    </a:solidFill>
                    <a:ln w="9525">
                      <a:solidFill>
                        <a:schemeClr val="accent1"/>
                      </a:solidFill>
                    </a:ln>
                    <a:effectLst/>
                  </c:spPr>
                </c:marker>
                <c:dLbls>
                  <c:dLbl>
                    <c:idx val="0"/>
                    <c:tx>
                      <c:rich>
                        <a:bodyPr/>
                        <a:lstStyle/>
                        <a:p>
                          <a:fld id="{5BA4B11B-BDAE-4FF4-8902-B6083E7A8285}" type="CELLRANGE">
                            <a:rPr lang="en-US"/>
                            <a:pPr/>
                            <a:t>[CELLRANGE]</a:t>
                          </a:fld>
                          <a:endParaRPr lang="en-GB"/>
                        </a:p>
                      </c:rich>
                    </c:tx>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20-99B8-4DF5-A7DB-21AB4E7002DE}"/>
                      </c:ext>
                    </c:extLst>
                  </c:dLbl>
                  <c:dLbl>
                    <c:idx val="1"/>
                    <c:tx>
                      <c:rich>
                        <a:bodyPr/>
                        <a:lstStyle/>
                        <a:p>
                          <a:fld id="{7D75E591-C85F-4A6A-A79D-A5C3BF54F3CC}"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21-99B8-4DF5-A7DB-21AB4E7002DE}"/>
                      </c:ext>
                    </c:extLst>
                  </c:dLbl>
                  <c:dLbl>
                    <c:idx val="2"/>
                    <c:tx>
                      <c:rich>
                        <a:bodyPr/>
                        <a:lstStyle/>
                        <a:p>
                          <a:fld id="{DD26D3B6-E438-4825-A617-748C38390A49}" type="CELLRANGE">
                            <a:rPr lang="en-US"/>
                            <a:pPr/>
                            <a:t>[CELLRANGE]</a:t>
                          </a:fld>
                          <a:endParaRPr lang="en-GB"/>
                        </a:p>
                      </c:rich>
                    </c:tx>
                    <c:dLblPos val="b"/>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22-99B8-4DF5-A7DB-21AB4E7002DE}"/>
                      </c:ext>
                    </c:extLst>
                  </c:dLbl>
                  <c:dLbl>
                    <c:idx val="3"/>
                    <c:tx>
                      <c:rich>
                        <a:bodyPr/>
                        <a:lstStyle/>
                        <a:p>
                          <a:fld id="{EE9D63D5-854F-4312-9B5F-BB100DA6FE59}" type="CELLRANGE">
                            <a:rPr lang="en-US"/>
                            <a:pPr/>
                            <a:t>[CELLRANGE]</a:t>
                          </a:fld>
                          <a:endParaRPr lang="en-GB"/>
                        </a:p>
                      </c:rich>
                    </c:tx>
                    <c:dLblPos val="b"/>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23-99B8-4DF5-A7DB-21AB4E7002DE}"/>
                      </c:ext>
                    </c:extLst>
                  </c:dLbl>
                  <c:dLbl>
                    <c:idx val="4"/>
                    <c:tx>
                      <c:rich>
                        <a:bodyPr/>
                        <a:lstStyle/>
                        <a:p>
                          <a:fld id="{4630B93F-3791-4B96-9CDA-1DC02EDD3C2E}"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24-99B8-4DF5-A7DB-21AB4E7002DE}"/>
                      </c:ext>
                    </c:extLst>
                  </c:dLbl>
                  <c:dLbl>
                    <c:idx val="5"/>
                    <c:tx>
                      <c:rich>
                        <a:bodyPr/>
                        <a:lstStyle/>
                        <a:p>
                          <a:fld id="{E123B9FB-56D6-4C73-A71B-A3F62FA408D4}"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25-99B8-4DF5-A7DB-21AB4E7002DE}"/>
                      </c:ext>
                    </c:extLst>
                  </c:dLbl>
                  <c:dLbl>
                    <c:idx val="6"/>
                    <c:tx>
                      <c:rich>
                        <a:bodyPr/>
                        <a:lstStyle/>
                        <a:p>
                          <a:fld id="{747A797D-B1D6-49F9-8D33-C0966F0D6A74}"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26-99B8-4DF5-A7DB-21AB4E7002DE}"/>
                      </c:ext>
                    </c:extLst>
                  </c:dLbl>
                  <c:dLbl>
                    <c:idx val="7"/>
                    <c:tx>
                      <c:rich>
                        <a:bodyPr/>
                        <a:lstStyle/>
                        <a:p>
                          <a:fld id="{1BA2D951-6317-486F-89D5-FE355D05F4FD}"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27-99B8-4DF5-A7DB-21AB4E7002DE}"/>
                      </c:ext>
                    </c:extLst>
                  </c:dLbl>
                  <c:dLbl>
                    <c:idx val="8"/>
                    <c:tx>
                      <c:rich>
                        <a:bodyPr/>
                        <a:lstStyle/>
                        <a:p>
                          <a:fld id="{BF5B12C7-6122-43F8-9AF9-04860092B2FF}"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28-99B8-4DF5-A7DB-21AB4E7002DE}"/>
                      </c:ext>
                    </c:extLst>
                  </c:dLbl>
                  <c:dLbl>
                    <c:idx val="9"/>
                    <c:tx>
                      <c:rich>
                        <a:bodyPr/>
                        <a:lstStyle/>
                        <a:p>
                          <a:fld id="{3F8CA7C9-94FB-44A9-AD4E-6F11B7B4A882}"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29-99B8-4DF5-A7DB-21AB4E7002DE}"/>
                      </c:ext>
                    </c:extLst>
                  </c:dLbl>
                  <c:dLbl>
                    <c:idx val="10"/>
                    <c:tx>
                      <c:rich>
                        <a:bodyPr/>
                        <a:lstStyle/>
                        <a:p>
                          <a:fld id="{BBA3B76F-3FE8-487A-95F7-9738A1E467CA}"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2A-99B8-4DF5-A7DB-21AB4E7002DE}"/>
                      </c:ext>
                    </c:extLst>
                  </c:dLbl>
                  <c:dLbl>
                    <c:idx val="11"/>
                    <c:tx>
                      <c:rich>
                        <a:bodyPr/>
                        <a:lstStyle/>
                        <a:p>
                          <a:fld id="{44B3D409-DE04-428F-B90F-82996E2F2421}" type="CELLRANGE">
                            <a:rPr lang="en-US"/>
                            <a:pPr/>
                            <a:t>[CELLRANGE]</a:t>
                          </a:fld>
                          <a:endParaRPr lang="en-GB"/>
                        </a:p>
                      </c:rich>
                    </c:tx>
                    <c:dLblPos val="l"/>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2B-99B8-4DF5-A7DB-21AB4E7002DE}"/>
                      </c:ext>
                    </c:extLst>
                  </c:dLbl>
                  <c:dLbl>
                    <c:idx val="12"/>
                    <c:tx>
                      <c:rich>
                        <a:bodyPr/>
                        <a:lstStyle/>
                        <a:p>
                          <a:fld id="{4696C37C-8CD8-4CF1-828D-5A829F017347}"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2C-99B8-4DF5-A7DB-21AB4E7002DE}"/>
                      </c:ext>
                    </c:extLst>
                  </c:dLbl>
                  <c:dLbl>
                    <c:idx val="13"/>
                    <c:tx>
                      <c:rich>
                        <a:bodyPr/>
                        <a:lstStyle/>
                        <a:p>
                          <a:fld id="{572C96F6-C75D-4064-AF22-3DEDC92E112F}"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2D-99B8-4DF5-A7DB-21AB4E7002DE}"/>
                      </c:ext>
                    </c:extLst>
                  </c:dLbl>
                  <c:dLbl>
                    <c:idx val="14"/>
                    <c:tx>
                      <c:rich>
                        <a:bodyPr/>
                        <a:lstStyle/>
                        <a:p>
                          <a:fld id="{38467EDF-E5CA-42CC-80D9-7650BAE4FE96}"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2E-99B8-4DF5-A7DB-21AB4E7002DE}"/>
                      </c:ext>
                    </c:extLst>
                  </c:dLbl>
                  <c:dLbl>
                    <c:idx val="15"/>
                    <c:tx>
                      <c:rich>
                        <a:bodyPr/>
                        <a:lstStyle/>
                        <a:p>
                          <a:fld id="{DE0CF71E-0D46-4C86-80A2-E93BF68362F3}"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2F-99B8-4DF5-A7DB-21AB4E7002DE}"/>
                      </c:ext>
                    </c:extLst>
                  </c:dLbl>
                  <c:dLbl>
                    <c:idx val="16"/>
                    <c:tx>
                      <c:rich>
                        <a:bodyPr/>
                        <a:lstStyle/>
                        <a:p>
                          <a:fld id="{718A3F59-92CE-45BA-812B-308A17A782AD}"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30-99B8-4DF5-A7DB-21AB4E7002DE}"/>
                      </c:ext>
                    </c:extLst>
                  </c:dLbl>
                  <c:dLbl>
                    <c:idx val="17"/>
                    <c:tx>
                      <c:rich>
                        <a:bodyPr/>
                        <a:lstStyle/>
                        <a:p>
                          <a:fld id="{BAAF0B8A-2FD2-4C2D-9663-C7BEEE024B01}"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31-99B8-4DF5-A7DB-21AB4E7002DE}"/>
                      </c:ext>
                    </c:extLst>
                  </c:dLbl>
                  <c:dLbl>
                    <c:idx val="18"/>
                    <c:tx>
                      <c:rich>
                        <a:bodyPr/>
                        <a:lstStyle/>
                        <a:p>
                          <a:fld id="{D1ABEA6B-FDB4-4760-9FBC-50D752B491A5}" type="CELLRANGE">
                            <a:rPr lang="en-US"/>
                            <a:pPr/>
                            <a:t>[CELLRANGE]</a:t>
                          </a:fld>
                          <a:endParaRPr lang="en-GB"/>
                        </a:p>
                      </c:rich>
                    </c:tx>
                    <c:dLblPos val="t"/>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32-99B8-4DF5-A7DB-21AB4E7002DE}"/>
                      </c:ext>
                    </c:extLst>
                  </c:dLbl>
                  <c:dLbl>
                    <c:idx val="19"/>
                    <c:tx>
                      <c:rich>
                        <a:bodyPr/>
                        <a:lstStyle/>
                        <a:p>
                          <a:fld id="{1C629AF5-7CA9-4C63-8204-E12D7A3490EB}"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33-99B8-4DF5-A7DB-21AB4E7002DE}"/>
                      </c:ext>
                    </c:extLst>
                  </c:dLbl>
                  <c:dLbl>
                    <c:idx val="20"/>
                    <c:tx>
                      <c:rich>
                        <a:bodyPr/>
                        <a:lstStyle/>
                        <a:p>
                          <a:fld id="{9604A66B-5C81-4669-8AC2-A46C130CF19D}"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34-99B8-4DF5-A7DB-21AB4E7002DE}"/>
                      </c:ext>
                    </c:extLst>
                  </c:dLbl>
                  <c:dLbl>
                    <c:idx val="21"/>
                    <c:tx>
                      <c:rich>
                        <a:bodyPr/>
                        <a:lstStyle/>
                        <a:p>
                          <a:fld id="{3479D04C-3316-4D7F-8088-0883E327A126}"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35-99B8-4DF5-A7DB-21AB4E7002DE}"/>
                      </c:ext>
                    </c:extLst>
                  </c:dLbl>
                  <c:dLbl>
                    <c:idx val="22"/>
                    <c:tx>
                      <c:rich>
                        <a:bodyPr/>
                        <a:lstStyle/>
                        <a:p>
                          <a:fld id="{7B842C6F-3CAC-4F44-9211-618CB2025B0F}"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36-99B8-4DF5-A7DB-21AB4E7002DE}"/>
                      </c:ext>
                    </c:extLst>
                  </c:dLbl>
                  <c:dLbl>
                    <c:idx val="23"/>
                    <c:tx>
                      <c:rich>
                        <a:bodyPr/>
                        <a:lstStyle/>
                        <a:p>
                          <a:fld id="{D6EAD9B1-E539-47E6-950A-90D8ED740E6C}"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37-99B8-4DF5-A7DB-21AB4E7002DE}"/>
                      </c:ext>
                    </c:extLst>
                  </c:dLbl>
                  <c:dLbl>
                    <c:idx val="24"/>
                    <c:tx>
                      <c:rich>
                        <a:bodyPr/>
                        <a:lstStyle/>
                        <a:p>
                          <a:fld id="{33AB5BA1-DB44-4ECE-99D5-0118B364D9EA}"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38-99B8-4DF5-A7DB-21AB4E7002DE}"/>
                      </c:ext>
                    </c:extLst>
                  </c:dLbl>
                  <c:dLbl>
                    <c:idx val="25"/>
                    <c:tx>
                      <c:rich>
                        <a:bodyPr/>
                        <a:lstStyle/>
                        <a:p>
                          <a:fld id="{7BFFAA5E-CCE1-4A54-84B4-9FED2DA0F88E}"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39-99B8-4DF5-A7DB-21AB4E7002DE}"/>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extLst>
                      <c:ext uri="{02D57815-91ED-43cb-92C2-25804820EDAC}">
                        <c15:formulaRef>
                          <c15:sqref>PostCovid!$C$94:$C$119</c15:sqref>
                        </c15:formulaRef>
                      </c:ext>
                    </c:extLst>
                    <c:numCache>
                      <c:formatCode>0.00</c:formatCode>
                      <c:ptCount val="26"/>
                      <c:pt idx="0">
                        <c:v>81.218000000000004</c:v>
                      </c:pt>
                      <c:pt idx="1">
                        <c:v>93.367999999999995</c:v>
                      </c:pt>
                      <c:pt idx="2">
                        <c:v>53.273000000000003</c:v>
                      </c:pt>
                      <c:pt idx="3">
                        <c:v>33.832999999999998</c:v>
                      </c:pt>
                      <c:pt idx="4">
                        <c:v>38.692999999999998</c:v>
                      </c:pt>
                      <c:pt idx="5">
                        <c:v>95.798000000000002</c:v>
                      </c:pt>
                      <c:pt idx="6">
                        <c:v>78.787999999999997</c:v>
                      </c:pt>
                      <c:pt idx="7">
                        <c:v>39.908000000000001</c:v>
                      </c:pt>
                      <c:pt idx="8">
                        <c:v>32.618000000000002</c:v>
                      </c:pt>
                      <c:pt idx="9">
                        <c:v>56.918000000000006</c:v>
                      </c:pt>
                      <c:pt idx="10">
                        <c:v>43.552999999999997</c:v>
                      </c:pt>
                      <c:pt idx="11">
                        <c:v>36.262999999999998</c:v>
                      </c:pt>
                      <c:pt idx="12">
                        <c:v>72.713000000000008</c:v>
                      </c:pt>
                      <c:pt idx="13">
                        <c:v>82.433000000000007</c:v>
                      </c:pt>
                      <c:pt idx="14">
                        <c:v>66.638000000000005</c:v>
                      </c:pt>
                      <c:pt idx="15">
                        <c:v>28.972999999999999</c:v>
                      </c:pt>
                      <c:pt idx="16">
                        <c:v>47.198</c:v>
                      </c:pt>
                      <c:pt idx="17">
                        <c:v>84.863</c:v>
                      </c:pt>
                      <c:pt idx="18">
                        <c:v>25.327999999999999</c:v>
                      </c:pt>
                      <c:pt idx="19">
                        <c:v>59.347999999999999</c:v>
                      </c:pt>
                      <c:pt idx="20">
                        <c:v>100</c:v>
                      </c:pt>
                      <c:pt idx="21">
                        <c:v>67.853000000000009</c:v>
                      </c:pt>
                      <c:pt idx="22">
                        <c:v>83.64800000000001</c:v>
                      </c:pt>
                      <c:pt idx="23">
                        <c:v>76.358000000000004</c:v>
                      </c:pt>
                      <c:pt idx="24">
                        <c:v>100</c:v>
                      </c:pt>
                      <c:pt idx="25">
                        <c:v>80.003</c:v>
                      </c:pt>
                    </c:numCache>
                  </c:numRef>
                </c:xVal>
                <c:yVal>
                  <c:numRef>
                    <c:extLst>
                      <c:ext uri="{02D57815-91ED-43cb-92C2-25804820EDAC}">
                        <c15:formulaRef>
                          <c15:sqref>PostCovid!$F$94:$F$119</c15:sqref>
                        </c15:formulaRef>
                      </c:ext>
                    </c:extLst>
                    <c:numCache>
                      <c:formatCode>General</c:formatCode>
                      <c:ptCount val="26"/>
                      <c:pt idx="0">
                        <c:v>45</c:v>
                      </c:pt>
                      <c:pt idx="1">
                        <c:v>50</c:v>
                      </c:pt>
                      <c:pt idx="2">
                        <c:v>30</c:v>
                      </c:pt>
                      <c:pt idx="3">
                        <c:v>15</c:v>
                      </c:pt>
                      <c:pt idx="4">
                        <c:v>41</c:v>
                      </c:pt>
                      <c:pt idx="5">
                        <c:v>53</c:v>
                      </c:pt>
                      <c:pt idx="6">
                        <c:v>48</c:v>
                      </c:pt>
                      <c:pt idx="7">
                        <c:v>48</c:v>
                      </c:pt>
                      <c:pt idx="8">
                        <c:v>36</c:v>
                      </c:pt>
                      <c:pt idx="9">
                        <c:v>25</c:v>
                      </c:pt>
                      <c:pt idx="10">
                        <c:v>34</c:v>
                      </c:pt>
                      <c:pt idx="11">
                        <c:v>32</c:v>
                      </c:pt>
                      <c:pt idx="12">
                        <c:v>54</c:v>
                      </c:pt>
                      <c:pt idx="13">
                        <c:v>58</c:v>
                      </c:pt>
                      <c:pt idx="14">
                        <c:v>65</c:v>
                      </c:pt>
                      <c:pt idx="15">
                        <c:v>27</c:v>
                      </c:pt>
                      <c:pt idx="16">
                        <c:v>46</c:v>
                      </c:pt>
                      <c:pt idx="17">
                        <c:v>39</c:v>
                      </c:pt>
                      <c:pt idx="18">
                        <c:v>17</c:v>
                      </c:pt>
                      <c:pt idx="19">
                        <c:v>30</c:v>
                      </c:pt>
                      <c:pt idx="20">
                        <c:v>16</c:v>
                      </c:pt>
                      <c:pt idx="21">
                        <c:v>40</c:v>
                      </c:pt>
                      <c:pt idx="22">
                        <c:v>19</c:v>
                      </c:pt>
                      <c:pt idx="23">
                        <c:v>28</c:v>
                      </c:pt>
                      <c:pt idx="24">
                        <c:v>41</c:v>
                      </c:pt>
                      <c:pt idx="25">
                        <c:v>34</c:v>
                      </c:pt>
                    </c:numCache>
                  </c:numRef>
                </c:yVal>
                <c:smooth val="0"/>
                <c:extLst>
                  <c:ext uri="{02D57815-91ED-43cb-92C2-25804820EDAC}">
                    <c15:datalabelsRange>
                      <c15:f>PostCovid!$B$94:$B$119</c15:f>
                      <c15:dlblRangeCache>
                        <c:ptCount val="26"/>
                        <c:pt idx="0">
                          <c:v>Indonesia</c:v>
                        </c:pt>
                        <c:pt idx="1">
                          <c:v>India</c:v>
                        </c:pt>
                        <c:pt idx="2">
                          <c:v>Ireland</c:v>
                        </c:pt>
                        <c:pt idx="3">
                          <c:v>Netherlands</c:v>
                        </c:pt>
                        <c:pt idx="4">
                          <c:v>Germany</c:v>
                        </c:pt>
                        <c:pt idx="5">
                          <c:v>Philippines</c:v>
                        </c:pt>
                        <c:pt idx="6">
                          <c:v>Turkey</c:v>
                        </c:pt>
                        <c:pt idx="7">
                          <c:v>France</c:v>
                        </c:pt>
                        <c:pt idx="8">
                          <c:v>Japan</c:v>
                        </c:pt>
                        <c:pt idx="9">
                          <c:v>Russia</c:v>
                        </c:pt>
                        <c:pt idx="10">
                          <c:v>Canada</c:v>
                        </c:pt>
                        <c:pt idx="11">
                          <c:v>Australia</c:v>
                        </c:pt>
                        <c:pt idx="12">
                          <c:v>South Africa</c:v>
                        </c:pt>
                        <c:pt idx="13">
                          <c:v>Brazil</c:v>
                        </c:pt>
                        <c:pt idx="14">
                          <c:v>Mexico</c:v>
                        </c:pt>
                        <c:pt idx="15">
                          <c:v>UK</c:v>
                        </c:pt>
                        <c:pt idx="16">
                          <c:v>Spain</c:v>
                        </c:pt>
                        <c:pt idx="17">
                          <c:v>Malaysia</c:v>
                        </c:pt>
                        <c:pt idx="18">
                          <c:v>Czech Republic</c:v>
                        </c:pt>
                        <c:pt idx="19">
                          <c:v>Taiwan</c:v>
                        </c:pt>
                        <c:pt idx="20">
                          <c:v>Thailand</c:v>
                        </c:pt>
                        <c:pt idx="21">
                          <c:v>Italy</c:v>
                        </c:pt>
                        <c:pt idx="22">
                          <c:v>Egypt</c:v>
                        </c:pt>
                        <c:pt idx="23">
                          <c:v>Poland</c:v>
                        </c:pt>
                        <c:pt idx="24">
                          <c:v>Nigeria</c:v>
                        </c:pt>
                        <c:pt idx="25">
                          <c:v>Saudi Arabia</c:v>
                        </c:pt>
                      </c15:dlblRangeCache>
                    </c15:datalabelsRange>
                  </c:ext>
                  <c:ext xmlns:c16="http://schemas.microsoft.com/office/drawing/2014/chart" uri="{C3380CC4-5D6E-409C-BE32-E72D297353CC}">
                    <c16:uniqueId val="{0000003A-99B8-4DF5-A7DB-21AB4E7002DE}"/>
                  </c:ext>
                </c:extLst>
              </c15:ser>
            </c15:filteredScatterSeries>
            <c15:filteredScatterSeries>
              <c15:ser>
                <c:idx val="1"/>
                <c:order val="1"/>
                <c:tx>
                  <c:v>CC extremely important</c:v>
                </c:tx>
                <c:spPr>
                  <a:ln w="25400" cap="rnd">
                    <a:noFill/>
                    <a:round/>
                  </a:ln>
                  <a:effectLst/>
                </c:spPr>
                <c:marker>
                  <c:symbol val="circle"/>
                  <c:size val="5"/>
                  <c:spPr>
                    <a:solidFill>
                      <a:schemeClr val="tx1">
                        <a:lumMod val="75000"/>
                        <a:lumOff val="25000"/>
                      </a:schemeClr>
                    </a:solidFill>
                    <a:ln w="9525">
                      <a:solidFill>
                        <a:schemeClr val="tx1">
                          <a:lumMod val="75000"/>
                          <a:lumOff val="25000"/>
                        </a:schemeClr>
                      </a:solidFill>
                    </a:ln>
                    <a:effectLst/>
                  </c:spPr>
                </c:marker>
                <c:dLbls>
                  <c:dLbl>
                    <c:idx val="0"/>
                    <c:layout>
                      <c:manualLayout>
                        <c:x val="-3.472222222222222E-3"/>
                        <c:y val="-3.5429583702392795E-3"/>
                      </c:manualLayout>
                    </c:layout>
                    <c:tx>
                      <c:rich>
                        <a:bodyPr/>
                        <a:lstStyle/>
                        <a:p>
                          <a:fld id="{E1E65FAE-07D7-4EE5-B1B0-F557CE6CFC1F}" type="CELLRANGE">
                            <a:rPr lang="en-US"/>
                            <a:pPr/>
                            <a:t>[CELLRANGE]</a:t>
                          </a:fld>
                          <a:endParaRPr lang="en-GB"/>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3B-99B8-4DF5-A7DB-21AB4E7002DE}"/>
                      </c:ext>
                    </c:extLst>
                  </c:dLbl>
                  <c:dLbl>
                    <c:idx val="1"/>
                    <c:tx>
                      <c:rich>
                        <a:bodyPr/>
                        <a:lstStyle/>
                        <a:p>
                          <a:fld id="{CB063D0A-5853-46A9-951A-1796D1FBE7A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C-99B8-4DF5-A7DB-21AB4E7002DE}"/>
                      </c:ext>
                    </c:extLst>
                  </c:dLbl>
                  <c:dLbl>
                    <c:idx val="2"/>
                    <c:tx>
                      <c:rich>
                        <a:bodyPr/>
                        <a:lstStyle/>
                        <a:p>
                          <a:fld id="{8A72A9B9-6079-4384-B94B-3E291904ACD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D-99B8-4DF5-A7DB-21AB4E7002DE}"/>
                      </c:ext>
                    </c:extLst>
                  </c:dLbl>
                  <c:dLbl>
                    <c:idx val="3"/>
                    <c:layout>
                      <c:manualLayout>
                        <c:x val="-1.1574074074074073E-3"/>
                        <c:y val="-5.3144375553587243E-3"/>
                      </c:manualLayout>
                    </c:layout>
                    <c:tx>
                      <c:rich>
                        <a:bodyPr/>
                        <a:lstStyle/>
                        <a:p>
                          <a:fld id="{9832C0DE-3223-451A-8DA9-2F4710F5F9EB}" type="CELLRANGE">
                            <a:rPr lang="en-US"/>
                            <a:pPr/>
                            <a:t>[CELLRANGE]</a:t>
                          </a:fld>
                          <a:endParaRPr lang="en-GB"/>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3E-99B8-4DF5-A7DB-21AB4E7002DE}"/>
                      </c:ext>
                    </c:extLst>
                  </c:dLbl>
                  <c:dLbl>
                    <c:idx val="4"/>
                    <c:layout>
                      <c:manualLayout>
                        <c:x val="-3.3602453339165936E-2"/>
                        <c:y val="-1.8981329725281239E-2"/>
                      </c:manualLayout>
                    </c:layout>
                    <c:tx>
                      <c:rich>
                        <a:bodyPr/>
                        <a:lstStyle/>
                        <a:p>
                          <a:fld id="{AE61C3E4-0377-45DE-AB1C-6CE0AAD2CC3A}" type="CELLRANGE">
                            <a:rPr lang="en-US"/>
                            <a:pPr/>
                            <a:t>[CELLRANGE]</a:t>
                          </a:fld>
                          <a:endParaRPr lang="en-GB"/>
                        </a:p>
                      </c:rich>
                    </c:tx>
                    <c:dLblPos val="r"/>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3F-99B8-4DF5-A7DB-21AB4E7002DE}"/>
                      </c:ext>
                    </c:extLst>
                  </c:dLbl>
                  <c:dLbl>
                    <c:idx val="5"/>
                    <c:tx>
                      <c:rich>
                        <a:bodyPr/>
                        <a:lstStyle/>
                        <a:p>
                          <a:fld id="{9C487AEF-E006-4CD6-93FE-06B92C896AA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0-99B8-4DF5-A7DB-21AB4E7002DE}"/>
                      </c:ext>
                    </c:extLst>
                  </c:dLbl>
                  <c:dLbl>
                    <c:idx val="6"/>
                    <c:tx>
                      <c:rich>
                        <a:bodyPr/>
                        <a:lstStyle/>
                        <a:p>
                          <a:fld id="{AD2D9744-9150-484B-9C10-820FB2FDAAE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1-99B8-4DF5-A7DB-21AB4E7002DE}"/>
                      </c:ext>
                    </c:extLst>
                  </c:dLbl>
                  <c:dLbl>
                    <c:idx val="7"/>
                    <c:tx>
                      <c:rich>
                        <a:bodyPr/>
                        <a:lstStyle/>
                        <a:p>
                          <a:fld id="{53973BAA-3666-4F45-BEF8-277E9F63BCB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2-99B8-4DF5-A7DB-21AB4E7002DE}"/>
                      </c:ext>
                    </c:extLst>
                  </c:dLbl>
                  <c:dLbl>
                    <c:idx val="8"/>
                    <c:tx>
                      <c:rich>
                        <a:bodyPr/>
                        <a:lstStyle/>
                        <a:p>
                          <a:fld id="{5A9F565D-94BD-4E5B-B77D-6A6ED3553470}" type="CELLRANGE">
                            <a:rPr lang="en-US"/>
                            <a:pPr/>
                            <a:t>[CELLRANGE]</a:t>
                          </a:fld>
                          <a:endParaRPr lang="en-GB"/>
                        </a:p>
                      </c:rich>
                    </c:tx>
                    <c:dLblPos val="b"/>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43-99B8-4DF5-A7DB-21AB4E7002DE}"/>
                      </c:ext>
                    </c:extLst>
                  </c:dLbl>
                  <c:dLbl>
                    <c:idx val="9"/>
                    <c:tx>
                      <c:rich>
                        <a:bodyPr/>
                        <a:lstStyle/>
                        <a:p>
                          <a:fld id="{18B20EF4-8B2C-40C3-A7A5-DA4122635E3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4-99B8-4DF5-A7DB-21AB4E7002DE}"/>
                      </c:ext>
                    </c:extLst>
                  </c:dLbl>
                  <c:dLbl>
                    <c:idx val="10"/>
                    <c:tx>
                      <c:rich>
                        <a:bodyPr/>
                        <a:lstStyle/>
                        <a:p>
                          <a:fld id="{BA1D3D42-06BF-4E9F-B268-AD9F4D7EEB2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5-99B8-4DF5-A7DB-21AB4E7002DE}"/>
                      </c:ext>
                    </c:extLst>
                  </c:dLbl>
                  <c:dLbl>
                    <c:idx val="11"/>
                    <c:tx>
                      <c:rich>
                        <a:bodyPr/>
                        <a:lstStyle/>
                        <a:p>
                          <a:fld id="{0C45ADB5-F267-46B8-8610-01722DAD20DC}" type="CELLRANGE">
                            <a:rPr lang="en-US"/>
                            <a:pPr/>
                            <a:t>[CELLRANGE]</a:t>
                          </a:fld>
                          <a:endParaRPr lang="en-GB"/>
                        </a:p>
                      </c:rich>
                    </c:tx>
                    <c:dLblPos val="t"/>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46-99B8-4DF5-A7DB-21AB4E7002DE}"/>
                      </c:ext>
                    </c:extLst>
                  </c:dLbl>
                  <c:dLbl>
                    <c:idx val="12"/>
                    <c:tx>
                      <c:rich>
                        <a:bodyPr/>
                        <a:lstStyle/>
                        <a:p>
                          <a:fld id="{4272E285-211A-4962-96A1-0F34D953C86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7-99B8-4DF5-A7DB-21AB4E7002DE}"/>
                      </c:ext>
                    </c:extLst>
                  </c:dLbl>
                  <c:dLbl>
                    <c:idx val="13"/>
                    <c:tx>
                      <c:rich>
                        <a:bodyPr/>
                        <a:lstStyle/>
                        <a:p>
                          <a:fld id="{C6037F09-D00C-4C3D-B779-D24C1B8988A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8-99B8-4DF5-A7DB-21AB4E7002DE}"/>
                      </c:ext>
                    </c:extLst>
                  </c:dLbl>
                  <c:dLbl>
                    <c:idx val="14"/>
                    <c:tx>
                      <c:rich>
                        <a:bodyPr/>
                        <a:lstStyle/>
                        <a:p>
                          <a:fld id="{7D996973-5FB7-4990-B2FE-BE4042930A0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9-99B8-4DF5-A7DB-21AB4E7002DE}"/>
                      </c:ext>
                    </c:extLst>
                  </c:dLbl>
                  <c:dLbl>
                    <c:idx val="15"/>
                    <c:tx>
                      <c:rich>
                        <a:bodyPr/>
                        <a:lstStyle/>
                        <a:p>
                          <a:fld id="{87C8F68B-7D52-40A5-826C-B3CAFD847364}" type="CELLRANGE">
                            <a:rPr lang="en-US"/>
                            <a:pPr/>
                            <a:t>[CELLRANGE]</a:t>
                          </a:fld>
                          <a:endParaRPr lang="en-GB"/>
                        </a:p>
                      </c:rich>
                    </c:tx>
                    <c:dLblPos val="t"/>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4A-99B8-4DF5-A7DB-21AB4E7002DE}"/>
                      </c:ext>
                    </c:extLst>
                  </c:dLbl>
                  <c:dLbl>
                    <c:idx val="16"/>
                    <c:tx>
                      <c:rich>
                        <a:bodyPr/>
                        <a:lstStyle/>
                        <a:p>
                          <a:fld id="{EB3D818A-B3C0-4ED1-A922-68C94B6D108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B-99B8-4DF5-A7DB-21AB4E7002DE}"/>
                      </c:ext>
                    </c:extLst>
                  </c:dLbl>
                  <c:dLbl>
                    <c:idx val="17"/>
                    <c:tx>
                      <c:rich>
                        <a:bodyPr/>
                        <a:lstStyle/>
                        <a:p>
                          <a:fld id="{FD424B65-B9BD-49FD-834B-0500DFCCDC4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C-99B8-4DF5-A7DB-21AB4E7002DE}"/>
                      </c:ext>
                    </c:extLst>
                  </c:dLbl>
                  <c:dLbl>
                    <c:idx val="18"/>
                    <c:tx>
                      <c:rich>
                        <a:bodyPr/>
                        <a:lstStyle/>
                        <a:p>
                          <a:fld id="{ED87B682-4653-4B1F-9450-C893C62805E7}" type="CELLRANGE">
                            <a:rPr lang="en-US"/>
                            <a:pPr/>
                            <a:t>[CELLRANGE]</a:t>
                          </a:fld>
                          <a:endParaRPr lang="en-GB"/>
                        </a:p>
                      </c:rich>
                    </c:tx>
                    <c:dLblPos val="b"/>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4D-99B8-4DF5-A7DB-21AB4E7002DE}"/>
                      </c:ext>
                    </c:extLst>
                  </c:dLbl>
                  <c:dLbl>
                    <c:idx val="19"/>
                    <c:tx>
                      <c:rich>
                        <a:bodyPr/>
                        <a:lstStyle/>
                        <a:p>
                          <a:fld id="{9ED5BCC8-9631-44E7-889E-B4102C0464D6}" type="CELLRANGE">
                            <a:rPr lang="en-US"/>
                            <a:pPr/>
                            <a:t>[CELLRANGE]</a:t>
                          </a:fld>
                          <a:endParaRPr lang="en-GB"/>
                        </a:p>
                      </c:rich>
                    </c:tx>
                    <c:dLblPos val="t"/>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4E-99B8-4DF5-A7DB-21AB4E7002DE}"/>
                      </c:ext>
                    </c:extLst>
                  </c:dLbl>
                  <c:dLbl>
                    <c:idx val="20"/>
                    <c:tx>
                      <c:rich>
                        <a:bodyPr/>
                        <a:lstStyle/>
                        <a:p>
                          <a:fld id="{AB6631E0-86D0-470D-884B-B81FAFA42CF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F-99B8-4DF5-A7DB-21AB4E7002DE}"/>
                      </c:ext>
                    </c:extLst>
                  </c:dLbl>
                  <c:dLbl>
                    <c:idx val="21"/>
                    <c:tx>
                      <c:rich>
                        <a:bodyPr/>
                        <a:lstStyle/>
                        <a:p>
                          <a:fld id="{EA566974-4502-4D3D-AAFD-4EEA6F190E5A}" type="CELLRANGE">
                            <a:rPr lang="en-US"/>
                            <a:pPr/>
                            <a:t>[CELLRANGE]</a:t>
                          </a:fld>
                          <a:endParaRPr lang="en-GB"/>
                        </a:p>
                      </c:rich>
                    </c:tx>
                    <c:dLblPos val="t"/>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50-99B8-4DF5-A7DB-21AB4E7002DE}"/>
                      </c:ext>
                    </c:extLst>
                  </c:dLbl>
                  <c:dLbl>
                    <c:idx val="22"/>
                    <c:layout>
                      <c:manualLayout>
                        <c:x val="-3.4722222222221375E-3"/>
                        <c:y val="0"/>
                      </c:manualLayout>
                    </c:layout>
                    <c:tx>
                      <c:rich>
                        <a:bodyPr/>
                        <a:lstStyle/>
                        <a:p>
                          <a:fld id="{833049C0-0E65-4206-B37C-B95736DEA1FD}" type="CELLRANGE">
                            <a:rPr lang="en-US"/>
                            <a:pPr/>
                            <a:t>[CELLRANGE]</a:t>
                          </a:fld>
                          <a:endParaRPr lang="en-GB"/>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51-99B8-4DF5-A7DB-21AB4E7002DE}"/>
                      </c:ext>
                    </c:extLst>
                  </c:dLbl>
                  <c:dLbl>
                    <c:idx val="23"/>
                    <c:tx>
                      <c:rich>
                        <a:bodyPr/>
                        <a:lstStyle/>
                        <a:p>
                          <a:fld id="{30904961-283F-49C2-86A7-3DC8D23E80B4}" type="CELLRANGE">
                            <a:rPr lang="en-US"/>
                            <a:pPr/>
                            <a:t>[CELLRANGE]</a:t>
                          </a:fld>
                          <a:endParaRPr lang="en-GB"/>
                        </a:p>
                      </c:rich>
                    </c:tx>
                    <c:dLblPos val="b"/>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52-99B8-4DF5-A7DB-21AB4E7002DE}"/>
                      </c:ext>
                    </c:extLst>
                  </c:dLbl>
                  <c:dLbl>
                    <c:idx val="24"/>
                    <c:tx>
                      <c:rich>
                        <a:bodyPr/>
                        <a:lstStyle/>
                        <a:p>
                          <a:fld id="{FC8A9BE6-0DA8-448D-A3F0-490F807E818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3-99B8-4DF5-A7DB-21AB4E7002DE}"/>
                      </c:ext>
                    </c:extLst>
                  </c:dLbl>
                  <c:dLbl>
                    <c:idx val="25"/>
                    <c:tx>
                      <c:rich>
                        <a:bodyPr/>
                        <a:lstStyle/>
                        <a:p>
                          <a:fld id="{422C7ADE-644A-473B-8157-6E8C3F40424D}" type="CELLRANGE">
                            <a:rPr lang="en-US"/>
                            <a:pPr/>
                            <a:t>[CELLRANGE]</a:t>
                          </a:fld>
                          <a:endParaRPr lang="en-GB"/>
                        </a:p>
                      </c:rich>
                    </c:tx>
                    <c:dLblPos val="b"/>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54-99B8-4DF5-A7DB-21AB4E7002DE}"/>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xmlns:c15="http://schemas.microsoft.com/office/drawing/2012/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extLst xmlns:c15="http://schemas.microsoft.com/office/drawing/2012/chart">
                      <c:ext xmlns:c15="http://schemas.microsoft.com/office/drawing/2012/chart" uri="{02D57815-91ED-43cb-92C2-25804820EDAC}">
                        <c15:formulaRef>
                          <c15:sqref>PostCovid!$C$94:$C$119</c15:sqref>
                        </c15:formulaRef>
                      </c:ext>
                    </c:extLst>
                    <c:numCache>
                      <c:formatCode>0.00</c:formatCode>
                      <c:ptCount val="26"/>
                      <c:pt idx="0">
                        <c:v>81.218000000000004</c:v>
                      </c:pt>
                      <c:pt idx="1">
                        <c:v>93.367999999999995</c:v>
                      </c:pt>
                      <c:pt idx="2">
                        <c:v>53.273000000000003</c:v>
                      </c:pt>
                      <c:pt idx="3">
                        <c:v>33.832999999999998</c:v>
                      </c:pt>
                      <c:pt idx="4">
                        <c:v>38.692999999999998</c:v>
                      </c:pt>
                      <c:pt idx="5">
                        <c:v>95.798000000000002</c:v>
                      </c:pt>
                      <c:pt idx="6">
                        <c:v>78.787999999999997</c:v>
                      </c:pt>
                      <c:pt idx="7">
                        <c:v>39.908000000000001</c:v>
                      </c:pt>
                      <c:pt idx="8">
                        <c:v>32.618000000000002</c:v>
                      </c:pt>
                      <c:pt idx="9">
                        <c:v>56.918000000000006</c:v>
                      </c:pt>
                      <c:pt idx="10">
                        <c:v>43.552999999999997</c:v>
                      </c:pt>
                      <c:pt idx="11">
                        <c:v>36.262999999999998</c:v>
                      </c:pt>
                      <c:pt idx="12">
                        <c:v>72.713000000000008</c:v>
                      </c:pt>
                      <c:pt idx="13">
                        <c:v>82.433000000000007</c:v>
                      </c:pt>
                      <c:pt idx="14">
                        <c:v>66.638000000000005</c:v>
                      </c:pt>
                      <c:pt idx="15">
                        <c:v>28.972999999999999</c:v>
                      </c:pt>
                      <c:pt idx="16">
                        <c:v>47.198</c:v>
                      </c:pt>
                      <c:pt idx="17">
                        <c:v>84.863</c:v>
                      </c:pt>
                      <c:pt idx="18">
                        <c:v>25.327999999999999</c:v>
                      </c:pt>
                      <c:pt idx="19">
                        <c:v>59.347999999999999</c:v>
                      </c:pt>
                      <c:pt idx="20">
                        <c:v>100</c:v>
                      </c:pt>
                      <c:pt idx="21">
                        <c:v>67.853000000000009</c:v>
                      </c:pt>
                      <c:pt idx="22">
                        <c:v>83.64800000000001</c:v>
                      </c:pt>
                      <c:pt idx="23">
                        <c:v>76.358000000000004</c:v>
                      </c:pt>
                      <c:pt idx="24">
                        <c:v>100</c:v>
                      </c:pt>
                      <c:pt idx="25">
                        <c:v>80.003</c:v>
                      </c:pt>
                    </c:numCache>
                  </c:numRef>
                </c:xVal>
                <c:yVal>
                  <c:numRef>
                    <c:extLst xmlns:c15="http://schemas.microsoft.com/office/drawing/2012/chart">
                      <c:ext xmlns:c15="http://schemas.microsoft.com/office/drawing/2012/chart" uri="{02D57815-91ED-43cb-92C2-25804820EDAC}">
                        <c15:formulaRef>
                          <c15:sqref>PostCovid!$G$94:$G$119</c15:sqref>
                        </c15:formulaRef>
                      </c:ext>
                    </c:extLst>
                    <c:numCache>
                      <c:formatCode>General</c:formatCode>
                      <c:ptCount val="26"/>
                      <c:pt idx="0">
                        <c:v>13</c:v>
                      </c:pt>
                      <c:pt idx="1">
                        <c:v>40</c:v>
                      </c:pt>
                      <c:pt idx="2">
                        <c:v>21</c:v>
                      </c:pt>
                      <c:pt idx="3">
                        <c:v>8</c:v>
                      </c:pt>
                      <c:pt idx="4">
                        <c:v>17</c:v>
                      </c:pt>
                      <c:pt idx="5">
                        <c:v>36</c:v>
                      </c:pt>
                      <c:pt idx="6">
                        <c:v>42</c:v>
                      </c:pt>
                      <c:pt idx="7">
                        <c:v>24</c:v>
                      </c:pt>
                      <c:pt idx="8">
                        <c:v>16</c:v>
                      </c:pt>
                      <c:pt idx="9">
                        <c:v>8</c:v>
                      </c:pt>
                      <c:pt idx="10">
                        <c:v>22</c:v>
                      </c:pt>
                      <c:pt idx="11">
                        <c:v>25</c:v>
                      </c:pt>
                      <c:pt idx="12">
                        <c:v>32</c:v>
                      </c:pt>
                      <c:pt idx="13">
                        <c:v>36</c:v>
                      </c:pt>
                      <c:pt idx="14">
                        <c:v>24</c:v>
                      </c:pt>
                      <c:pt idx="15">
                        <c:v>20</c:v>
                      </c:pt>
                      <c:pt idx="16">
                        <c:v>19</c:v>
                      </c:pt>
                      <c:pt idx="17">
                        <c:v>23</c:v>
                      </c:pt>
                      <c:pt idx="18">
                        <c:v>6</c:v>
                      </c:pt>
                      <c:pt idx="19">
                        <c:v>39</c:v>
                      </c:pt>
                      <c:pt idx="20">
                        <c:v>19</c:v>
                      </c:pt>
                      <c:pt idx="21">
                        <c:v>44</c:v>
                      </c:pt>
                      <c:pt idx="22">
                        <c:v>11</c:v>
                      </c:pt>
                      <c:pt idx="23">
                        <c:v>10</c:v>
                      </c:pt>
                      <c:pt idx="24">
                        <c:v>26</c:v>
                      </c:pt>
                      <c:pt idx="25">
                        <c:v>21</c:v>
                      </c:pt>
                    </c:numCache>
                  </c:numRef>
                </c:yVal>
                <c:smooth val="0"/>
                <c:extLst xmlns:c15="http://schemas.microsoft.com/office/drawing/2012/chart">
                  <c:ext xmlns:c15="http://schemas.microsoft.com/office/drawing/2012/chart" uri="{02D57815-91ED-43cb-92C2-25804820EDAC}">
                    <c15:datalabelsRange>
                      <c15:f>PostCovid!$B$94:$B$119</c15:f>
                      <c15:dlblRangeCache>
                        <c:ptCount val="26"/>
                        <c:pt idx="0">
                          <c:v>Indonesia</c:v>
                        </c:pt>
                        <c:pt idx="1">
                          <c:v>India</c:v>
                        </c:pt>
                        <c:pt idx="2">
                          <c:v>Ireland</c:v>
                        </c:pt>
                        <c:pt idx="3">
                          <c:v>Netherlands</c:v>
                        </c:pt>
                        <c:pt idx="4">
                          <c:v>Germany</c:v>
                        </c:pt>
                        <c:pt idx="5">
                          <c:v>Philippines</c:v>
                        </c:pt>
                        <c:pt idx="6">
                          <c:v>Turkey</c:v>
                        </c:pt>
                        <c:pt idx="7">
                          <c:v>France</c:v>
                        </c:pt>
                        <c:pt idx="8">
                          <c:v>Japan</c:v>
                        </c:pt>
                        <c:pt idx="9">
                          <c:v>Russia</c:v>
                        </c:pt>
                        <c:pt idx="10">
                          <c:v>Canada</c:v>
                        </c:pt>
                        <c:pt idx="11">
                          <c:v>Australia</c:v>
                        </c:pt>
                        <c:pt idx="12">
                          <c:v>South Africa</c:v>
                        </c:pt>
                        <c:pt idx="13">
                          <c:v>Brazil</c:v>
                        </c:pt>
                        <c:pt idx="14">
                          <c:v>Mexico</c:v>
                        </c:pt>
                        <c:pt idx="15">
                          <c:v>UK</c:v>
                        </c:pt>
                        <c:pt idx="16">
                          <c:v>Spain</c:v>
                        </c:pt>
                        <c:pt idx="17">
                          <c:v>Malaysia</c:v>
                        </c:pt>
                        <c:pt idx="18">
                          <c:v>Czech Republic</c:v>
                        </c:pt>
                        <c:pt idx="19">
                          <c:v>Taiwan</c:v>
                        </c:pt>
                        <c:pt idx="20">
                          <c:v>Thailand</c:v>
                        </c:pt>
                        <c:pt idx="21">
                          <c:v>Italy</c:v>
                        </c:pt>
                        <c:pt idx="22">
                          <c:v>Egypt</c:v>
                        </c:pt>
                        <c:pt idx="23">
                          <c:v>Poland</c:v>
                        </c:pt>
                        <c:pt idx="24">
                          <c:v>Nigeria</c:v>
                        </c:pt>
                        <c:pt idx="25">
                          <c:v>Saudi Arabia</c:v>
                        </c:pt>
                      </c15:dlblRangeCache>
                    </c15:datalabelsRange>
                  </c:ext>
                  <c:ext xmlns:c16="http://schemas.microsoft.com/office/drawing/2014/chart" uri="{C3380CC4-5D6E-409C-BE32-E72D297353CC}">
                    <c16:uniqueId val="{00000055-99B8-4DF5-A7DB-21AB4E7002DE}"/>
                  </c:ext>
                </c:extLst>
              </c15:ser>
            </c15:filteredScatterSeries>
          </c:ext>
        </c:extLst>
      </c:scatterChart>
      <c:valAx>
        <c:axId val="155622008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n-GB" sz="1800" b="1" i="0" baseline="0">
                    <a:effectLst/>
                  </a:rPr>
                  <a:t>Debiased National Religiosity</a:t>
                </a:r>
                <a:endParaRPr lang="en-GB">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556211344"/>
        <c:crosses val="autoZero"/>
        <c:crossBetween val="midCat"/>
      </c:valAx>
      <c:valAx>
        <c:axId val="1556211344"/>
        <c:scaling>
          <c:orientation val="minMax"/>
          <c:max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800" b="1"/>
                  <a:t>% response for mostly or equally caused by human activities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55622008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2000" b="1"/>
              <a:t>All</a:t>
            </a:r>
            <a:r>
              <a:rPr lang="en-GB" sz="2000" b="1" baseline="0"/>
              <a:t> N</a:t>
            </a:r>
            <a:r>
              <a:rPr lang="en-GB" sz="2000" b="1"/>
              <a:t>ations Religiosity Debias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tx1">
                  <a:lumMod val="75000"/>
                  <a:lumOff val="25000"/>
                </a:schemeClr>
              </a:solidFill>
              <a:ln w="9525">
                <a:noFill/>
              </a:ln>
              <a:effectLst/>
            </c:spPr>
          </c:marker>
          <c:trendline>
            <c:spPr>
              <a:ln w="25400" cap="rnd">
                <a:solidFill>
                  <a:schemeClr val="tx1">
                    <a:lumMod val="75000"/>
                    <a:lumOff val="25000"/>
                  </a:schemeClr>
                </a:solidFill>
                <a:prstDash val="solid"/>
              </a:ln>
              <a:effectLst/>
            </c:spPr>
            <c:trendlineType val="linear"/>
            <c:dispRSqr val="0"/>
            <c:dispEq val="1"/>
            <c:trendlineLbl>
              <c:layout>
                <c:manualLayout>
                  <c:x val="1.1632969089426713E-2"/>
                  <c:y val="0.47747982077554113"/>
                </c:manualLayout>
              </c:layout>
              <c:tx>
                <c:rich>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r>
                      <a:rPr lang="en-US" sz="1600" baseline="0"/>
                      <a:t>y = 1.215x + 22.898</a:t>
                    </a:r>
                    <a:endParaRPr lang="en-US" sz="1600"/>
                  </a:p>
                </c:rich>
              </c:tx>
              <c:numFmt formatCode="General" sourceLinked="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trendlineLbl>
          </c:trendline>
          <c:xVal>
            <c:numRef>
              <c:f>'Relig DB and Renewables'!$B$8:$B$74</c:f>
              <c:numCache>
                <c:formatCode>General</c:formatCode>
                <c:ptCount val="67"/>
                <c:pt idx="0">
                  <c:v>67</c:v>
                </c:pt>
                <c:pt idx="1">
                  <c:v>66</c:v>
                </c:pt>
                <c:pt idx="2">
                  <c:v>65</c:v>
                </c:pt>
                <c:pt idx="3">
                  <c:v>64</c:v>
                </c:pt>
                <c:pt idx="4">
                  <c:v>63</c:v>
                </c:pt>
                <c:pt idx="5">
                  <c:v>62</c:v>
                </c:pt>
                <c:pt idx="6">
                  <c:v>61</c:v>
                </c:pt>
                <c:pt idx="7">
                  <c:v>60</c:v>
                </c:pt>
                <c:pt idx="8">
                  <c:v>59</c:v>
                </c:pt>
                <c:pt idx="9">
                  <c:v>58</c:v>
                </c:pt>
                <c:pt idx="10">
                  <c:v>57</c:v>
                </c:pt>
                <c:pt idx="11">
                  <c:v>56</c:v>
                </c:pt>
                <c:pt idx="12">
                  <c:v>55</c:v>
                </c:pt>
                <c:pt idx="13">
                  <c:v>54</c:v>
                </c:pt>
                <c:pt idx="14">
                  <c:v>53</c:v>
                </c:pt>
                <c:pt idx="15">
                  <c:v>52</c:v>
                </c:pt>
                <c:pt idx="16">
                  <c:v>51</c:v>
                </c:pt>
                <c:pt idx="17">
                  <c:v>50</c:v>
                </c:pt>
                <c:pt idx="18">
                  <c:v>49</c:v>
                </c:pt>
                <c:pt idx="19">
                  <c:v>48</c:v>
                </c:pt>
                <c:pt idx="20">
                  <c:v>47</c:v>
                </c:pt>
                <c:pt idx="21">
                  <c:v>46</c:v>
                </c:pt>
                <c:pt idx="22">
                  <c:v>45</c:v>
                </c:pt>
                <c:pt idx="23">
                  <c:v>44</c:v>
                </c:pt>
                <c:pt idx="24">
                  <c:v>43</c:v>
                </c:pt>
                <c:pt idx="25">
                  <c:v>42</c:v>
                </c:pt>
                <c:pt idx="26">
                  <c:v>41</c:v>
                </c:pt>
                <c:pt idx="27">
                  <c:v>40</c:v>
                </c:pt>
                <c:pt idx="28">
                  <c:v>39</c:v>
                </c:pt>
                <c:pt idx="29">
                  <c:v>38</c:v>
                </c:pt>
                <c:pt idx="30">
                  <c:v>37</c:v>
                </c:pt>
                <c:pt idx="31">
                  <c:v>36</c:v>
                </c:pt>
                <c:pt idx="32">
                  <c:v>35</c:v>
                </c:pt>
                <c:pt idx="33">
                  <c:v>34</c:v>
                </c:pt>
                <c:pt idx="34">
                  <c:v>33</c:v>
                </c:pt>
                <c:pt idx="35">
                  <c:v>32</c:v>
                </c:pt>
                <c:pt idx="36">
                  <c:v>31</c:v>
                </c:pt>
                <c:pt idx="37">
                  <c:v>30</c:v>
                </c:pt>
                <c:pt idx="38">
                  <c:v>29</c:v>
                </c:pt>
                <c:pt idx="39">
                  <c:v>28</c:v>
                </c:pt>
                <c:pt idx="40">
                  <c:v>27</c:v>
                </c:pt>
                <c:pt idx="41">
                  <c:v>26</c:v>
                </c:pt>
                <c:pt idx="42">
                  <c:v>25</c:v>
                </c:pt>
                <c:pt idx="43">
                  <c:v>24</c:v>
                </c:pt>
                <c:pt idx="44">
                  <c:v>23</c:v>
                </c:pt>
                <c:pt idx="45">
                  <c:v>22</c:v>
                </c:pt>
                <c:pt idx="46">
                  <c:v>21</c:v>
                </c:pt>
                <c:pt idx="47">
                  <c:v>20</c:v>
                </c:pt>
                <c:pt idx="48">
                  <c:v>19</c:v>
                </c:pt>
                <c:pt idx="49">
                  <c:v>18</c:v>
                </c:pt>
                <c:pt idx="50">
                  <c:v>17</c:v>
                </c:pt>
                <c:pt idx="51">
                  <c:v>16</c:v>
                </c:pt>
                <c:pt idx="52">
                  <c:v>15</c:v>
                </c:pt>
                <c:pt idx="53">
                  <c:v>14</c:v>
                </c:pt>
                <c:pt idx="54">
                  <c:v>13</c:v>
                </c:pt>
                <c:pt idx="55">
                  <c:v>12</c:v>
                </c:pt>
                <c:pt idx="56">
                  <c:v>11</c:v>
                </c:pt>
                <c:pt idx="57">
                  <c:v>10</c:v>
                </c:pt>
                <c:pt idx="58">
                  <c:v>9</c:v>
                </c:pt>
                <c:pt idx="59">
                  <c:v>8</c:v>
                </c:pt>
                <c:pt idx="60">
                  <c:v>7</c:v>
                </c:pt>
                <c:pt idx="61">
                  <c:v>6</c:v>
                </c:pt>
                <c:pt idx="62">
                  <c:v>5</c:v>
                </c:pt>
                <c:pt idx="63">
                  <c:v>4</c:v>
                </c:pt>
                <c:pt idx="64">
                  <c:v>3</c:v>
                </c:pt>
                <c:pt idx="65">
                  <c:v>2</c:v>
                </c:pt>
                <c:pt idx="66">
                  <c:v>1</c:v>
                </c:pt>
              </c:numCache>
            </c:numRef>
          </c:xVal>
          <c:yVal>
            <c:numRef>
              <c:f>'Relig DB and Renewables'!$C$8:$C$74</c:f>
              <c:numCache>
                <c:formatCode>0.0</c:formatCode>
                <c:ptCount val="67"/>
                <c:pt idx="0">
                  <c:v>97.5</c:v>
                </c:pt>
                <c:pt idx="1">
                  <c:v>97</c:v>
                </c:pt>
                <c:pt idx="2">
                  <c:v>97</c:v>
                </c:pt>
                <c:pt idx="3">
                  <c:v>96</c:v>
                </c:pt>
                <c:pt idx="4">
                  <c:v>95</c:v>
                </c:pt>
                <c:pt idx="5">
                  <c:v>94</c:v>
                </c:pt>
                <c:pt idx="6">
                  <c:v>94</c:v>
                </c:pt>
                <c:pt idx="7">
                  <c:v>93.5</c:v>
                </c:pt>
                <c:pt idx="8">
                  <c:v>93</c:v>
                </c:pt>
                <c:pt idx="9">
                  <c:v>92.5</c:v>
                </c:pt>
                <c:pt idx="10">
                  <c:v>92.5</c:v>
                </c:pt>
                <c:pt idx="11">
                  <c:v>91</c:v>
                </c:pt>
                <c:pt idx="12">
                  <c:v>91</c:v>
                </c:pt>
                <c:pt idx="13">
                  <c:v>89</c:v>
                </c:pt>
                <c:pt idx="14">
                  <c:v>88.5</c:v>
                </c:pt>
                <c:pt idx="15">
                  <c:v>87.5</c:v>
                </c:pt>
                <c:pt idx="16">
                  <c:v>86.5</c:v>
                </c:pt>
                <c:pt idx="17">
                  <c:v>86</c:v>
                </c:pt>
                <c:pt idx="18">
                  <c:v>85</c:v>
                </c:pt>
                <c:pt idx="19">
                  <c:v>84.5</c:v>
                </c:pt>
                <c:pt idx="20">
                  <c:v>84.5</c:v>
                </c:pt>
                <c:pt idx="21">
                  <c:v>83.5</c:v>
                </c:pt>
                <c:pt idx="22">
                  <c:v>82.5</c:v>
                </c:pt>
                <c:pt idx="23">
                  <c:v>82.5</c:v>
                </c:pt>
                <c:pt idx="24">
                  <c:v>82</c:v>
                </c:pt>
                <c:pt idx="25">
                  <c:v>81.5</c:v>
                </c:pt>
                <c:pt idx="26">
                  <c:v>76.5</c:v>
                </c:pt>
                <c:pt idx="27">
                  <c:v>75.5</c:v>
                </c:pt>
                <c:pt idx="28">
                  <c:v>75</c:v>
                </c:pt>
                <c:pt idx="29">
                  <c:v>74.5</c:v>
                </c:pt>
                <c:pt idx="30">
                  <c:v>73</c:v>
                </c:pt>
                <c:pt idx="31">
                  <c:v>68.5</c:v>
                </c:pt>
                <c:pt idx="32">
                  <c:v>68.25</c:v>
                </c:pt>
                <c:pt idx="33">
                  <c:v>68</c:v>
                </c:pt>
                <c:pt idx="34">
                  <c:v>67</c:v>
                </c:pt>
                <c:pt idx="35">
                  <c:v>66.5</c:v>
                </c:pt>
                <c:pt idx="36">
                  <c:v>62</c:v>
                </c:pt>
                <c:pt idx="37">
                  <c:v>60.5</c:v>
                </c:pt>
                <c:pt idx="38">
                  <c:v>52</c:v>
                </c:pt>
                <c:pt idx="39">
                  <c:v>52</c:v>
                </c:pt>
                <c:pt idx="40">
                  <c:v>51.5</c:v>
                </c:pt>
                <c:pt idx="41">
                  <c:v>51</c:v>
                </c:pt>
                <c:pt idx="42">
                  <c:v>49</c:v>
                </c:pt>
                <c:pt idx="43">
                  <c:v>48</c:v>
                </c:pt>
                <c:pt idx="44">
                  <c:v>47.5</c:v>
                </c:pt>
                <c:pt idx="45">
                  <c:v>47</c:v>
                </c:pt>
                <c:pt idx="46">
                  <c:v>46.5</c:v>
                </c:pt>
                <c:pt idx="47">
                  <c:v>46</c:v>
                </c:pt>
                <c:pt idx="48">
                  <c:v>43.5</c:v>
                </c:pt>
                <c:pt idx="49">
                  <c:v>43</c:v>
                </c:pt>
                <c:pt idx="50">
                  <c:v>42.5</c:v>
                </c:pt>
                <c:pt idx="51">
                  <c:v>41.5</c:v>
                </c:pt>
                <c:pt idx="52">
                  <c:v>41.5</c:v>
                </c:pt>
                <c:pt idx="53">
                  <c:v>40</c:v>
                </c:pt>
                <c:pt idx="54">
                  <c:v>40</c:v>
                </c:pt>
                <c:pt idx="55">
                  <c:v>36.5</c:v>
                </c:pt>
                <c:pt idx="56">
                  <c:v>34.5</c:v>
                </c:pt>
                <c:pt idx="57">
                  <c:v>34.5</c:v>
                </c:pt>
                <c:pt idx="58">
                  <c:v>33.5</c:v>
                </c:pt>
                <c:pt idx="59">
                  <c:v>32</c:v>
                </c:pt>
                <c:pt idx="60">
                  <c:v>30.5</c:v>
                </c:pt>
                <c:pt idx="61">
                  <c:v>29.5</c:v>
                </c:pt>
                <c:pt idx="62">
                  <c:v>29</c:v>
                </c:pt>
                <c:pt idx="63">
                  <c:v>29</c:v>
                </c:pt>
                <c:pt idx="64">
                  <c:v>28</c:v>
                </c:pt>
                <c:pt idx="65">
                  <c:v>24.5</c:v>
                </c:pt>
                <c:pt idx="66">
                  <c:v>22</c:v>
                </c:pt>
              </c:numCache>
            </c:numRef>
          </c:yVal>
          <c:smooth val="0"/>
          <c:extLst>
            <c:ext xmlns:c16="http://schemas.microsoft.com/office/drawing/2014/chart" uri="{C3380CC4-5D6E-409C-BE32-E72D297353CC}">
              <c16:uniqueId val="{00000001-F2CC-496A-9A81-1BCDF45021BF}"/>
            </c:ext>
          </c:extLst>
        </c:ser>
        <c:dLbls>
          <c:showLegendKey val="0"/>
          <c:showVal val="0"/>
          <c:showCatName val="0"/>
          <c:showSerName val="0"/>
          <c:showPercent val="0"/>
          <c:showBubbleSize val="0"/>
        </c:dLbls>
        <c:axId val="609135936"/>
        <c:axId val="609138232"/>
      </c:scatterChart>
      <c:valAx>
        <c:axId val="60913593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r>
                  <a:rPr lang="en-GB" sz="1800" b="1"/>
                  <a:t>Raw</a:t>
                </a:r>
                <a:r>
                  <a:rPr lang="en-GB" sz="1800" b="1" baseline="0"/>
                  <a:t> National Religiosity Ordering</a:t>
                </a:r>
                <a:endParaRPr lang="en-GB" sz="1800" b="1"/>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09138232"/>
        <c:crosses val="autoZero"/>
        <c:crossBetween val="midCat"/>
      </c:valAx>
      <c:valAx>
        <c:axId val="6091382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GB" sz="1800" b="1"/>
                  <a:t>Raw</a:t>
                </a:r>
                <a:r>
                  <a:rPr lang="en-GB" sz="1800" b="1" baseline="0"/>
                  <a:t> National Religiosity</a:t>
                </a:r>
                <a:endParaRPr lang="en-GB" sz="1800" b="1"/>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0913593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2000" b="1"/>
              <a:t>EV1: </a:t>
            </a:r>
            <a:r>
              <a:rPr lang="en-US" sz="2000" b="1" i="0" baseline="0">
                <a:effectLst/>
              </a:rPr>
              <a:t>Rank of EV Committment per Nation </a:t>
            </a:r>
            <a:r>
              <a:rPr lang="en-US" sz="2000" b="0" i="0" baseline="0">
                <a:effectLst/>
              </a:rPr>
              <a:t>versus</a:t>
            </a:r>
            <a:r>
              <a:rPr lang="en-US" sz="2000" b="1" i="0" baseline="0">
                <a:effectLst/>
              </a:rPr>
              <a:t> National Religiosities</a:t>
            </a:r>
            <a:r>
              <a:rPr lang="en-US" sz="2000"/>
              <a:t> </a:t>
            </a:r>
          </a:p>
        </c:rich>
      </c:tx>
      <c:layout>
        <c:manualLayout>
          <c:xMode val="edge"/>
          <c:yMode val="edge"/>
          <c:x val="0.15621493241683551"/>
          <c:y val="1.5880893300248139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scatterChart>
        <c:scatterStyle val="lineMarker"/>
        <c:varyColors val="0"/>
        <c:ser>
          <c:idx val="0"/>
          <c:order val="0"/>
          <c:tx>
            <c:v>EVs</c:v>
          </c:tx>
          <c:spPr>
            <a:ln w="25400" cap="rnd">
              <a:noFill/>
              <a:round/>
            </a:ln>
            <a:effectLst/>
          </c:spPr>
          <c:marker>
            <c:symbol val="circle"/>
            <c:size val="5"/>
            <c:spPr>
              <a:solidFill>
                <a:schemeClr val="tx1">
                  <a:lumMod val="85000"/>
                  <a:lumOff val="15000"/>
                </a:schemeClr>
              </a:solidFill>
              <a:ln w="9525">
                <a:solidFill>
                  <a:schemeClr val="tx1">
                    <a:lumMod val="85000"/>
                    <a:lumOff val="15000"/>
                  </a:schemeClr>
                </a:solidFill>
              </a:ln>
              <a:effectLst/>
            </c:spPr>
          </c:marker>
          <c:dLbls>
            <c:dLbl>
              <c:idx val="0"/>
              <c:tx>
                <c:rich>
                  <a:bodyPr/>
                  <a:lstStyle/>
                  <a:p>
                    <a:fld id="{DFFDC4DC-3B81-48E0-BBCD-154377170C4D}"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2E45-4BCC-801A-C2046812027B}"/>
                </c:ext>
              </c:extLst>
            </c:dLbl>
            <c:dLbl>
              <c:idx val="1"/>
              <c:tx>
                <c:rich>
                  <a:bodyPr/>
                  <a:lstStyle/>
                  <a:p>
                    <a:fld id="{587EFAC8-BE11-45B8-A2B9-0DB838C17EB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2E45-4BCC-801A-C2046812027B}"/>
                </c:ext>
              </c:extLst>
            </c:dLbl>
            <c:dLbl>
              <c:idx val="2"/>
              <c:tx>
                <c:rich>
                  <a:bodyPr/>
                  <a:lstStyle/>
                  <a:p>
                    <a:fld id="{1A008B49-627C-4EE5-8AB7-BE4E6A6A240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2E45-4BCC-801A-C2046812027B}"/>
                </c:ext>
              </c:extLst>
            </c:dLbl>
            <c:dLbl>
              <c:idx val="3"/>
              <c:tx>
                <c:rich>
                  <a:bodyPr/>
                  <a:lstStyle/>
                  <a:p>
                    <a:fld id="{301D1E8F-FC8E-462E-AA20-AF150B3DCC5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2E45-4BCC-801A-C2046812027B}"/>
                </c:ext>
              </c:extLst>
            </c:dLbl>
            <c:dLbl>
              <c:idx val="4"/>
              <c:tx>
                <c:rich>
                  <a:bodyPr/>
                  <a:lstStyle/>
                  <a:p>
                    <a:fld id="{CBE1BB94-CF19-4154-A41D-6C669F07429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E45-4BCC-801A-C2046812027B}"/>
                </c:ext>
              </c:extLst>
            </c:dLbl>
            <c:dLbl>
              <c:idx val="5"/>
              <c:tx>
                <c:rich>
                  <a:bodyPr/>
                  <a:lstStyle/>
                  <a:p>
                    <a:fld id="{3E37C517-3D50-4893-9463-D3F0DE5D4C2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E45-4BCC-801A-C2046812027B}"/>
                </c:ext>
              </c:extLst>
            </c:dLbl>
            <c:dLbl>
              <c:idx val="6"/>
              <c:tx>
                <c:rich>
                  <a:bodyPr/>
                  <a:lstStyle/>
                  <a:p>
                    <a:fld id="{2EE2CD42-0D90-4F41-9AE4-E3FE47747CA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2E45-4BCC-801A-C2046812027B}"/>
                </c:ext>
              </c:extLst>
            </c:dLbl>
            <c:dLbl>
              <c:idx val="7"/>
              <c:tx>
                <c:rich>
                  <a:bodyPr/>
                  <a:lstStyle/>
                  <a:p>
                    <a:fld id="{91F444A0-F134-462C-ACEC-3B2E254879C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E45-4BCC-801A-C2046812027B}"/>
                </c:ext>
              </c:extLst>
            </c:dLbl>
            <c:dLbl>
              <c:idx val="8"/>
              <c:tx>
                <c:rich>
                  <a:bodyPr/>
                  <a:lstStyle/>
                  <a:p>
                    <a:fld id="{028BB6C2-D289-4213-B011-4E030401B99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2E45-4BCC-801A-C2046812027B}"/>
                </c:ext>
              </c:extLst>
            </c:dLbl>
            <c:dLbl>
              <c:idx val="9"/>
              <c:tx>
                <c:rich>
                  <a:bodyPr/>
                  <a:lstStyle/>
                  <a:p>
                    <a:fld id="{3EB5DEBA-99B9-4F6C-88FD-95AF97DA0DD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2E45-4BCC-801A-C2046812027B}"/>
                </c:ext>
              </c:extLst>
            </c:dLbl>
            <c:dLbl>
              <c:idx val="10"/>
              <c:tx>
                <c:rich>
                  <a:bodyPr/>
                  <a:lstStyle/>
                  <a:p>
                    <a:fld id="{CBE2D901-AE84-4A7A-8844-94046ABC55B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2E45-4BCC-801A-C2046812027B}"/>
                </c:ext>
              </c:extLst>
            </c:dLbl>
            <c:dLbl>
              <c:idx val="11"/>
              <c:tx>
                <c:rich>
                  <a:bodyPr/>
                  <a:lstStyle/>
                  <a:p>
                    <a:fld id="{80F9E28E-FB23-4BE4-9B26-A9DC8A5968B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2E45-4BCC-801A-C2046812027B}"/>
                </c:ext>
              </c:extLst>
            </c:dLbl>
            <c:dLbl>
              <c:idx val="12"/>
              <c:tx>
                <c:rich>
                  <a:bodyPr/>
                  <a:lstStyle/>
                  <a:p>
                    <a:fld id="{8452E43E-6A44-4B6A-9A40-22B79B3C700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2E45-4BCC-801A-C2046812027B}"/>
                </c:ext>
              </c:extLst>
            </c:dLbl>
            <c:dLbl>
              <c:idx val="13"/>
              <c:tx>
                <c:rich>
                  <a:bodyPr/>
                  <a:lstStyle/>
                  <a:p>
                    <a:fld id="{646D73B5-928E-46F6-B7B1-1525D19AAE6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2E45-4BCC-801A-C2046812027B}"/>
                </c:ext>
              </c:extLst>
            </c:dLbl>
            <c:dLbl>
              <c:idx val="14"/>
              <c:tx>
                <c:rich>
                  <a:bodyPr/>
                  <a:lstStyle/>
                  <a:p>
                    <a:fld id="{D2BD12E9-99EC-4BE4-AEFA-D5C993F7DDC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2E45-4BCC-801A-C2046812027B}"/>
                </c:ext>
              </c:extLst>
            </c:dLbl>
            <c:dLbl>
              <c:idx val="15"/>
              <c:tx>
                <c:rich>
                  <a:bodyPr/>
                  <a:lstStyle/>
                  <a:p>
                    <a:fld id="{424FBB73-8BFE-4F19-9C3B-5D12FFA8CC0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2E45-4BCC-801A-C2046812027B}"/>
                </c:ext>
              </c:extLst>
            </c:dLbl>
            <c:dLbl>
              <c:idx val="16"/>
              <c:tx>
                <c:rich>
                  <a:bodyPr/>
                  <a:lstStyle/>
                  <a:p>
                    <a:fld id="{962C8CC7-4089-49BE-B132-F2DE786EFF6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2E45-4BCC-801A-C2046812027B}"/>
                </c:ext>
              </c:extLst>
            </c:dLbl>
            <c:dLbl>
              <c:idx val="17"/>
              <c:tx>
                <c:rich>
                  <a:bodyPr/>
                  <a:lstStyle/>
                  <a:p>
                    <a:fld id="{DE4A0C40-A7D4-42F7-A043-4BE235318BA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2E45-4BCC-801A-C2046812027B}"/>
                </c:ext>
              </c:extLst>
            </c:dLbl>
            <c:dLbl>
              <c:idx val="18"/>
              <c:tx>
                <c:rich>
                  <a:bodyPr/>
                  <a:lstStyle/>
                  <a:p>
                    <a:fld id="{E7D021CF-F629-42C2-8BDC-A26CF853E6C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2E45-4BCC-801A-C2046812027B}"/>
                </c:ext>
              </c:extLst>
            </c:dLbl>
            <c:dLbl>
              <c:idx val="19"/>
              <c:tx>
                <c:rich>
                  <a:bodyPr/>
                  <a:lstStyle/>
                  <a:p>
                    <a:fld id="{AD644446-0DEA-4A96-A7FB-D3260505079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2E45-4BCC-801A-C2046812027B}"/>
                </c:ext>
              </c:extLst>
            </c:dLbl>
            <c:dLbl>
              <c:idx val="20"/>
              <c:tx>
                <c:rich>
                  <a:bodyPr/>
                  <a:lstStyle/>
                  <a:p>
                    <a:fld id="{2FE1640A-92D8-4483-9BEC-B1FCAB263A5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2E45-4BCC-801A-C2046812027B}"/>
                </c:ext>
              </c:extLst>
            </c:dLbl>
            <c:dLbl>
              <c:idx val="21"/>
              <c:tx>
                <c:rich>
                  <a:bodyPr/>
                  <a:lstStyle/>
                  <a:p>
                    <a:fld id="{D17B9626-349D-43C4-BAB2-A8929A4E91B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2E45-4BCC-801A-C2046812027B}"/>
                </c:ext>
              </c:extLst>
            </c:dLbl>
            <c:dLbl>
              <c:idx val="22"/>
              <c:tx>
                <c:rich>
                  <a:bodyPr/>
                  <a:lstStyle/>
                  <a:p>
                    <a:fld id="{65BB304B-2D03-4176-BE45-7A66E838559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2E45-4BCC-801A-C2046812027B}"/>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25400" cap="rnd">
                <a:solidFill>
                  <a:schemeClr val="tx1">
                    <a:lumMod val="85000"/>
                    <a:lumOff val="15000"/>
                  </a:schemeClr>
                </a:solidFill>
                <a:prstDash val="solid"/>
              </a:ln>
              <a:effectLst/>
            </c:spPr>
            <c:trendlineType val="linear"/>
            <c:forward val="2"/>
            <c:backward val="2"/>
            <c:dispRSqr val="1"/>
            <c:dispEq val="0"/>
            <c:trendlineLbl>
              <c:layout>
                <c:manualLayout>
                  <c:x val="-0.65221072610223396"/>
                  <c:y val="-0.5866974072409683"/>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PostCovid!$C$383:$C$405</c:f>
              <c:numCache>
                <c:formatCode>0.00</c:formatCode>
                <c:ptCount val="23"/>
                <c:pt idx="0">
                  <c:v>82.433000000000007</c:v>
                </c:pt>
                <c:pt idx="1">
                  <c:v>76.358000000000004</c:v>
                </c:pt>
                <c:pt idx="2">
                  <c:v>72.713000000000008</c:v>
                </c:pt>
                <c:pt idx="3">
                  <c:v>67.853000000000009</c:v>
                </c:pt>
                <c:pt idx="4">
                  <c:v>66.638000000000005</c:v>
                </c:pt>
                <c:pt idx="5">
                  <c:v>47.198</c:v>
                </c:pt>
                <c:pt idx="6">
                  <c:v>43.552999999999997</c:v>
                </c:pt>
                <c:pt idx="7">
                  <c:v>41.123000000000005</c:v>
                </c:pt>
                <c:pt idx="8">
                  <c:v>39.908000000000001</c:v>
                </c:pt>
                <c:pt idx="9">
                  <c:v>38.692999999999998</c:v>
                </c:pt>
                <c:pt idx="10">
                  <c:v>36.262999999999998</c:v>
                </c:pt>
                <c:pt idx="11">
                  <c:v>32.618000000000002</c:v>
                </c:pt>
                <c:pt idx="12">
                  <c:v>28.972999999999999</c:v>
                </c:pt>
                <c:pt idx="13">
                  <c:v>27.757999999999999</c:v>
                </c:pt>
                <c:pt idx="14">
                  <c:v>69.067999999999998</c:v>
                </c:pt>
                <c:pt idx="15">
                  <c:v>37.478000000000002</c:v>
                </c:pt>
                <c:pt idx="16">
                  <c:v>33.832999999999998</c:v>
                </c:pt>
                <c:pt idx="17">
                  <c:v>30.188000000000002</c:v>
                </c:pt>
                <c:pt idx="18">
                  <c:v>62.993000000000009</c:v>
                </c:pt>
                <c:pt idx="19">
                  <c:v>24.113</c:v>
                </c:pt>
                <c:pt idx="20">
                  <c:v>42.338000000000001</c:v>
                </c:pt>
                <c:pt idx="21">
                  <c:v>64.207999999999998</c:v>
                </c:pt>
                <c:pt idx="22">
                  <c:v>35.048000000000002</c:v>
                </c:pt>
              </c:numCache>
            </c:numRef>
          </c:xVal>
          <c:yVal>
            <c:numRef>
              <c:f>PostCovid!$I$383:$I$405</c:f>
              <c:numCache>
                <c:formatCode>General</c:formatCode>
                <c:ptCount val="23"/>
                <c:pt idx="0">
                  <c:v>5</c:v>
                </c:pt>
                <c:pt idx="1">
                  <c:v>7</c:v>
                </c:pt>
                <c:pt idx="2">
                  <c:v>2</c:v>
                </c:pt>
                <c:pt idx="3">
                  <c:v>15</c:v>
                </c:pt>
                <c:pt idx="4">
                  <c:v>4</c:v>
                </c:pt>
                <c:pt idx="5">
                  <c:v>13</c:v>
                </c:pt>
                <c:pt idx="6">
                  <c:v>17</c:v>
                </c:pt>
                <c:pt idx="7">
                  <c:v>14</c:v>
                </c:pt>
                <c:pt idx="8">
                  <c:v>21</c:v>
                </c:pt>
                <c:pt idx="9">
                  <c:v>23</c:v>
                </c:pt>
                <c:pt idx="10">
                  <c:v>6</c:v>
                </c:pt>
                <c:pt idx="11">
                  <c:v>19</c:v>
                </c:pt>
                <c:pt idx="12">
                  <c:v>22</c:v>
                </c:pt>
                <c:pt idx="13">
                  <c:v>11</c:v>
                </c:pt>
                <c:pt idx="14">
                  <c:v>3</c:v>
                </c:pt>
                <c:pt idx="15">
                  <c:v>9</c:v>
                </c:pt>
                <c:pt idx="16">
                  <c:v>18</c:v>
                </c:pt>
                <c:pt idx="17">
                  <c:v>20</c:v>
                </c:pt>
                <c:pt idx="18">
                  <c:v>10</c:v>
                </c:pt>
                <c:pt idx="19">
                  <c:v>16</c:v>
                </c:pt>
                <c:pt idx="20">
                  <c:v>8</c:v>
                </c:pt>
                <c:pt idx="21">
                  <c:v>1</c:v>
                </c:pt>
                <c:pt idx="22">
                  <c:v>12</c:v>
                </c:pt>
              </c:numCache>
            </c:numRef>
          </c:yVal>
          <c:smooth val="0"/>
          <c:extLst>
            <c:ext xmlns:c15="http://schemas.microsoft.com/office/drawing/2012/chart" uri="{02D57815-91ED-43cb-92C2-25804820EDAC}">
              <c15:datalabelsRange>
                <c15:f>PostCovid!$B$383:$B$406</c15:f>
                <c15:dlblRangeCache>
                  <c:ptCount val="24"/>
                  <c:pt idx="0">
                    <c:v>Brazil</c:v>
                  </c:pt>
                  <c:pt idx="1">
                    <c:v>Poland</c:v>
                  </c:pt>
                  <c:pt idx="2">
                    <c:v>South Africa</c:v>
                  </c:pt>
                  <c:pt idx="3">
                    <c:v>Italy</c:v>
                  </c:pt>
                  <c:pt idx="4">
                    <c:v>Mexico</c:v>
                  </c:pt>
                  <c:pt idx="5">
                    <c:v>Spain</c:v>
                  </c:pt>
                  <c:pt idx="6">
                    <c:v>Canada</c:v>
                  </c:pt>
                  <c:pt idx="7">
                    <c:v>South Korea</c:v>
                  </c:pt>
                  <c:pt idx="8">
                    <c:v>France</c:v>
                  </c:pt>
                  <c:pt idx="9">
                    <c:v>Germany</c:v>
                  </c:pt>
                  <c:pt idx="10">
                    <c:v>Australia</c:v>
                  </c:pt>
                  <c:pt idx="11">
                    <c:v>Japan</c:v>
                  </c:pt>
                  <c:pt idx="12">
                    <c:v>UK</c:v>
                  </c:pt>
                  <c:pt idx="13">
                    <c:v>Denmark</c:v>
                  </c:pt>
                  <c:pt idx="14">
                    <c:v>Greece</c:v>
                  </c:pt>
                  <c:pt idx="15">
                    <c:v>Finland</c:v>
                  </c:pt>
                  <c:pt idx="16">
                    <c:v>Netherlands</c:v>
                  </c:pt>
                  <c:pt idx="17">
                    <c:v>Norway</c:v>
                  </c:pt>
                  <c:pt idx="18">
                    <c:v>Portugal</c:v>
                  </c:pt>
                  <c:pt idx="19">
                    <c:v>Sweden</c:v>
                  </c:pt>
                  <c:pt idx="20">
                    <c:v>Switzerland</c:v>
                  </c:pt>
                  <c:pt idx="21">
                    <c:v>Chile</c:v>
                  </c:pt>
                  <c:pt idx="22">
                    <c:v>Belgium</c:v>
                  </c:pt>
                  <c:pt idx="23">
                    <c:v>India</c:v>
                  </c:pt>
                </c15:dlblRangeCache>
              </c15:datalabelsRange>
            </c:ext>
            <c:ext xmlns:c16="http://schemas.microsoft.com/office/drawing/2014/chart" uri="{C3380CC4-5D6E-409C-BE32-E72D297353CC}">
              <c16:uniqueId val="{00000018-2E45-4BCC-801A-C2046812027B}"/>
            </c:ext>
          </c:extLst>
        </c:ser>
        <c:dLbls>
          <c:showLegendKey val="0"/>
          <c:showVal val="0"/>
          <c:showCatName val="0"/>
          <c:showSerName val="0"/>
          <c:showPercent val="0"/>
          <c:showBubbleSize val="0"/>
        </c:dLbls>
        <c:axId val="293941391"/>
        <c:axId val="293967311"/>
      </c:scatterChart>
      <c:valAx>
        <c:axId val="293941391"/>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800" b="1"/>
                  <a:t>Debiased National</a:t>
                </a:r>
                <a:r>
                  <a:rPr lang="en-GB" sz="1800" b="1" baseline="0"/>
                  <a:t> Religiosity</a:t>
                </a:r>
                <a:endParaRPr lang="en-GB" sz="1800" b="1"/>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293967311"/>
        <c:crosses val="autoZero"/>
        <c:crossBetween val="midCat"/>
      </c:valAx>
      <c:valAx>
        <c:axId val="293967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n-GB" sz="1800" b="1" i="0" baseline="0">
                    <a:effectLst/>
                  </a:rPr>
                  <a:t>Rank of EV Committment</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n-GB" sz="1800" b="1" i="0" baseline="0">
                    <a:effectLst/>
                  </a:rPr>
                  <a:t>Commitment = BEVs + HPEVs normalised for GDPpC</a:t>
                </a:r>
                <a:endParaRPr lang="en-GB" sz="1600">
                  <a:effectLst/>
                </a:endParaRP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endParaRPr lang="en-GB"/>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293941391"/>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a:t>MW2030: Those in UN My World 2030 survey choosing 'Climate Action'</a:t>
            </a:r>
            <a:r>
              <a:rPr lang="en-US" sz="1800" b="1" baseline="0"/>
              <a:t> </a:t>
            </a:r>
            <a:r>
              <a:rPr lang="en-US" sz="1800" b="0" baseline="0"/>
              <a:t>versus</a:t>
            </a:r>
            <a:r>
              <a:rPr lang="en-US" sz="1800" b="1" baseline="0"/>
              <a:t> National Religiosity</a:t>
            </a:r>
            <a:endParaRPr lang="en-US"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637835629290734"/>
          <c:y val="0.13585224274406332"/>
          <c:w val="0.85069080490499227"/>
          <c:h val="0.74391207695344153"/>
        </c:manualLayout>
      </c:layout>
      <c:scatterChart>
        <c:scatterStyle val="lineMarker"/>
        <c:varyColors val="0"/>
        <c:ser>
          <c:idx val="0"/>
          <c:order val="0"/>
          <c:tx>
            <c:v>My World 2030</c:v>
          </c:tx>
          <c:spPr>
            <a:ln w="25400" cap="rnd">
              <a:noFill/>
              <a:round/>
            </a:ln>
            <a:effectLst/>
          </c:spPr>
          <c:marker>
            <c:symbol val="circle"/>
            <c:size val="5"/>
            <c:spPr>
              <a:solidFill>
                <a:schemeClr val="tx1">
                  <a:lumMod val="85000"/>
                  <a:lumOff val="15000"/>
                </a:schemeClr>
              </a:solidFill>
              <a:ln w="9525">
                <a:solidFill>
                  <a:schemeClr val="tx1">
                    <a:lumMod val="85000"/>
                    <a:lumOff val="15000"/>
                  </a:schemeClr>
                </a:solidFill>
              </a:ln>
              <a:effectLst/>
            </c:spPr>
          </c:marker>
          <c:dLbls>
            <c:dLbl>
              <c:idx val="0"/>
              <c:tx>
                <c:rich>
                  <a:bodyPr/>
                  <a:lstStyle/>
                  <a:p>
                    <a:fld id="{D60DD270-2D6A-4269-81FA-FE87B1E9D543}"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4174-49FC-A644-552EFCFCEDF4}"/>
                </c:ext>
              </c:extLst>
            </c:dLbl>
            <c:dLbl>
              <c:idx val="1"/>
              <c:tx>
                <c:rich>
                  <a:bodyPr/>
                  <a:lstStyle/>
                  <a:p>
                    <a:fld id="{64DE922C-B919-42A8-8DF2-BD00A56319A6}"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4174-49FC-A644-552EFCFCEDF4}"/>
                </c:ext>
              </c:extLst>
            </c:dLbl>
            <c:dLbl>
              <c:idx val="2"/>
              <c:tx>
                <c:rich>
                  <a:bodyPr/>
                  <a:lstStyle/>
                  <a:p>
                    <a:fld id="{7DE4B940-5F08-49B5-BAAF-1A3931EDE38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4174-49FC-A644-552EFCFCEDF4}"/>
                </c:ext>
              </c:extLst>
            </c:dLbl>
            <c:dLbl>
              <c:idx val="3"/>
              <c:tx>
                <c:rich>
                  <a:bodyPr/>
                  <a:lstStyle/>
                  <a:p>
                    <a:fld id="{DDAFC7D9-78B4-464D-BB15-D8C95E5936C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4174-49FC-A644-552EFCFCEDF4}"/>
                </c:ext>
              </c:extLst>
            </c:dLbl>
            <c:dLbl>
              <c:idx val="4"/>
              <c:tx>
                <c:rich>
                  <a:bodyPr/>
                  <a:lstStyle/>
                  <a:p>
                    <a:fld id="{9FE5C13F-5BF9-4939-BCA0-182F107F1DC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4174-49FC-A644-552EFCFCEDF4}"/>
                </c:ext>
              </c:extLst>
            </c:dLbl>
            <c:dLbl>
              <c:idx val="5"/>
              <c:tx>
                <c:rich>
                  <a:bodyPr/>
                  <a:lstStyle/>
                  <a:p>
                    <a:fld id="{8D8988B0-BDD1-4078-9F38-D10C15DCE606}"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4174-49FC-A644-552EFCFCEDF4}"/>
                </c:ext>
              </c:extLst>
            </c:dLbl>
            <c:dLbl>
              <c:idx val="6"/>
              <c:tx>
                <c:rich>
                  <a:bodyPr/>
                  <a:lstStyle/>
                  <a:p>
                    <a:fld id="{5C22DF57-74DF-424B-9D91-35447F0CFAF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4174-49FC-A644-552EFCFCEDF4}"/>
                </c:ext>
              </c:extLst>
            </c:dLbl>
            <c:dLbl>
              <c:idx val="7"/>
              <c:tx>
                <c:rich>
                  <a:bodyPr/>
                  <a:lstStyle/>
                  <a:p>
                    <a:fld id="{E32E3A0C-1ADD-4D81-ADFB-02D27D8485A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4174-49FC-A644-552EFCFCEDF4}"/>
                </c:ext>
              </c:extLst>
            </c:dLbl>
            <c:dLbl>
              <c:idx val="8"/>
              <c:tx>
                <c:rich>
                  <a:bodyPr/>
                  <a:lstStyle/>
                  <a:p>
                    <a:fld id="{FC33733D-3343-481B-B076-68C4E152E6AA}"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4174-49FC-A644-552EFCFCEDF4}"/>
                </c:ext>
              </c:extLst>
            </c:dLbl>
            <c:dLbl>
              <c:idx val="9"/>
              <c:tx>
                <c:rich>
                  <a:bodyPr/>
                  <a:lstStyle/>
                  <a:p>
                    <a:fld id="{21EA597F-F544-4418-9144-48DE46059F52}"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4174-49FC-A644-552EFCFCEDF4}"/>
                </c:ext>
              </c:extLst>
            </c:dLbl>
            <c:dLbl>
              <c:idx val="10"/>
              <c:tx>
                <c:rich>
                  <a:bodyPr/>
                  <a:lstStyle/>
                  <a:p>
                    <a:fld id="{AF9E7B4E-432F-4BFD-A70B-9F255AF543FB}"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4174-49FC-A644-552EFCFCEDF4}"/>
                </c:ext>
              </c:extLst>
            </c:dLbl>
            <c:dLbl>
              <c:idx val="11"/>
              <c:tx>
                <c:rich>
                  <a:bodyPr/>
                  <a:lstStyle/>
                  <a:p>
                    <a:fld id="{7DF6DEA7-1C77-4779-962D-4873755DFE0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4174-49FC-A644-552EFCFCEDF4}"/>
                </c:ext>
              </c:extLst>
            </c:dLbl>
            <c:dLbl>
              <c:idx val="12"/>
              <c:tx>
                <c:rich>
                  <a:bodyPr/>
                  <a:lstStyle/>
                  <a:p>
                    <a:fld id="{3BACE7A6-1F9F-4DAE-A49C-EEBE1D0E8037}"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4174-49FC-A644-552EFCFCEDF4}"/>
                </c:ext>
              </c:extLst>
            </c:dLbl>
            <c:dLbl>
              <c:idx val="13"/>
              <c:tx>
                <c:rich>
                  <a:bodyPr/>
                  <a:lstStyle/>
                  <a:p>
                    <a:fld id="{19DB3A89-DE02-49CD-A69A-6EB6AEEBF2CA}"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4174-49FC-A644-552EFCFCEDF4}"/>
                </c:ext>
              </c:extLst>
            </c:dLbl>
            <c:dLbl>
              <c:idx val="14"/>
              <c:tx>
                <c:rich>
                  <a:bodyPr/>
                  <a:lstStyle/>
                  <a:p>
                    <a:fld id="{BC123DD3-9988-433D-9ED6-CE2DF2F634E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4174-49FC-A644-552EFCFCEDF4}"/>
                </c:ext>
              </c:extLst>
            </c:dLbl>
            <c:dLbl>
              <c:idx val="15"/>
              <c:tx>
                <c:rich>
                  <a:bodyPr/>
                  <a:lstStyle/>
                  <a:p>
                    <a:fld id="{E13025B3-A3DD-44B5-A642-67A096307A41}"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4174-49FC-A644-552EFCFCEDF4}"/>
                </c:ext>
              </c:extLst>
            </c:dLbl>
            <c:dLbl>
              <c:idx val="16"/>
              <c:layout>
                <c:manualLayout>
                  <c:x val="-1.956761010254884E-2"/>
                  <c:y val="-3.7393056738620152E-2"/>
                </c:manualLayout>
              </c:layout>
              <c:tx>
                <c:rich>
                  <a:bodyPr/>
                  <a:lstStyle/>
                  <a:p>
                    <a:fld id="{37E01FE6-E4BC-4C96-A3AA-DD57410E8F5C}"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4174-49FC-A644-552EFCFCEDF4}"/>
                </c:ext>
              </c:extLst>
            </c:dLbl>
            <c:dLbl>
              <c:idx val="17"/>
              <c:tx>
                <c:rich>
                  <a:bodyPr/>
                  <a:lstStyle/>
                  <a:p>
                    <a:fld id="{FCD42765-6F76-4082-AB77-0EB0C2E6AFBF}"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4174-49FC-A644-552EFCFCEDF4}"/>
                </c:ext>
              </c:extLst>
            </c:dLbl>
            <c:dLbl>
              <c:idx val="18"/>
              <c:tx>
                <c:rich>
                  <a:bodyPr/>
                  <a:lstStyle/>
                  <a:p>
                    <a:fld id="{51515BA9-25C9-4969-A7C8-EDF0EAE4B3FF}"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4174-49FC-A644-552EFCFCEDF4}"/>
                </c:ext>
              </c:extLst>
            </c:dLbl>
            <c:dLbl>
              <c:idx val="19"/>
              <c:tx>
                <c:rich>
                  <a:bodyPr/>
                  <a:lstStyle/>
                  <a:p>
                    <a:fld id="{80436AED-F3B7-405C-8C60-B8B83C0BE88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4174-49FC-A644-552EFCFCEDF4}"/>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25400" cap="rnd">
                <a:solidFill>
                  <a:schemeClr val="tx1">
                    <a:lumMod val="85000"/>
                    <a:lumOff val="15000"/>
                  </a:schemeClr>
                </a:solidFill>
                <a:prstDash val="solid"/>
              </a:ln>
              <a:effectLst/>
            </c:spPr>
            <c:trendlineType val="linear"/>
            <c:backward val="4"/>
            <c:dispRSqr val="1"/>
            <c:dispEq val="0"/>
            <c:trendlineLbl>
              <c:layout>
                <c:manualLayout>
                  <c:x val="-0.57422584842757141"/>
                  <c:y val="-2.2129718741328134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PostCovid!$C$417:$C$436</c:f>
              <c:numCache>
                <c:formatCode>0.00</c:formatCode>
                <c:ptCount val="20"/>
                <c:pt idx="0">
                  <c:v>82.433000000000007</c:v>
                </c:pt>
                <c:pt idx="1">
                  <c:v>66.638000000000005</c:v>
                </c:pt>
                <c:pt idx="2">
                  <c:v>47.198</c:v>
                </c:pt>
                <c:pt idx="3">
                  <c:v>43.552999999999997</c:v>
                </c:pt>
                <c:pt idx="4">
                  <c:v>39.908000000000001</c:v>
                </c:pt>
                <c:pt idx="5">
                  <c:v>38.692999999999998</c:v>
                </c:pt>
                <c:pt idx="6">
                  <c:v>36.262999999999998</c:v>
                </c:pt>
                <c:pt idx="7">
                  <c:v>32.618000000000002</c:v>
                </c:pt>
                <c:pt idx="8">
                  <c:v>30.188000000000002</c:v>
                </c:pt>
                <c:pt idx="9">
                  <c:v>28.972999999999999</c:v>
                </c:pt>
                <c:pt idx="10">
                  <c:v>24.113</c:v>
                </c:pt>
                <c:pt idx="11">
                  <c:v>100</c:v>
                </c:pt>
                <c:pt idx="12">
                  <c:v>100</c:v>
                </c:pt>
                <c:pt idx="13">
                  <c:v>95.798000000000002</c:v>
                </c:pt>
                <c:pt idx="14">
                  <c:v>94.582999999999998</c:v>
                </c:pt>
                <c:pt idx="15">
                  <c:v>93.367999999999995</c:v>
                </c:pt>
                <c:pt idx="16">
                  <c:v>84.863</c:v>
                </c:pt>
                <c:pt idx="17">
                  <c:v>83.64800000000001</c:v>
                </c:pt>
                <c:pt idx="18">
                  <c:v>81.218000000000004</c:v>
                </c:pt>
                <c:pt idx="19">
                  <c:v>71.498000000000005</c:v>
                </c:pt>
              </c:numCache>
            </c:numRef>
          </c:xVal>
          <c:yVal>
            <c:numRef>
              <c:f>PostCovid!$D$417:$D$436</c:f>
              <c:numCache>
                <c:formatCode>General</c:formatCode>
                <c:ptCount val="20"/>
                <c:pt idx="0">
                  <c:v>37.299999999999997</c:v>
                </c:pt>
                <c:pt idx="1">
                  <c:v>33.4</c:v>
                </c:pt>
                <c:pt idx="2">
                  <c:v>56.1</c:v>
                </c:pt>
                <c:pt idx="3">
                  <c:v>58.1</c:v>
                </c:pt>
                <c:pt idx="4">
                  <c:v>59.7</c:v>
                </c:pt>
                <c:pt idx="5">
                  <c:v>60.5</c:v>
                </c:pt>
                <c:pt idx="6">
                  <c:v>49.5</c:v>
                </c:pt>
                <c:pt idx="7">
                  <c:v>45.9</c:v>
                </c:pt>
                <c:pt idx="8">
                  <c:v>65.5</c:v>
                </c:pt>
                <c:pt idx="9">
                  <c:v>59.3</c:v>
                </c:pt>
                <c:pt idx="10">
                  <c:v>63.8</c:v>
                </c:pt>
                <c:pt idx="11">
                  <c:v>43.9</c:v>
                </c:pt>
                <c:pt idx="12">
                  <c:v>23.3</c:v>
                </c:pt>
                <c:pt idx="13">
                  <c:v>46.1</c:v>
                </c:pt>
                <c:pt idx="14">
                  <c:v>37.299999999999997</c:v>
                </c:pt>
                <c:pt idx="15">
                  <c:v>43.7</c:v>
                </c:pt>
                <c:pt idx="16">
                  <c:v>37.5</c:v>
                </c:pt>
                <c:pt idx="17">
                  <c:v>25.2</c:v>
                </c:pt>
                <c:pt idx="18">
                  <c:v>31.6</c:v>
                </c:pt>
                <c:pt idx="19">
                  <c:v>49.2</c:v>
                </c:pt>
              </c:numCache>
            </c:numRef>
          </c:yVal>
          <c:smooth val="0"/>
          <c:extLst>
            <c:ext xmlns:c15="http://schemas.microsoft.com/office/drawing/2012/chart" uri="{02D57815-91ED-43cb-92C2-25804820EDAC}">
              <c15:datalabelsRange>
                <c15:f>PostCovid!$B$417:$B$436</c15:f>
                <c15:dlblRangeCache>
                  <c:ptCount val="20"/>
                  <c:pt idx="0">
                    <c:v>Brazil</c:v>
                  </c:pt>
                  <c:pt idx="1">
                    <c:v>Mexico</c:v>
                  </c:pt>
                  <c:pt idx="2">
                    <c:v>Spain</c:v>
                  </c:pt>
                  <c:pt idx="3">
                    <c:v>Canada</c:v>
                  </c:pt>
                  <c:pt idx="4">
                    <c:v>France</c:v>
                  </c:pt>
                  <c:pt idx="5">
                    <c:v>Germany</c:v>
                  </c:pt>
                  <c:pt idx="6">
                    <c:v>Australia</c:v>
                  </c:pt>
                  <c:pt idx="7">
                    <c:v>Japan</c:v>
                  </c:pt>
                  <c:pt idx="8">
                    <c:v>Norway</c:v>
                  </c:pt>
                  <c:pt idx="9">
                    <c:v>UK</c:v>
                  </c:pt>
                  <c:pt idx="10">
                    <c:v>Sweden</c:v>
                  </c:pt>
                  <c:pt idx="11">
                    <c:v>Thailand</c:v>
                  </c:pt>
                  <c:pt idx="12">
                    <c:v>Morroco</c:v>
                  </c:pt>
                  <c:pt idx="13">
                    <c:v>Phillipines</c:v>
                  </c:pt>
                  <c:pt idx="14">
                    <c:v>Pakistan</c:v>
                  </c:pt>
                  <c:pt idx="15">
                    <c:v>India</c:v>
                  </c:pt>
                  <c:pt idx="16">
                    <c:v>Malaysia</c:v>
                  </c:pt>
                  <c:pt idx="17">
                    <c:v>Egypt</c:v>
                  </c:pt>
                  <c:pt idx="18">
                    <c:v>Indonesia</c:v>
                  </c:pt>
                  <c:pt idx="19">
                    <c:v>Singapore</c:v>
                  </c:pt>
                </c15:dlblRangeCache>
              </c15:datalabelsRange>
            </c:ext>
            <c:ext xmlns:c16="http://schemas.microsoft.com/office/drawing/2014/chart" uri="{C3380CC4-5D6E-409C-BE32-E72D297353CC}">
              <c16:uniqueId val="{00000015-4174-49FC-A644-552EFCFCEDF4}"/>
            </c:ext>
          </c:extLst>
        </c:ser>
        <c:dLbls>
          <c:showLegendKey val="0"/>
          <c:showVal val="0"/>
          <c:showCatName val="0"/>
          <c:showSerName val="0"/>
          <c:showPercent val="0"/>
          <c:showBubbleSize val="0"/>
        </c:dLbls>
        <c:axId val="1835517455"/>
        <c:axId val="1835529935"/>
      </c:scatterChart>
      <c:valAx>
        <c:axId val="1835517455"/>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800" b="1"/>
                  <a:t>Debiased National Religiosity</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835529935"/>
        <c:crosses val="autoZero"/>
        <c:crossBetween val="midCat"/>
      </c:valAx>
      <c:valAx>
        <c:axId val="183552993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800" b="1"/>
                  <a:t>% Choosing 'Climate Action' as 1 of 6 priorities out of</a:t>
                </a:r>
                <a:r>
                  <a:rPr lang="en-GB" sz="1800" b="1" baseline="0"/>
                  <a:t> 17 sustainability issues</a:t>
                </a:r>
                <a:endParaRPr lang="en-GB" sz="1800" b="1"/>
              </a:p>
            </c:rich>
          </c:tx>
          <c:layout>
            <c:manualLayout>
              <c:xMode val="edge"/>
              <c:yMode val="edge"/>
              <c:x val="2.1780909673286355E-2"/>
              <c:y val="0.1392488313630980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835517455"/>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GB"/>
              <a:t>% Climate-change attitudes. UN power to combat: 'great deal', blue, and 'not much' plus 'no power', orange, versus</a:t>
            </a:r>
            <a:r>
              <a:rPr lang="en-GB" baseline="0"/>
              <a:t> Debiased National Religiosity. 24 Nations. </a:t>
            </a:r>
            <a:r>
              <a:rPr lang="en-GB"/>
              <a:t> </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scatterChart>
        <c:scatterStyle val="lineMarker"/>
        <c:varyColors val="0"/>
        <c:ser>
          <c:idx val="0"/>
          <c:order val="0"/>
          <c:tx>
            <c:v>Weakly Aligned</c:v>
          </c:tx>
          <c:spPr>
            <a:ln w="25400" cap="rnd">
              <a:noFill/>
              <a:round/>
            </a:ln>
            <a:effectLst/>
          </c:spPr>
          <c:marker>
            <c:symbol val="circle"/>
            <c:size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c:spPr>
          </c:marker>
          <c:dLbls>
            <c:dLbl>
              <c:idx val="0"/>
              <c:tx>
                <c:rich>
                  <a:bodyPr/>
                  <a:lstStyle/>
                  <a:p>
                    <a:fld id="{0AD5990D-8A1D-40FB-B94B-4770C6AA125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6CFC-4372-966D-078C794622F0}"/>
                </c:ext>
              </c:extLst>
            </c:dLbl>
            <c:dLbl>
              <c:idx val="1"/>
              <c:tx>
                <c:rich>
                  <a:bodyPr/>
                  <a:lstStyle/>
                  <a:p>
                    <a:fld id="{FCB8B354-8045-4996-B35A-809DCDA14D97}"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6CFC-4372-966D-078C794622F0}"/>
                </c:ext>
              </c:extLst>
            </c:dLbl>
            <c:dLbl>
              <c:idx val="2"/>
              <c:tx>
                <c:rich>
                  <a:bodyPr/>
                  <a:lstStyle/>
                  <a:p>
                    <a:fld id="{3EDBE40D-094A-406E-A595-92CEE1254B6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6CFC-4372-966D-078C794622F0}"/>
                </c:ext>
              </c:extLst>
            </c:dLbl>
            <c:dLbl>
              <c:idx val="3"/>
              <c:tx>
                <c:rich>
                  <a:bodyPr/>
                  <a:lstStyle/>
                  <a:p>
                    <a:fld id="{6B030691-0387-491D-A656-69CA007D34F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CFC-4372-966D-078C794622F0}"/>
                </c:ext>
              </c:extLst>
            </c:dLbl>
            <c:dLbl>
              <c:idx val="4"/>
              <c:tx>
                <c:rich>
                  <a:bodyPr/>
                  <a:lstStyle/>
                  <a:p>
                    <a:fld id="{E6A09A42-E933-4269-BFE7-70F9C9EF563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CFC-4372-966D-078C794622F0}"/>
                </c:ext>
              </c:extLst>
            </c:dLbl>
            <c:dLbl>
              <c:idx val="5"/>
              <c:tx>
                <c:rich>
                  <a:bodyPr/>
                  <a:lstStyle/>
                  <a:p>
                    <a:fld id="{4B5A27BB-0FB4-48E2-AD1C-1F074B52DCF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CFC-4372-966D-078C794622F0}"/>
                </c:ext>
              </c:extLst>
            </c:dLbl>
            <c:dLbl>
              <c:idx val="6"/>
              <c:tx>
                <c:rich>
                  <a:bodyPr/>
                  <a:lstStyle/>
                  <a:p>
                    <a:fld id="{62B7CA71-B948-44F0-B7F5-748FFD859C58}"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6CFC-4372-966D-078C794622F0}"/>
                </c:ext>
              </c:extLst>
            </c:dLbl>
            <c:dLbl>
              <c:idx val="7"/>
              <c:tx>
                <c:rich>
                  <a:bodyPr/>
                  <a:lstStyle/>
                  <a:p>
                    <a:fld id="{484DCE0F-7B05-410D-A8A2-FD2881558AD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CFC-4372-966D-078C794622F0}"/>
                </c:ext>
              </c:extLst>
            </c:dLbl>
            <c:dLbl>
              <c:idx val="8"/>
              <c:tx>
                <c:rich>
                  <a:bodyPr/>
                  <a:lstStyle/>
                  <a:p>
                    <a:fld id="{1E86A907-E12F-40E3-A8BF-EEF9E592556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CFC-4372-966D-078C794622F0}"/>
                </c:ext>
              </c:extLst>
            </c:dLbl>
            <c:dLbl>
              <c:idx val="9"/>
              <c:tx>
                <c:rich>
                  <a:bodyPr/>
                  <a:lstStyle/>
                  <a:p>
                    <a:fld id="{A0C7D6E7-2C9C-455F-BC31-DD017566142A}"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6CFC-4372-966D-078C794622F0}"/>
                </c:ext>
              </c:extLst>
            </c:dLbl>
            <c:dLbl>
              <c:idx val="10"/>
              <c:tx>
                <c:rich>
                  <a:bodyPr/>
                  <a:lstStyle/>
                  <a:p>
                    <a:fld id="{545E3D9E-814F-4091-9F53-F36BBBF56AA5}"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6CFC-4372-966D-078C794622F0}"/>
                </c:ext>
              </c:extLst>
            </c:dLbl>
            <c:dLbl>
              <c:idx val="11"/>
              <c:tx>
                <c:rich>
                  <a:bodyPr/>
                  <a:lstStyle/>
                  <a:p>
                    <a:fld id="{CE1FD6F2-6945-42EE-835A-4B30B9B1FD70}"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6CFC-4372-966D-078C794622F0}"/>
                </c:ext>
              </c:extLst>
            </c:dLbl>
            <c:dLbl>
              <c:idx val="12"/>
              <c:tx>
                <c:rich>
                  <a:bodyPr/>
                  <a:lstStyle/>
                  <a:p>
                    <a:fld id="{D783ABBB-CC42-4611-BEF9-EDC90C1FF1E1}"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6CFC-4372-966D-078C794622F0}"/>
                </c:ext>
              </c:extLst>
            </c:dLbl>
            <c:dLbl>
              <c:idx val="13"/>
              <c:layout>
                <c:manualLayout>
                  <c:x val="-2.2625507184918989E-2"/>
                  <c:y val="-1.7776254091834025E-2"/>
                </c:manualLayout>
              </c:layout>
              <c:tx>
                <c:rich>
                  <a:bodyPr/>
                  <a:lstStyle/>
                  <a:p>
                    <a:fld id="{1F71757D-C659-46F2-B4AD-529307042B38}"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6CFC-4372-966D-078C794622F0}"/>
                </c:ext>
              </c:extLst>
            </c:dLbl>
            <c:dLbl>
              <c:idx val="14"/>
              <c:tx>
                <c:rich>
                  <a:bodyPr/>
                  <a:lstStyle/>
                  <a:p>
                    <a:fld id="{41514A48-BDE9-48F3-A8B6-61F7F606248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CFC-4372-966D-078C794622F0}"/>
                </c:ext>
              </c:extLst>
            </c:dLbl>
            <c:dLbl>
              <c:idx val="15"/>
              <c:tx>
                <c:rich>
                  <a:bodyPr/>
                  <a:lstStyle/>
                  <a:p>
                    <a:fld id="{032E68BA-2C53-48D2-8616-E0573B5E1E0F}"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6CFC-4372-966D-078C794622F0}"/>
                </c:ext>
              </c:extLst>
            </c:dLbl>
            <c:dLbl>
              <c:idx val="16"/>
              <c:tx>
                <c:rich>
                  <a:bodyPr/>
                  <a:lstStyle/>
                  <a:p>
                    <a:fld id="{214FA55C-9DC0-47F0-8309-8A1126F0D8C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6CFC-4372-966D-078C794622F0}"/>
                </c:ext>
              </c:extLst>
            </c:dLbl>
            <c:dLbl>
              <c:idx val="17"/>
              <c:layout>
                <c:manualLayout>
                  <c:x val="-2.0033732013608502E-2"/>
                  <c:y val="4.0399473092179269E-2"/>
                </c:manualLayout>
              </c:layout>
              <c:tx>
                <c:rich>
                  <a:bodyPr/>
                  <a:lstStyle/>
                  <a:p>
                    <a:fld id="{F232C3FC-C7B4-4B6B-B62A-188CCA7B57B3}"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6CFC-4372-966D-078C794622F0}"/>
                </c:ext>
              </c:extLst>
            </c:dLbl>
            <c:dLbl>
              <c:idx val="18"/>
              <c:layout>
                <c:manualLayout>
                  <c:x val="-4.2766217870257035E-2"/>
                  <c:y val="-2.5361879107217E-2"/>
                </c:manualLayout>
              </c:layout>
              <c:tx>
                <c:rich>
                  <a:bodyPr/>
                  <a:lstStyle/>
                  <a:p>
                    <a:fld id="{07BAE7D3-B808-4367-9397-FBCDC616DD06}"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6CFC-4372-966D-078C794622F0}"/>
                </c:ext>
              </c:extLst>
            </c:dLbl>
            <c:dLbl>
              <c:idx val="19"/>
              <c:tx>
                <c:rich>
                  <a:bodyPr/>
                  <a:lstStyle/>
                  <a:p>
                    <a:fld id="{9936204B-DF18-42E5-A36F-661759B3912E}"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6CFC-4372-966D-078C794622F0}"/>
                </c:ext>
              </c:extLst>
            </c:dLbl>
            <c:dLbl>
              <c:idx val="20"/>
              <c:tx>
                <c:rich>
                  <a:bodyPr/>
                  <a:lstStyle/>
                  <a:p>
                    <a:fld id="{04381AAF-DDCE-42AA-B73C-7FE3B634919C}"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6CFC-4372-966D-078C794622F0}"/>
                </c:ext>
              </c:extLst>
            </c:dLbl>
            <c:dLbl>
              <c:idx val="21"/>
              <c:layout>
                <c:manualLayout>
                  <c:x val="-6.1829913549667978E-2"/>
                  <c:y val="3.7593984962406013E-3"/>
                </c:manualLayout>
              </c:layout>
              <c:tx>
                <c:rich>
                  <a:bodyPr/>
                  <a:lstStyle/>
                  <a:p>
                    <a:fld id="{51AB2F4E-8EC3-4C8D-B4D8-A406A840F45A}"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6CFC-4372-966D-078C794622F0}"/>
                </c:ext>
              </c:extLst>
            </c:dLbl>
            <c:dLbl>
              <c:idx val="22"/>
              <c:tx>
                <c:rich>
                  <a:bodyPr/>
                  <a:lstStyle/>
                  <a:p>
                    <a:fld id="{EF84A7A4-5264-4912-A79F-DF090C378692}"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6CFC-4372-966D-078C794622F0}"/>
                </c:ext>
              </c:extLst>
            </c:dLbl>
            <c:dLbl>
              <c:idx val="23"/>
              <c:layout>
                <c:manualLayout>
                  <c:x val="-6.5452924565579856E-2"/>
                  <c:y val="7.5187969924812026E-3"/>
                </c:manualLayout>
              </c:layout>
              <c:tx>
                <c:rich>
                  <a:bodyPr/>
                  <a:lstStyle/>
                  <a:p>
                    <a:fld id="{6BB98649-0B01-494F-A8C5-3C7D516F76C8}"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6CFC-4372-966D-078C794622F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trendline>
            <c:spPr>
              <a:ln w="9525" cap="rnd">
                <a:solidFill>
                  <a:schemeClr val="accent1"/>
                </a:solidFill>
              </a:ln>
              <a:effectLst/>
            </c:spPr>
            <c:trendlineType val="linear"/>
            <c:dispRSqr val="1"/>
            <c:dispEq val="0"/>
            <c:trendlineLbl>
              <c:layout>
                <c:manualLayout>
                  <c:x val="0.1128979654776935"/>
                  <c:y val="-0.16315506207791441"/>
                </c:manualLayout>
              </c:layout>
              <c:numFmt formatCode="General" sourceLinked="0"/>
              <c:spPr>
                <a:noFill/>
                <a:ln>
                  <a:noFill/>
                </a:ln>
                <a:effectLst/>
              </c:spPr>
              <c:txPr>
                <a:bodyPr rot="0" spcFirstLastPara="1" vertOverflow="ellipsis" vert="horz" wrap="square" anchor="ctr" anchorCtr="1"/>
                <a:lstStyle/>
                <a:p>
                  <a:pPr>
                    <a:defRPr sz="1400" b="1" i="0" u="none" strike="noStrike" kern="1200" baseline="0">
                      <a:solidFill>
                        <a:schemeClr val="accent1"/>
                      </a:solidFill>
                      <a:latin typeface="+mn-lt"/>
                      <a:ea typeface="+mn-ea"/>
                      <a:cs typeface="+mn-cs"/>
                    </a:defRPr>
                  </a:pPr>
                  <a:endParaRPr lang="en-US"/>
                </a:p>
              </c:txPr>
            </c:trendlineLbl>
          </c:trendline>
          <c:xVal>
            <c:numRef>
              <c:f>'Main Trends'!$D$44:$D$67</c:f>
              <c:numCache>
                <c:formatCode>General</c:formatCode>
                <c:ptCount val="24"/>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59.347999999999999</c:v>
                </c:pt>
                <c:pt idx="13">
                  <c:v>47.198</c:v>
                </c:pt>
                <c:pt idx="14">
                  <c:v>67.853000000000009</c:v>
                </c:pt>
                <c:pt idx="15">
                  <c:v>36.262999999999998</c:v>
                </c:pt>
                <c:pt idx="16">
                  <c:v>39.908000000000001</c:v>
                </c:pt>
                <c:pt idx="17">
                  <c:v>31.402999999999999</c:v>
                </c:pt>
                <c:pt idx="18">
                  <c:v>28.972999999999999</c:v>
                </c:pt>
                <c:pt idx="19">
                  <c:v>38.692999999999998</c:v>
                </c:pt>
                <c:pt idx="20">
                  <c:v>37.478000000000002</c:v>
                </c:pt>
                <c:pt idx="21">
                  <c:v>30.188000000000002</c:v>
                </c:pt>
                <c:pt idx="22">
                  <c:v>24.113</c:v>
                </c:pt>
                <c:pt idx="23">
                  <c:v>27.757999999999999</c:v>
                </c:pt>
              </c:numCache>
            </c:numRef>
          </c:xVal>
          <c:yVal>
            <c:numRef>
              <c:f>'Main Trends'!$C$44:$C$67</c:f>
              <c:numCache>
                <c:formatCode>General</c:formatCode>
                <c:ptCount val="24"/>
                <c:pt idx="0">
                  <c:v>64</c:v>
                </c:pt>
                <c:pt idx="1">
                  <c:v>58</c:v>
                </c:pt>
                <c:pt idx="2">
                  <c:v>67</c:v>
                </c:pt>
                <c:pt idx="3">
                  <c:v>56</c:v>
                </c:pt>
                <c:pt idx="4">
                  <c:v>51</c:v>
                </c:pt>
                <c:pt idx="5">
                  <c:v>44</c:v>
                </c:pt>
                <c:pt idx="6">
                  <c:v>62</c:v>
                </c:pt>
                <c:pt idx="7">
                  <c:v>53</c:v>
                </c:pt>
                <c:pt idx="8">
                  <c:v>47</c:v>
                </c:pt>
                <c:pt idx="9">
                  <c:v>47</c:v>
                </c:pt>
                <c:pt idx="10">
                  <c:v>46</c:v>
                </c:pt>
                <c:pt idx="11">
                  <c:v>41</c:v>
                </c:pt>
                <c:pt idx="12">
                  <c:v>50</c:v>
                </c:pt>
                <c:pt idx="13">
                  <c:v>43</c:v>
                </c:pt>
                <c:pt idx="14">
                  <c:v>49</c:v>
                </c:pt>
                <c:pt idx="15">
                  <c:v>36</c:v>
                </c:pt>
                <c:pt idx="16">
                  <c:v>31</c:v>
                </c:pt>
                <c:pt idx="17">
                  <c:v>29</c:v>
                </c:pt>
                <c:pt idx="18">
                  <c:v>32</c:v>
                </c:pt>
                <c:pt idx="19">
                  <c:v>27</c:v>
                </c:pt>
                <c:pt idx="20">
                  <c:v>29</c:v>
                </c:pt>
                <c:pt idx="21">
                  <c:v>31</c:v>
                </c:pt>
                <c:pt idx="22">
                  <c:v>23</c:v>
                </c:pt>
                <c:pt idx="23">
                  <c:v>27</c:v>
                </c:pt>
              </c:numCache>
            </c:numRef>
          </c:yVal>
          <c:smooth val="0"/>
          <c:extLst>
            <c:ext xmlns:c15="http://schemas.microsoft.com/office/drawing/2012/chart" uri="{02D57815-91ED-43cb-92C2-25804820EDAC}">
              <c15:datalabelsRange>
                <c15:f>'Main Trends'!$B$44:$B$67</c15:f>
                <c15:dlblRangeCache>
                  <c:ptCount val="24"/>
                  <c:pt idx="0">
                    <c:v>Phillipines</c:v>
                  </c:pt>
                  <c:pt idx="1">
                    <c:v>India</c:v>
                  </c:pt>
                  <c:pt idx="2">
                    <c:v>Qatar</c:v>
                  </c:pt>
                  <c:pt idx="3">
                    <c:v>Egypt</c:v>
                  </c:pt>
                  <c:pt idx="4">
                    <c:v>UAE</c:v>
                  </c:pt>
                  <c:pt idx="5">
                    <c:v>Thailand</c:v>
                  </c:pt>
                  <c:pt idx="6">
                    <c:v>Kuwait</c:v>
                  </c:pt>
                  <c:pt idx="7">
                    <c:v>Bahrain</c:v>
                  </c:pt>
                  <c:pt idx="8">
                    <c:v>Malaysia</c:v>
                  </c:pt>
                  <c:pt idx="9">
                    <c:v>Indonesia</c:v>
                  </c:pt>
                  <c:pt idx="10">
                    <c:v>Saudia Arabia</c:v>
                  </c:pt>
                  <c:pt idx="11">
                    <c:v>Singapore</c:v>
                  </c:pt>
                  <c:pt idx="12">
                    <c:v>Taiwan</c:v>
                  </c:pt>
                  <c:pt idx="13">
                    <c:v>Spain</c:v>
                  </c:pt>
                  <c:pt idx="14">
                    <c:v>Italy</c:v>
                  </c:pt>
                  <c:pt idx="15">
                    <c:v>Australia</c:v>
                  </c:pt>
                  <c:pt idx="16">
                    <c:v>France</c:v>
                  </c:pt>
                  <c:pt idx="17">
                    <c:v>Hong Kong</c:v>
                  </c:pt>
                  <c:pt idx="18">
                    <c:v>Great Britain</c:v>
                  </c:pt>
                  <c:pt idx="19">
                    <c:v>Germany</c:v>
                  </c:pt>
                  <c:pt idx="20">
                    <c:v>Finland</c:v>
                  </c:pt>
                  <c:pt idx="21">
                    <c:v>Norway</c:v>
                  </c:pt>
                  <c:pt idx="22">
                    <c:v>Sweden</c:v>
                  </c:pt>
                  <c:pt idx="23">
                    <c:v>Denmark</c:v>
                  </c:pt>
                </c15:dlblRangeCache>
              </c15:datalabelsRange>
            </c:ext>
            <c:ext xmlns:c16="http://schemas.microsoft.com/office/drawing/2014/chart" uri="{C3380CC4-5D6E-409C-BE32-E72D297353CC}">
              <c16:uniqueId val="{00000019-6CFC-4372-966D-078C794622F0}"/>
            </c:ext>
          </c:extLst>
        </c:ser>
        <c:dLbls>
          <c:showLegendKey val="0"/>
          <c:showVal val="0"/>
          <c:showCatName val="0"/>
          <c:showSerName val="0"/>
          <c:showPercent val="0"/>
          <c:showBubbleSize val="0"/>
        </c:dLbls>
        <c:axId val="545082128"/>
        <c:axId val="545082456"/>
      </c:scatterChart>
      <c:scatterChart>
        <c:scatterStyle val="lineMarker"/>
        <c:varyColors val="0"/>
        <c:ser>
          <c:idx val="1"/>
          <c:order val="1"/>
          <c:tx>
            <c:v>Resistive2</c:v>
          </c:tx>
          <c:spPr>
            <a:ln w="25400" cap="rnd">
              <a:noFill/>
              <a:round/>
            </a:ln>
            <a:effectLst/>
          </c:spPr>
          <c:marker>
            <c:symbol val="circle"/>
            <c:size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c:spPr>
          </c:marker>
          <c:dLbls>
            <c:dLbl>
              <c:idx val="0"/>
              <c:tx>
                <c:rich>
                  <a:bodyPr/>
                  <a:lstStyle/>
                  <a:p>
                    <a:fld id="{A9E13C9D-9705-4347-A505-127131E7F5BE}"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8-6CFC-4372-966D-078C794622F0}"/>
                </c:ext>
              </c:extLst>
            </c:dLbl>
            <c:dLbl>
              <c:idx val="1"/>
              <c:tx>
                <c:rich>
                  <a:bodyPr/>
                  <a:lstStyle/>
                  <a:p>
                    <a:fld id="{7CD413EA-D4D3-428A-9363-4F49192F7EC2}"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6CFC-4372-966D-078C794622F0}"/>
                </c:ext>
              </c:extLst>
            </c:dLbl>
            <c:dLbl>
              <c:idx val="2"/>
              <c:tx>
                <c:rich>
                  <a:bodyPr/>
                  <a:lstStyle/>
                  <a:p>
                    <a:fld id="{1CF27D52-680F-41FC-9524-846B631FCC8D}"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6CFC-4372-966D-078C794622F0}"/>
                </c:ext>
              </c:extLst>
            </c:dLbl>
            <c:dLbl>
              <c:idx val="3"/>
              <c:tx>
                <c:rich>
                  <a:bodyPr/>
                  <a:lstStyle/>
                  <a:p>
                    <a:fld id="{12160638-AAFB-42C6-887A-C79D6A5915A9}"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6CFC-4372-966D-078C794622F0}"/>
                </c:ext>
              </c:extLst>
            </c:dLbl>
            <c:dLbl>
              <c:idx val="4"/>
              <c:tx>
                <c:rich>
                  <a:bodyPr/>
                  <a:lstStyle/>
                  <a:p>
                    <a:fld id="{CE21F448-8985-45C1-906D-9AE2A053EAD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6CFC-4372-966D-078C794622F0}"/>
                </c:ext>
              </c:extLst>
            </c:dLbl>
            <c:dLbl>
              <c:idx val="5"/>
              <c:tx>
                <c:rich>
                  <a:bodyPr/>
                  <a:lstStyle/>
                  <a:p>
                    <a:fld id="{10E29383-4794-419D-BF12-FE1CE78830C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A-6CFC-4372-966D-078C794622F0}"/>
                </c:ext>
              </c:extLst>
            </c:dLbl>
            <c:dLbl>
              <c:idx val="6"/>
              <c:tx>
                <c:rich>
                  <a:bodyPr/>
                  <a:lstStyle/>
                  <a:p>
                    <a:fld id="{618DD2C4-7369-4068-B126-0DFF548C036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B-6CFC-4372-966D-078C794622F0}"/>
                </c:ext>
              </c:extLst>
            </c:dLbl>
            <c:dLbl>
              <c:idx val="7"/>
              <c:tx>
                <c:rich>
                  <a:bodyPr/>
                  <a:lstStyle/>
                  <a:p>
                    <a:fld id="{CF4E8116-914D-4A11-BA87-E26B73BE584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6CFC-4372-966D-078C794622F0}"/>
                </c:ext>
              </c:extLst>
            </c:dLbl>
            <c:dLbl>
              <c:idx val="8"/>
              <c:tx>
                <c:rich>
                  <a:bodyPr/>
                  <a:lstStyle/>
                  <a:p>
                    <a:fld id="{B5354A21-8B01-4EEB-922A-BCA9271697B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6CFC-4372-966D-078C794622F0}"/>
                </c:ext>
              </c:extLst>
            </c:dLbl>
            <c:dLbl>
              <c:idx val="9"/>
              <c:tx>
                <c:rich>
                  <a:bodyPr/>
                  <a:lstStyle/>
                  <a:p>
                    <a:fld id="{8511B56C-C22F-445F-807B-A9E65446E434}"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6CFC-4372-966D-078C794622F0}"/>
                </c:ext>
              </c:extLst>
            </c:dLbl>
            <c:dLbl>
              <c:idx val="10"/>
              <c:tx>
                <c:rich>
                  <a:bodyPr/>
                  <a:lstStyle/>
                  <a:p>
                    <a:fld id="{3FAAABBB-3609-4C73-BCCF-004CA72B8AF7}"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6CFC-4372-966D-078C794622F0}"/>
                </c:ext>
              </c:extLst>
            </c:dLbl>
            <c:dLbl>
              <c:idx val="11"/>
              <c:tx>
                <c:rich>
                  <a:bodyPr/>
                  <a:lstStyle/>
                  <a:p>
                    <a:fld id="{94C0E1AA-46C0-4E60-B05A-2D8F4EC068C0}"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6CFC-4372-966D-078C794622F0}"/>
                </c:ext>
              </c:extLst>
            </c:dLbl>
            <c:dLbl>
              <c:idx val="12"/>
              <c:tx>
                <c:rich>
                  <a:bodyPr/>
                  <a:lstStyle/>
                  <a:p>
                    <a:fld id="{B8CCFB1A-606D-4445-8F90-1F6C4A850FF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6CFC-4372-966D-078C794622F0}"/>
                </c:ext>
              </c:extLst>
            </c:dLbl>
            <c:dLbl>
              <c:idx val="13"/>
              <c:layout>
                <c:manualLayout>
                  <c:x val="-2.2625507184918989E-2"/>
                  <c:y val="1.5903594915803995E-2"/>
                </c:manualLayout>
              </c:layout>
              <c:tx>
                <c:rich>
                  <a:bodyPr/>
                  <a:lstStyle/>
                  <a:p>
                    <a:fld id="{3A233981-1B59-45A4-A6F3-61B2BCB83EB8}"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6CFC-4372-966D-078C794622F0}"/>
                </c:ext>
              </c:extLst>
            </c:dLbl>
            <c:dLbl>
              <c:idx val="14"/>
              <c:tx>
                <c:rich>
                  <a:bodyPr/>
                  <a:lstStyle/>
                  <a:p>
                    <a:fld id="{0664C097-42F5-4851-86C4-12433A76CC6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F-6CFC-4372-966D-078C794622F0}"/>
                </c:ext>
              </c:extLst>
            </c:dLbl>
            <c:dLbl>
              <c:idx val="15"/>
              <c:tx>
                <c:rich>
                  <a:bodyPr/>
                  <a:lstStyle/>
                  <a:p>
                    <a:fld id="{4F61130E-C2D9-4286-8301-F900F81564F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6CFC-4372-966D-078C794622F0}"/>
                </c:ext>
              </c:extLst>
            </c:dLbl>
            <c:dLbl>
              <c:idx val="16"/>
              <c:tx>
                <c:rich>
                  <a:bodyPr/>
                  <a:lstStyle/>
                  <a:p>
                    <a:fld id="{F8115F6E-76DA-4C30-B443-2022B3A3FEE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1-6CFC-4372-966D-078C794622F0}"/>
                </c:ext>
              </c:extLst>
            </c:dLbl>
            <c:dLbl>
              <c:idx val="17"/>
              <c:tx>
                <c:rich>
                  <a:bodyPr/>
                  <a:lstStyle/>
                  <a:p>
                    <a:fld id="{D4AA410C-D58A-4B60-8601-8088E13EE74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2-6CFC-4372-966D-078C794622F0}"/>
                </c:ext>
              </c:extLst>
            </c:dLbl>
            <c:dLbl>
              <c:idx val="18"/>
              <c:tx>
                <c:rich>
                  <a:bodyPr/>
                  <a:lstStyle/>
                  <a:p>
                    <a:fld id="{C95B0BAF-BA64-4541-B522-5ACF1066779D}"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6CFC-4372-966D-078C794622F0}"/>
                </c:ext>
              </c:extLst>
            </c:dLbl>
            <c:dLbl>
              <c:idx val="19"/>
              <c:tx>
                <c:rich>
                  <a:bodyPr/>
                  <a:lstStyle/>
                  <a:p>
                    <a:fld id="{402E2AE5-31C9-4C9F-8DAF-00F4734376A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3-6CFC-4372-966D-078C794622F0}"/>
                </c:ext>
              </c:extLst>
            </c:dLbl>
            <c:dLbl>
              <c:idx val="20"/>
              <c:tx>
                <c:rich>
                  <a:bodyPr/>
                  <a:lstStyle/>
                  <a:p>
                    <a:fld id="{28C7013E-2566-4255-81E1-0AA8EE5CE5A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4-6CFC-4372-966D-078C794622F0}"/>
                </c:ext>
              </c:extLst>
            </c:dLbl>
            <c:dLbl>
              <c:idx val="21"/>
              <c:tx>
                <c:rich>
                  <a:bodyPr/>
                  <a:lstStyle/>
                  <a:p>
                    <a:fld id="{B22CB859-8DF7-49BD-B9E7-2561F9D7664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5-6CFC-4372-966D-078C794622F0}"/>
                </c:ext>
              </c:extLst>
            </c:dLbl>
            <c:dLbl>
              <c:idx val="22"/>
              <c:tx>
                <c:rich>
                  <a:bodyPr/>
                  <a:lstStyle/>
                  <a:p>
                    <a:fld id="{0D20EA02-E536-4679-8719-D6E022EE9EE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6-6CFC-4372-966D-078C794622F0}"/>
                </c:ext>
              </c:extLst>
            </c:dLbl>
            <c:dLbl>
              <c:idx val="23"/>
              <c:tx>
                <c:rich>
                  <a:bodyPr/>
                  <a:lstStyle/>
                  <a:p>
                    <a:fld id="{49A8C45D-4B8E-4A2F-8EE4-3028DB66C69C}"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6CFC-4372-966D-078C794622F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trendline>
            <c:spPr>
              <a:ln w="9525" cap="rnd">
                <a:solidFill>
                  <a:schemeClr val="accent2"/>
                </a:solidFill>
              </a:ln>
              <a:effectLst/>
            </c:spPr>
            <c:trendlineType val="linear"/>
            <c:dispRSqr val="1"/>
            <c:dispEq val="0"/>
            <c:trendlineLbl>
              <c:layout>
                <c:manualLayout>
                  <c:x val="0.11772270357270204"/>
                  <c:y val="5.1948155356984868E-2"/>
                </c:manualLayout>
              </c:layout>
              <c:numFmt formatCode="General" sourceLinked="0"/>
              <c:spPr>
                <a:noFill/>
                <a:ln>
                  <a:noFill/>
                </a:ln>
                <a:effectLst/>
              </c:spPr>
              <c:txPr>
                <a:bodyPr rot="0" spcFirstLastPara="1" vertOverflow="ellipsis" vert="horz" wrap="square" anchor="ctr" anchorCtr="1"/>
                <a:lstStyle/>
                <a:p>
                  <a:pPr>
                    <a:defRPr sz="1400" b="1" i="0" u="none" strike="noStrike" kern="1200" baseline="0">
                      <a:solidFill>
                        <a:schemeClr val="accent2"/>
                      </a:solidFill>
                      <a:latin typeface="+mn-lt"/>
                      <a:ea typeface="+mn-ea"/>
                      <a:cs typeface="+mn-cs"/>
                    </a:defRPr>
                  </a:pPr>
                  <a:endParaRPr lang="en-US"/>
                </a:p>
              </c:txPr>
            </c:trendlineLbl>
          </c:trendline>
          <c:xVal>
            <c:numRef>
              <c:f>'Main Trends'!$D$44:$D$67</c:f>
              <c:numCache>
                <c:formatCode>General</c:formatCode>
                <c:ptCount val="24"/>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59.347999999999999</c:v>
                </c:pt>
                <c:pt idx="13">
                  <c:v>47.198</c:v>
                </c:pt>
                <c:pt idx="14">
                  <c:v>67.853000000000009</c:v>
                </c:pt>
                <c:pt idx="15">
                  <c:v>36.262999999999998</c:v>
                </c:pt>
                <c:pt idx="16">
                  <c:v>39.908000000000001</c:v>
                </c:pt>
                <c:pt idx="17">
                  <c:v>31.402999999999999</c:v>
                </c:pt>
                <c:pt idx="18">
                  <c:v>28.972999999999999</c:v>
                </c:pt>
                <c:pt idx="19">
                  <c:v>38.692999999999998</c:v>
                </c:pt>
                <c:pt idx="20">
                  <c:v>37.478000000000002</c:v>
                </c:pt>
                <c:pt idx="21">
                  <c:v>30.188000000000002</c:v>
                </c:pt>
                <c:pt idx="22">
                  <c:v>24.113</c:v>
                </c:pt>
                <c:pt idx="23">
                  <c:v>27.757999999999999</c:v>
                </c:pt>
              </c:numCache>
            </c:numRef>
          </c:xVal>
          <c:yVal>
            <c:numRef>
              <c:f>'Main Trends'!$G$44:$G$67</c:f>
              <c:numCache>
                <c:formatCode>General</c:formatCode>
                <c:ptCount val="24"/>
                <c:pt idx="0">
                  <c:v>18</c:v>
                </c:pt>
                <c:pt idx="1">
                  <c:v>14</c:v>
                </c:pt>
                <c:pt idx="2">
                  <c:v>6</c:v>
                </c:pt>
                <c:pt idx="3">
                  <c:v>6</c:v>
                </c:pt>
                <c:pt idx="4">
                  <c:v>10</c:v>
                </c:pt>
                <c:pt idx="5">
                  <c:v>20</c:v>
                </c:pt>
                <c:pt idx="6">
                  <c:v>5</c:v>
                </c:pt>
                <c:pt idx="7">
                  <c:v>15</c:v>
                </c:pt>
                <c:pt idx="8">
                  <c:v>18</c:v>
                </c:pt>
                <c:pt idx="9">
                  <c:v>14</c:v>
                </c:pt>
                <c:pt idx="10">
                  <c:v>10</c:v>
                </c:pt>
                <c:pt idx="11">
                  <c:v>19</c:v>
                </c:pt>
                <c:pt idx="12">
                  <c:v>16</c:v>
                </c:pt>
                <c:pt idx="13">
                  <c:v>21</c:v>
                </c:pt>
                <c:pt idx="14">
                  <c:v>14</c:v>
                </c:pt>
                <c:pt idx="15">
                  <c:v>23</c:v>
                </c:pt>
                <c:pt idx="16">
                  <c:v>24</c:v>
                </c:pt>
                <c:pt idx="17">
                  <c:v>26</c:v>
                </c:pt>
                <c:pt idx="18">
                  <c:v>22</c:v>
                </c:pt>
                <c:pt idx="19">
                  <c:v>30</c:v>
                </c:pt>
                <c:pt idx="20">
                  <c:v>22</c:v>
                </c:pt>
                <c:pt idx="21">
                  <c:v>25</c:v>
                </c:pt>
                <c:pt idx="22">
                  <c:v>34</c:v>
                </c:pt>
                <c:pt idx="23">
                  <c:v>22</c:v>
                </c:pt>
              </c:numCache>
            </c:numRef>
          </c:yVal>
          <c:smooth val="0"/>
          <c:extLst>
            <c:ext xmlns:c15="http://schemas.microsoft.com/office/drawing/2012/chart" uri="{02D57815-91ED-43cb-92C2-25804820EDAC}">
              <c15:datalabelsRange>
                <c15:f>'Main Trends'!$B$44:$B$67</c15:f>
                <c15:dlblRangeCache>
                  <c:ptCount val="24"/>
                  <c:pt idx="0">
                    <c:v>Phillipines</c:v>
                  </c:pt>
                  <c:pt idx="1">
                    <c:v>India</c:v>
                  </c:pt>
                  <c:pt idx="2">
                    <c:v>Qatar</c:v>
                  </c:pt>
                  <c:pt idx="3">
                    <c:v>Egypt</c:v>
                  </c:pt>
                  <c:pt idx="4">
                    <c:v>UAE</c:v>
                  </c:pt>
                  <c:pt idx="5">
                    <c:v>Thailand</c:v>
                  </c:pt>
                  <c:pt idx="6">
                    <c:v>Kuwait</c:v>
                  </c:pt>
                  <c:pt idx="7">
                    <c:v>Bahrain</c:v>
                  </c:pt>
                  <c:pt idx="8">
                    <c:v>Malaysia</c:v>
                  </c:pt>
                  <c:pt idx="9">
                    <c:v>Indonesia</c:v>
                  </c:pt>
                  <c:pt idx="10">
                    <c:v>Saudia Arabia</c:v>
                  </c:pt>
                  <c:pt idx="11">
                    <c:v>Singapore</c:v>
                  </c:pt>
                  <c:pt idx="12">
                    <c:v>Taiwan</c:v>
                  </c:pt>
                  <c:pt idx="13">
                    <c:v>Spain</c:v>
                  </c:pt>
                  <c:pt idx="14">
                    <c:v>Italy</c:v>
                  </c:pt>
                  <c:pt idx="15">
                    <c:v>Australia</c:v>
                  </c:pt>
                  <c:pt idx="16">
                    <c:v>France</c:v>
                  </c:pt>
                  <c:pt idx="17">
                    <c:v>Hong Kong</c:v>
                  </c:pt>
                  <c:pt idx="18">
                    <c:v>Great Britain</c:v>
                  </c:pt>
                  <c:pt idx="19">
                    <c:v>Germany</c:v>
                  </c:pt>
                  <c:pt idx="20">
                    <c:v>Finland</c:v>
                  </c:pt>
                  <c:pt idx="21">
                    <c:v>Norway</c:v>
                  </c:pt>
                  <c:pt idx="22">
                    <c:v>Sweden</c:v>
                  </c:pt>
                  <c:pt idx="23">
                    <c:v>Denmark</c:v>
                  </c:pt>
                </c15:dlblRangeCache>
              </c15:datalabelsRange>
            </c:ext>
            <c:ext xmlns:c16="http://schemas.microsoft.com/office/drawing/2014/chart" uri="{C3380CC4-5D6E-409C-BE32-E72D297353CC}">
              <c16:uniqueId val="{0000001D-6CFC-4372-966D-078C794622F0}"/>
            </c:ext>
          </c:extLst>
        </c:ser>
        <c:dLbls>
          <c:showLegendKey val="0"/>
          <c:showVal val="0"/>
          <c:showCatName val="0"/>
          <c:showSerName val="0"/>
          <c:showPercent val="0"/>
          <c:showBubbleSize val="0"/>
        </c:dLbls>
        <c:axId val="283512520"/>
        <c:axId val="283505304"/>
      </c:scatterChart>
      <c:valAx>
        <c:axId val="545082128"/>
        <c:scaling>
          <c:orientation val="minMax"/>
        </c:scaling>
        <c:delete val="0"/>
        <c:axPos val="b"/>
        <c:majorGridlines>
          <c:spPr>
            <a:ln w="9525" cap="flat" cmpd="sng" algn="ctr">
              <a:solidFill>
                <a:schemeClr val="tx2">
                  <a:lumMod val="15000"/>
                  <a:lumOff val="85000"/>
                </a:schemeClr>
              </a:solidFill>
              <a:round/>
            </a:ln>
            <a:effectLst/>
          </c:spPr>
        </c:majorGridlines>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GB" sz="1400"/>
                  <a:t>% Debiased National Religiosity</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numFmt formatCode="General" sourceLinked="1"/>
        <c:majorTickMark val="none"/>
        <c:minorTickMark val="none"/>
        <c:tickLblPos val="nextTo"/>
        <c:spPr>
          <a:noFill/>
          <a:ln>
            <a:solidFill>
              <a:schemeClr val="tx2">
                <a:lumMod val="40000"/>
                <a:lumOff val="60000"/>
              </a:schemeClr>
            </a:solid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45082456"/>
        <c:crosses val="autoZero"/>
        <c:crossBetween val="midCat"/>
      </c:valAx>
      <c:valAx>
        <c:axId val="545082456"/>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rgbClr val="44546A"/>
                    </a:solidFill>
                    <a:latin typeface="+mn-lt"/>
                    <a:ea typeface="+mn-ea"/>
                    <a:cs typeface="+mn-cs"/>
                  </a:defRPr>
                </a:pPr>
                <a:r>
                  <a:rPr lang="en-GB" sz="1300" b="1" i="0" baseline="0">
                    <a:effectLst/>
                  </a:rPr>
                  <a:t>% Climate-change attitudes. UN power to combat: 'great deal'</a:t>
                </a:r>
                <a:endParaRPr lang="en-GB" sz="1300" b="1">
                  <a:effectLst/>
                </a:endParaRPr>
              </a:p>
              <a:p>
                <a:pPr marL="0" marR="0" lvl="0" indent="0" algn="ctr" defTabSz="914400" rtl="0" eaLnBrk="1" fontAlgn="auto" latinLnBrk="0" hangingPunct="1">
                  <a:lnSpc>
                    <a:spcPct val="100000"/>
                  </a:lnSpc>
                  <a:spcBef>
                    <a:spcPts val="0"/>
                  </a:spcBef>
                  <a:spcAft>
                    <a:spcPts val="0"/>
                  </a:spcAft>
                  <a:buClrTx/>
                  <a:buSzTx/>
                  <a:buFontTx/>
                  <a:buNone/>
                  <a:tabLst/>
                  <a:defRPr>
                    <a:solidFill>
                      <a:srgbClr val="44546A"/>
                    </a:solidFill>
                  </a:defRPr>
                </a:pPr>
                <a:endParaRPr lang="en-GB"/>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rgbClr val="44546A"/>
                  </a:solidFill>
                  <a:latin typeface="+mn-lt"/>
                  <a:ea typeface="+mn-ea"/>
                  <a:cs typeface="+mn-cs"/>
                </a:defRPr>
              </a:pPr>
              <a:endParaRPr lang="en-US"/>
            </a:p>
          </c:txPr>
        </c:title>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45082128"/>
        <c:crosses val="autoZero"/>
        <c:crossBetween val="midCat"/>
      </c:valAx>
      <c:valAx>
        <c:axId val="283505304"/>
        <c:scaling>
          <c:orientation val="minMax"/>
        </c:scaling>
        <c:delete val="0"/>
        <c:axPos val="r"/>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rgbClr val="44546A"/>
                    </a:solidFill>
                    <a:latin typeface="+mn-lt"/>
                    <a:ea typeface="+mn-ea"/>
                    <a:cs typeface="+mn-cs"/>
                  </a:defRPr>
                </a:pPr>
                <a:r>
                  <a:rPr lang="en-GB" sz="1300" b="1" i="0" baseline="0">
                    <a:effectLst/>
                  </a:rPr>
                  <a:t>% Climate-change attitudes. UN power to combat: 'not much' plus 'no power'</a:t>
                </a:r>
                <a:endParaRPr lang="en-GB" sz="1300">
                  <a:effectLst/>
                </a:endParaRPr>
              </a:p>
              <a:p>
                <a:pPr marL="0" marR="0" lvl="0" indent="0" algn="ctr" defTabSz="914400" rtl="0" eaLnBrk="1" fontAlgn="auto" latinLnBrk="0" hangingPunct="1">
                  <a:lnSpc>
                    <a:spcPct val="100000"/>
                  </a:lnSpc>
                  <a:spcBef>
                    <a:spcPts val="0"/>
                  </a:spcBef>
                  <a:spcAft>
                    <a:spcPts val="0"/>
                  </a:spcAft>
                  <a:buClrTx/>
                  <a:buSzTx/>
                  <a:buFontTx/>
                  <a:buNone/>
                  <a:tabLst/>
                  <a:defRPr>
                    <a:solidFill>
                      <a:srgbClr val="44546A"/>
                    </a:solidFill>
                  </a:defRPr>
                </a:pPr>
                <a:endParaRPr lang="en-GB"/>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rgbClr val="44546A"/>
                  </a:solidFill>
                  <a:latin typeface="+mn-lt"/>
                  <a:ea typeface="+mn-ea"/>
                  <a:cs typeface="+mn-cs"/>
                </a:defRPr>
              </a:pPr>
              <a:endParaRPr lang="en-US"/>
            </a:p>
          </c:txPr>
        </c:title>
        <c:numFmt formatCode="General" sourceLinked="1"/>
        <c:majorTickMark val="out"/>
        <c:minorTickMark val="none"/>
        <c:tickLblPos val="nextTo"/>
        <c:spPr>
          <a:noFill/>
          <a:ln>
            <a:solidFill>
              <a:schemeClr val="accent2"/>
            </a:solid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83512520"/>
        <c:crosses val="max"/>
        <c:crossBetween val="midCat"/>
      </c:valAx>
      <c:valAx>
        <c:axId val="283512520"/>
        <c:scaling>
          <c:orientation val="minMax"/>
        </c:scaling>
        <c:delete val="1"/>
        <c:axPos val="b"/>
        <c:numFmt formatCode="General" sourceLinked="1"/>
        <c:majorTickMark val="out"/>
        <c:minorTickMark val="none"/>
        <c:tickLblPos val="nextTo"/>
        <c:crossAx val="28350530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GB" sz="2200"/>
              <a:t>% Climate-change </a:t>
            </a:r>
            <a:r>
              <a:rPr lang="en-GB" sz="2200" i="1"/>
              <a:t>Supportive</a:t>
            </a:r>
            <a:r>
              <a:rPr lang="en-GB" sz="2200"/>
              <a:t> attitudes (black), and </a:t>
            </a:r>
            <a:r>
              <a:rPr lang="en-GB" sz="2200" i="1"/>
              <a:t>Resistive</a:t>
            </a:r>
            <a:r>
              <a:rPr lang="en-GB" sz="2200"/>
              <a:t> attitudes</a:t>
            </a:r>
            <a:r>
              <a:rPr lang="en-GB" sz="2200" baseline="0"/>
              <a:t> (grey), versus Debiased National Religiosity. 24 Nations. </a:t>
            </a:r>
            <a:r>
              <a:rPr lang="en-GB" sz="2200"/>
              <a:t> </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scatterChart>
        <c:scatterStyle val="lineMarker"/>
        <c:varyColors val="0"/>
        <c:ser>
          <c:idx val="0"/>
          <c:order val="0"/>
          <c:tx>
            <c:v>Weakly Aligned</c:v>
          </c:tx>
          <c:spPr>
            <a:ln w="25400" cap="rnd">
              <a:noFill/>
              <a:round/>
            </a:ln>
            <a:effectLst/>
          </c:spPr>
          <c:marker>
            <c:symbol val="circle"/>
            <c:size val="5"/>
            <c:spPr>
              <a:solidFill>
                <a:schemeClr val="tx1"/>
              </a:solidFill>
              <a:ln w="9525">
                <a:solidFill>
                  <a:schemeClr val="tx1"/>
                </a:solidFill>
                <a:round/>
              </a:ln>
              <a:effectLst/>
            </c:spPr>
          </c:marker>
          <c:dLbls>
            <c:dLbl>
              <c:idx val="0"/>
              <c:tx>
                <c:rich>
                  <a:bodyPr/>
                  <a:lstStyle/>
                  <a:p>
                    <a:fld id="{71006DFB-534E-4C46-B79D-AEB4DDDDDF9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861C-48A3-AA7A-ACE38887D899}"/>
                </c:ext>
              </c:extLst>
            </c:dLbl>
            <c:dLbl>
              <c:idx val="1"/>
              <c:tx>
                <c:rich>
                  <a:bodyPr/>
                  <a:lstStyle/>
                  <a:p>
                    <a:fld id="{126068C1-1A95-4ED3-8AE6-BEBED4EDEB7B}"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861C-48A3-AA7A-ACE38887D899}"/>
                </c:ext>
              </c:extLst>
            </c:dLbl>
            <c:dLbl>
              <c:idx val="2"/>
              <c:tx>
                <c:rich>
                  <a:bodyPr/>
                  <a:lstStyle/>
                  <a:p>
                    <a:fld id="{CF8DA786-2165-41EA-9612-AC29BCC6893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861C-48A3-AA7A-ACE38887D899}"/>
                </c:ext>
              </c:extLst>
            </c:dLbl>
            <c:dLbl>
              <c:idx val="3"/>
              <c:tx>
                <c:rich>
                  <a:bodyPr/>
                  <a:lstStyle/>
                  <a:p>
                    <a:fld id="{F216B640-C633-4A3A-AB6E-34F80470FDD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861C-48A3-AA7A-ACE38887D899}"/>
                </c:ext>
              </c:extLst>
            </c:dLbl>
            <c:dLbl>
              <c:idx val="4"/>
              <c:tx>
                <c:rich>
                  <a:bodyPr/>
                  <a:lstStyle/>
                  <a:p>
                    <a:fld id="{EA21461D-5677-4BE3-BE52-4E59BBAD259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61C-48A3-AA7A-ACE38887D899}"/>
                </c:ext>
              </c:extLst>
            </c:dLbl>
            <c:dLbl>
              <c:idx val="5"/>
              <c:tx>
                <c:rich>
                  <a:bodyPr/>
                  <a:lstStyle/>
                  <a:p>
                    <a:fld id="{7726FC52-0567-4A41-81E8-C36A938A771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61C-48A3-AA7A-ACE38887D899}"/>
                </c:ext>
              </c:extLst>
            </c:dLbl>
            <c:dLbl>
              <c:idx val="6"/>
              <c:tx>
                <c:rich>
                  <a:bodyPr/>
                  <a:lstStyle/>
                  <a:p>
                    <a:fld id="{EAB16C92-1CBC-457F-8713-ED81CF926A14}"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861C-48A3-AA7A-ACE38887D899}"/>
                </c:ext>
              </c:extLst>
            </c:dLbl>
            <c:dLbl>
              <c:idx val="7"/>
              <c:tx>
                <c:rich>
                  <a:bodyPr/>
                  <a:lstStyle/>
                  <a:p>
                    <a:fld id="{FE05FAA2-910A-4E97-82AA-CB17672E629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61C-48A3-AA7A-ACE38887D899}"/>
                </c:ext>
              </c:extLst>
            </c:dLbl>
            <c:dLbl>
              <c:idx val="8"/>
              <c:tx>
                <c:rich>
                  <a:bodyPr/>
                  <a:lstStyle/>
                  <a:p>
                    <a:fld id="{72F0CAED-E80F-47DC-9BAE-D34BA5F243C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861C-48A3-AA7A-ACE38887D899}"/>
                </c:ext>
              </c:extLst>
            </c:dLbl>
            <c:dLbl>
              <c:idx val="9"/>
              <c:tx>
                <c:rich>
                  <a:bodyPr/>
                  <a:lstStyle/>
                  <a:p>
                    <a:fld id="{F755A592-1C81-43B6-A461-D0101A658AAD}"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861C-48A3-AA7A-ACE38887D899}"/>
                </c:ext>
              </c:extLst>
            </c:dLbl>
            <c:dLbl>
              <c:idx val="10"/>
              <c:layout>
                <c:manualLayout>
                  <c:x val="-4.4455324357405138E-2"/>
                  <c:y val="1.8918576189212305E-2"/>
                </c:manualLayout>
              </c:layout>
              <c:tx>
                <c:rich>
                  <a:bodyPr/>
                  <a:lstStyle/>
                  <a:p>
                    <a:fld id="{14004FFA-D4C3-40BF-BA36-DBB5794A50BC}"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861C-48A3-AA7A-ACE38887D899}"/>
                </c:ext>
              </c:extLst>
            </c:dLbl>
            <c:dLbl>
              <c:idx val="11"/>
              <c:tx>
                <c:rich>
                  <a:bodyPr/>
                  <a:lstStyle/>
                  <a:p>
                    <a:fld id="{1A72DFED-52FC-41E2-A922-2A673FC7409F}"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861C-48A3-AA7A-ACE38887D899}"/>
                </c:ext>
              </c:extLst>
            </c:dLbl>
            <c:dLbl>
              <c:idx val="12"/>
              <c:tx>
                <c:rich>
                  <a:bodyPr/>
                  <a:lstStyle/>
                  <a:p>
                    <a:fld id="{687327E9-1634-429C-9B4F-51B68F767892}"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861C-48A3-AA7A-ACE38887D899}"/>
                </c:ext>
              </c:extLst>
            </c:dLbl>
            <c:dLbl>
              <c:idx val="13"/>
              <c:layout>
                <c:manualLayout>
                  <c:x val="-2.2625507184918989E-2"/>
                  <c:y val="-1.7776254091834025E-2"/>
                </c:manualLayout>
              </c:layout>
              <c:tx>
                <c:rich>
                  <a:bodyPr/>
                  <a:lstStyle/>
                  <a:p>
                    <a:fld id="{FD646A47-1CF3-4886-B99B-59D0EC9230FA}"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861C-48A3-AA7A-ACE38887D899}"/>
                </c:ext>
              </c:extLst>
            </c:dLbl>
            <c:dLbl>
              <c:idx val="14"/>
              <c:tx>
                <c:rich>
                  <a:bodyPr/>
                  <a:lstStyle/>
                  <a:p>
                    <a:fld id="{01A710A9-C646-447C-BAAF-898C238E7FD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861C-48A3-AA7A-ACE38887D899}"/>
                </c:ext>
              </c:extLst>
            </c:dLbl>
            <c:dLbl>
              <c:idx val="15"/>
              <c:layout>
                <c:manualLayout>
                  <c:x val="-3.2408273017280428E-2"/>
                  <c:y val="-2.2663894541272298E-2"/>
                </c:manualLayout>
              </c:layout>
              <c:tx>
                <c:rich>
                  <a:bodyPr/>
                  <a:lstStyle/>
                  <a:p>
                    <a:fld id="{77DC59B0-2407-469E-A665-1BD3DB9FD866}"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861C-48A3-AA7A-ACE38887D899}"/>
                </c:ext>
              </c:extLst>
            </c:dLbl>
            <c:dLbl>
              <c:idx val="16"/>
              <c:tx>
                <c:rich>
                  <a:bodyPr/>
                  <a:lstStyle/>
                  <a:p>
                    <a:fld id="{6EF0183D-65CF-4568-98E2-B616E9C9796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861C-48A3-AA7A-ACE38887D899}"/>
                </c:ext>
              </c:extLst>
            </c:dLbl>
            <c:dLbl>
              <c:idx val="17"/>
              <c:layout>
                <c:manualLayout>
                  <c:x val="-2.3705702637843464E-2"/>
                  <c:y val="5.7253384057329909E-2"/>
                </c:manualLayout>
              </c:layout>
              <c:tx>
                <c:rich>
                  <a:bodyPr/>
                  <a:lstStyle/>
                  <a:p>
                    <a:fld id="{808E4A83-EB98-485B-9861-BC8C154C43B4}"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861C-48A3-AA7A-ACE38887D899}"/>
                </c:ext>
              </c:extLst>
            </c:dLbl>
            <c:dLbl>
              <c:idx val="18"/>
              <c:layout>
                <c:manualLayout>
                  <c:x val="-3.7870257037943694E-2"/>
                  <c:y val="-1.787121413194151E-2"/>
                </c:manualLayout>
              </c:layout>
              <c:tx>
                <c:rich>
                  <a:bodyPr/>
                  <a:lstStyle/>
                  <a:p>
                    <a:fld id="{5850FD94-8D60-4B84-B79F-30C331446338}"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861C-48A3-AA7A-ACE38887D899}"/>
                </c:ext>
              </c:extLst>
            </c:dLbl>
            <c:dLbl>
              <c:idx val="19"/>
              <c:tx>
                <c:rich>
                  <a:bodyPr/>
                  <a:lstStyle/>
                  <a:p>
                    <a:fld id="{DA09D7DB-D26E-41B9-95D5-126F31BD40CC}"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861C-48A3-AA7A-ACE38887D899}"/>
                </c:ext>
              </c:extLst>
            </c:dLbl>
            <c:dLbl>
              <c:idx val="20"/>
              <c:tx>
                <c:rich>
                  <a:bodyPr/>
                  <a:lstStyle/>
                  <a:p>
                    <a:fld id="{1C93D9F2-3189-45BD-9678-582128881A84}"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861C-48A3-AA7A-ACE38887D899}"/>
                </c:ext>
              </c:extLst>
            </c:dLbl>
            <c:dLbl>
              <c:idx val="21"/>
              <c:layout>
                <c:manualLayout>
                  <c:x val="-7.4069815630451341E-2"/>
                  <c:y val="3.7593264325104744E-3"/>
                </c:manualLayout>
              </c:layout>
              <c:tx>
                <c:rich>
                  <a:bodyPr/>
                  <a:lstStyle/>
                  <a:p>
                    <a:fld id="{26153F22-37AD-48D2-B3C0-4024AF274000}"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861C-48A3-AA7A-ACE38887D899}"/>
                </c:ext>
              </c:extLst>
            </c:dLbl>
            <c:dLbl>
              <c:idx val="22"/>
              <c:tx>
                <c:rich>
                  <a:bodyPr/>
                  <a:lstStyle/>
                  <a:p>
                    <a:fld id="{E29533E0-48F1-4B1F-85DF-8E969720461B}"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861C-48A3-AA7A-ACE38887D899}"/>
                </c:ext>
              </c:extLst>
            </c:dLbl>
            <c:dLbl>
              <c:idx val="23"/>
              <c:layout>
                <c:manualLayout>
                  <c:x val="-7.4020856022128198E-2"/>
                  <c:y val="1.1264118670559438E-2"/>
                </c:manualLayout>
              </c:layout>
              <c:tx>
                <c:rich>
                  <a:bodyPr/>
                  <a:lstStyle/>
                  <a:p>
                    <a:fld id="{6DD1F231-4D82-43BA-8EF3-41722C60C893}"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861C-48A3-AA7A-ACE38887D899}"/>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a:solidFill>
                        <a:schemeClr val="tx2">
                          <a:lumMod val="35000"/>
                          <a:lumOff val="65000"/>
                        </a:schemeClr>
                      </a:solidFill>
                    </a:ln>
                    <a:effectLst/>
                  </c:spPr>
                </c15:leaderLines>
              </c:ext>
            </c:extLst>
          </c:dLbls>
          <c:trendline>
            <c:spPr>
              <a:ln w="9525" cap="rnd">
                <a:solidFill>
                  <a:schemeClr val="tx1"/>
                </a:solidFill>
              </a:ln>
              <a:effectLst/>
            </c:spPr>
            <c:trendlineType val="linear"/>
            <c:dispRSqr val="1"/>
            <c:dispEq val="0"/>
            <c:trendlineLbl>
              <c:layout>
                <c:manualLayout>
                  <c:x val="0.1128979654776935"/>
                  <c:y val="-0.16315506207791441"/>
                </c:manualLayout>
              </c:layout>
              <c:numFmt formatCode="General" sourceLinked="0"/>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n-US"/>
                </a:p>
              </c:txPr>
            </c:trendlineLbl>
          </c:trendline>
          <c:xVal>
            <c:numRef>
              <c:f>'Main Trends'!$D$44:$D$67</c:f>
              <c:numCache>
                <c:formatCode>General</c:formatCode>
                <c:ptCount val="24"/>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59.347999999999999</c:v>
                </c:pt>
                <c:pt idx="13">
                  <c:v>47.198</c:v>
                </c:pt>
                <c:pt idx="14">
                  <c:v>67.853000000000009</c:v>
                </c:pt>
                <c:pt idx="15">
                  <c:v>36.262999999999998</c:v>
                </c:pt>
                <c:pt idx="16">
                  <c:v>39.908000000000001</c:v>
                </c:pt>
                <c:pt idx="17">
                  <c:v>31.402999999999999</c:v>
                </c:pt>
                <c:pt idx="18">
                  <c:v>28.972999999999999</c:v>
                </c:pt>
                <c:pt idx="19">
                  <c:v>38.692999999999998</c:v>
                </c:pt>
                <c:pt idx="20">
                  <c:v>37.478000000000002</c:v>
                </c:pt>
                <c:pt idx="21">
                  <c:v>30.188000000000002</c:v>
                </c:pt>
                <c:pt idx="22">
                  <c:v>24.113</c:v>
                </c:pt>
                <c:pt idx="23">
                  <c:v>27.757999999999999</c:v>
                </c:pt>
              </c:numCache>
            </c:numRef>
          </c:xVal>
          <c:yVal>
            <c:numRef>
              <c:f>'Main Trends'!$C$44:$C$67</c:f>
              <c:numCache>
                <c:formatCode>General</c:formatCode>
                <c:ptCount val="24"/>
                <c:pt idx="0">
                  <c:v>64</c:v>
                </c:pt>
                <c:pt idx="1">
                  <c:v>58</c:v>
                </c:pt>
                <c:pt idx="2">
                  <c:v>67</c:v>
                </c:pt>
                <c:pt idx="3">
                  <c:v>56</c:v>
                </c:pt>
                <c:pt idx="4">
                  <c:v>51</c:v>
                </c:pt>
                <c:pt idx="5">
                  <c:v>44</c:v>
                </c:pt>
                <c:pt idx="6">
                  <c:v>62</c:v>
                </c:pt>
                <c:pt idx="7">
                  <c:v>53</c:v>
                </c:pt>
                <c:pt idx="8">
                  <c:v>47</c:v>
                </c:pt>
                <c:pt idx="9">
                  <c:v>47</c:v>
                </c:pt>
                <c:pt idx="10">
                  <c:v>46</c:v>
                </c:pt>
                <c:pt idx="11">
                  <c:v>41</c:v>
                </c:pt>
                <c:pt idx="12">
                  <c:v>50</c:v>
                </c:pt>
                <c:pt idx="13">
                  <c:v>43</c:v>
                </c:pt>
                <c:pt idx="14">
                  <c:v>49</c:v>
                </c:pt>
                <c:pt idx="15">
                  <c:v>36</c:v>
                </c:pt>
                <c:pt idx="16">
                  <c:v>31</c:v>
                </c:pt>
                <c:pt idx="17">
                  <c:v>29</c:v>
                </c:pt>
                <c:pt idx="18">
                  <c:v>32</c:v>
                </c:pt>
                <c:pt idx="19">
                  <c:v>27</c:v>
                </c:pt>
                <c:pt idx="20">
                  <c:v>29</c:v>
                </c:pt>
                <c:pt idx="21">
                  <c:v>31</c:v>
                </c:pt>
                <c:pt idx="22">
                  <c:v>23</c:v>
                </c:pt>
                <c:pt idx="23">
                  <c:v>27</c:v>
                </c:pt>
              </c:numCache>
            </c:numRef>
          </c:yVal>
          <c:smooth val="0"/>
          <c:extLst>
            <c:ext xmlns:c15="http://schemas.microsoft.com/office/drawing/2012/chart" uri="{02D57815-91ED-43cb-92C2-25804820EDAC}">
              <c15:datalabelsRange>
                <c15:f>'Main Trends'!$B$44:$B$67</c15:f>
                <c15:dlblRangeCache>
                  <c:ptCount val="24"/>
                  <c:pt idx="0">
                    <c:v>Phillipines</c:v>
                  </c:pt>
                  <c:pt idx="1">
                    <c:v>India</c:v>
                  </c:pt>
                  <c:pt idx="2">
                    <c:v>Qatar</c:v>
                  </c:pt>
                  <c:pt idx="3">
                    <c:v>Egypt</c:v>
                  </c:pt>
                  <c:pt idx="4">
                    <c:v>UAE</c:v>
                  </c:pt>
                  <c:pt idx="5">
                    <c:v>Thailand</c:v>
                  </c:pt>
                  <c:pt idx="6">
                    <c:v>Kuwait</c:v>
                  </c:pt>
                  <c:pt idx="7">
                    <c:v>Bahrain</c:v>
                  </c:pt>
                  <c:pt idx="8">
                    <c:v>Malaysia</c:v>
                  </c:pt>
                  <c:pt idx="9">
                    <c:v>Indonesia</c:v>
                  </c:pt>
                  <c:pt idx="10">
                    <c:v>Saudia Arabia</c:v>
                  </c:pt>
                  <c:pt idx="11">
                    <c:v>Singapore</c:v>
                  </c:pt>
                  <c:pt idx="12">
                    <c:v>Taiwan</c:v>
                  </c:pt>
                  <c:pt idx="13">
                    <c:v>Spain</c:v>
                  </c:pt>
                  <c:pt idx="14">
                    <c:v>Italy</c:v>
                  </c:pt>
                  <c:pt idx="15">
                    <c:v>Australia</c:v>
                  </c:pt>
                  <c:pt idx="16">
                    <c:v>France</c:v>
                  </c:pt>
                  <c:pt idx="17">
                    <c:v>Hong Kong</c:v>
                  </c:pt>
                  <c:pt idx="18">
                    <c:v>Great Britain</c:v>
                  </c:pt>
                  <c:pt idx="19">
                    <c:v>Germany</c:v>
                  </c:pt>
                  <c:pt idx="20">
                    <c:v>Finland</c:v>
                  </c:pt>
                  <c:pt idx="21">
                    <c:v>Norway</c:v>
                  </c:pt>
                  <c:pt idx="22">
                    <c:v>Sweden</c:v>
                  </c:pt>
                  <c:pt idx="23">
                    <c:v>Denmark</c:v>
                  </c:pt>
                </c15:dlblRangeCache>
              </c15:datalabelsRange>
            </c:ext>
            <c:ext xmlns:c16="http://schemas.microsoft.com/office/drawing/2014/chart" uri="{C3380CC4-5D6E-409C-BE32-E72D297353CC}">
              <c16:uniqueId val="{00000019-861C-48A3-AA7A-ACE38887D899}"/>
            </c:ext>
          </c:extLst>
        </c:ser>
        <c:ser>
          <c:idx val="2"/>
          <c:order val="2"/>
          <c:spPr>
            <a:ln w="25400" cap="rnd">
              <a:noFill/>
              <a:round/>
            </a:ln>
            <a:effectLst/>
          </c:spPr>
          <c:marker>
            <c:symbol val="circle"/>
            <c:size val="5"/>
            <c:spPr>
              <a:noFill/>
              <a:ln w="9525">
                <a:noFill/>
                <a:round/>
              </a:ln>
              <a:effectLst/>
            </c:spPr>
          </c:marker>
          <c:trendline>
            <c:spPr>
              <a:ln w="19050" cap="rnd">
                <a:solidFill>
                  <a:schemeClr val="tx1">
                    <a:lumMod val="65000"/>
                    <a:lumOff val="35000"/>
                  </a:schemeClr>
                </a:solidFill>
                <a:prstDash val="lgDash"/>
              </a:ln>
              <a:effectLst/>
            </c:spPr>
            <c:trendlineType val="linear"/>
            <c:dispRSqr val="1"/>
            <c:dispEq val="0"/>
            <c:trendlineLbl>
              <c:layout>
                <c:manualLayout>
                  <c:x val="4.6190595514605963E-2"/>
                  <c:y val="1.2608746940340322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trendlineLbl>
          </c:trendline>
          <c:xVal>
            <c:numRef>
              <c:f>'Main Trends'!$D$44:$D$67</c:f>
              <c:numCache>
                <c:formatCode>General</c:formatCode>
                <c:ptCount val="24"/>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59.347999999999999</c:v>
                </c:pt>
                <c:pt idx="13">
                  <c:v>47.198</c:v>
                </c:pt>
                <c:pt idx="14">
                  <c:v>67.853000000000009</c:v>
                </c:pt>
                <c:pt idx="15">
                  <c:v>36.262999999999998</c:v>
                </c:pt>
                <c:pt idx="16">
                  <c:v>39.908000000000001</c:v>
                </c:pt>
                <c:pt idx="17">
                  <c:v>31.402999999999999</c:v>
                </c:pt>
                <c:pt idx="18">
                  <c:v>28.972999999999999</c:v>
                </c:pt>
                <c:pt idx="19">
                  <c:v>38.692999999999998</c:v>
                </c:pt>
                <c:pt idx="20">
                  <c:v>37.478000000000002</c:v>
                </c:pt>
                <c:pt idx="21">
                  <c:v>30.188000000000002</c:v>
                </c:pt>
                <c:pt idx="22">
                  <c:v>24.113</c:v>
                </c:pt>
                <c:pt idx="23">
                  <c:v>27.757999999999999</c:v>
                </c:pt>
              </c:numCache>
            </c:numRef>
          </c:xVal>
          <c:yVal>
            <c:numRef>
              <c:f>'Main Trends'!$H$44:$H$67</c:f>
              <c:numCache>
                <c:formatCode>General</c:formatCode>
                <c:ptCount val="24"/>
                <c:pt idx="0">
                  <c:v>26</c:v>
                </c:pt>
                <c:pt idx="1">
                  <c:v>29</c:v>
                </c:pt>
                <c:pt idx="2">
                  <c:v>18</c:v>
                </c:pt>
                <c:pt idx="3">
                  <c:v>27</c:v>
                </c:pt>
                <c:pt idx="4">
                  <c:v>31</c:v>
                </c:pt>
                <c:pt idx="5">
                  <c:v>39</c:v>
                </c:pt>
                <c:pt idx="6">
                  <c:v>22</c:v>
                </c:pt>
                <c:pt idx="7">
                  <c:v>25</c:v>
                </c:pt>
                <c:pt idx="8">
                  <c:v>32</c:v>
                </c:pt>
                <c:pt idx="9">
                  <c:v>38</c:v>
                </c:pt>
                <c:pt idx="10">
                  <c:v>27</c:v>
                </c:pt>
                <c:pt idx="11">
                  <c:v>38</c:v>
                </c:pt>
                <c:pt idx="12">
                  <c:v>36</c:v>
                </c:pt>
                <c:pt idx="13">
                  <c:v>32</c:v>
                </c:pt>
                <c:pt idx="14">
                  <c:v>33</c:v>
                </c:pt>
                <c:pt idx="15">
                  <c:v>31</c:v>
                </c:pt>
                <c:pt idx="16">
                  <c:v>32</c:v>
                </c:pt>
                <c:pt idx="17">
                  <c:v>48</c:v>
                </c:pt>
                <c:pt idx="18">
                  <c:v>31</c:v>
                </c:pt>
                <c:pt idx="19">
                  <c:v>29</c:v>
                </c:pt>
                <c:pt idx="20">
                  <c:v>38</c:v>
                </c:pt>
                <c:pt idx="21">
                  <c:v>34</c:v>
                </c:pt>
                <c:pt idx="22">
                  <c:v>29</c:v>
                </c:pt>
                <c:pt idx="23">
                  <c:v>35</c:v>
                </c:pt>
              </c:numCache>
            </c:numRef>
          </c:yVal>
          <c:smooth val="0"/>
          <c:extLst>
            <c:ext xmlns:c16="http://schemas.microsoft.com/office/drawing/2014/chart" uri="{C3380CC4-5D6E-409C-BE32-E72D297353CC}">
              <c16:uniqueId val="{00000039-861C-48A3-AA7A-ACE38887D899}"/>
            </c:ext>
          </c:extLst>
        </c:ser>
        <c:dLbls>
          <c:showLegendKey val="0"/>
          <c:showVal val="0"/>
          <c:showCatName val="0"/>
          <c:showSerName val="0"/>
          <c:showPercent val="0"/>
          <c:showBubbleSize val="0"/>
        </c:dLbls>
        <c:axId val="545082128"/>
        <c:axId val="545082456"/>
      </c:scatterChart>
      <c:scatterChart>
        <c:scatterStyle val="lineMarker"/>
        <c:varyColors val="0"/>
        <c:ser>
          <c:idx val="1"/>
          <c:order val="1"/>
          <c:tx>
            <c:v>Resistive2</c:v>
          </c:tx>
          <c:spPr>
            <a:ln w="25400" cap="rnd">
              <a:noFill/>
              <a:round/>
            </a:ln>
            <a:effectLst/>
          </c:spPr>
          <c:marker>
            <c:symbol val="triangle"/>
            <c:size val="5"/>
            <c:spPr>
              <a:solidFill>
                <a:schemeClr val="tx1">
                  <a:lumMod val="50000"/>
                  <a:lumOff val="50000"/>
                </a:schemeClr>
              </a:solidFill>
              <a:ln w="9525">
                <a:solidFill>
                  <a:schemeClr val="tx1">
                    <a:lumMod val="50000"/>
                    <a:lumOff val="50000"/>
                  </a:schemeClr>
                </a:solidFill>
                <a:round/>
              </a:ln>
              <a:effectLst/>
            </c:spPr>
          </c:marker>
          <c:dLbls>
            <c:dLbl>
              <c:idx val="0"/>
              <c:tx>
                <c:rich>
                  <a:bodyPr/>
                  <a:lstStyle/>
                  <a:p>
                    <a:fld id="{A50F82F0-53AB-4494-A2C4-52039FFDBAC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861C-48A3-AA7A-ACE38887D899}"/>
                </c:ext>
              </c:extLst>
            </c:dLbl>
            <c:dLbl>
              <c:idx val="1"/>
              <c:tx>
                <c:rich>
                  <a:bodyPr/>
                  <a:lstStyle/>
                  <a:p>
                    <a:fld id="{03147755-529B-476B-A9D6-95E4BC4B542D}"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861C-48A3-AA7A-ACE38887D899}"/>
                </c:ext>
              </c:extLst>
            </c:dLbl>
            <c:dLbl>
              <c:idx val="2"/>
              <c:tx>
                <c:rich>
                  <a:bodyPr/>
                  <a:lstStyle/>
                  <a:p>
                    <a:fld id="{A1B16456-BDDC-409B-9960-4E7CAE769E4F}"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861C-48A3-AA7A-ACE38887D899}"/>
                </c:ext>
              </c:extLst>
            </c:dLbl>
            <c:dLbl>
              <c:idx val="3"/>
              <c:tx>
                <c:rich>
                  <a:bodyPr/>
                  <a:lstStyle/>
                  <a:p>
                    <a:fld id="{6EC8F860-87DB-46C4-AD4A-D3E43009F89F}"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861C-48A3-AA7A-ACE38887D899}"/>
                </c:ext>
              </c:extLst>
            </c:dLbl>
            <c:dLbl>
              <c:idx val="4"/>
              <c:tx>
                <c:rich>
                  <a:bodyPr/>
                  <a:lstStyle/>
                  <a:p>
                    <a:fld id="{2A7A984E-C027-4191-835C-4719B299E49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861C-48A3-AA7A-ACE38887D899}"/>
                </c:ext>
              </c:extLst>
            </c:dLbl>
            <c:dLbl>
              <c:idx val="5"/>
              <c:tx>
                <c:rich>
                  <a:bodyPr/>
                  <a:lstStyle/>
                  <a:p>
                    <a:fld id="{09A2BF24-3576-4256-AA41-DDEB1791878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861C-48A3-AA7A-ACE38887D899}"/>
                </c:ext>
              </c:extLst>
            </c:dLbl>
            <c:dLbl>
              <c:idx val="6"/>
              <c:layout>
                <c:manualLayout>
                  <c:x val="-2.4479804161566705E-3"/>
                  <c:y val="1.8726591760298253E-3"/>
                </c:manualLayout>
              </c:layout>
              <c:tx>
                <c:rich>
                  <a:bodyPr/>
                  <a:lstStyle/>
                  <a:p>
                    <a:fld id="{0286B241-EA19-4F10-A4CE-6C0896BC02DE}"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861C-48A3-AA7A-ACE38887D899}"/>
                </c:ext>
              </c:extLst>
            </c:dLbl>
            <c:dLbl>
              <c:idx val="7"/>
              <c:tx>
                <c:rich>
                  <a:bodyPr/>
                  <a:lstStyle/>
                  <a:p>
                    <a:fld id="{D3BFA050-78A8-41EF-80DC-A8E028DEF60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861C-48A3-AA7A-ACE38887D899}"/>
                </c:ext>
              </c:extLst>
            </c:dLbl>
            <c:dLbl>
              <c:idx val="8"/>
              <c:tx>
                <c:rich>
                  <a:bodyPr/>
                  <a:lstStyle/>
                  <a:p>
                    <a:fld id="{DEE869D0-FAD7-42FD-8599-4531A4EC614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861C-48A3-AA7A-ACE38887D899}"/>
                </c:ext>
              </c:extLst>
            </c:dLbl>
            <c:dLbl>
              <c:idx val="9"/>
              <c:tx>
                <c:rich>
                  <a:bodyPr/>
                  <a:lstStyle/>
                  <a:p>
                    <a:fld id="{65BF7B38-D69B-4528-B64E-C1796CD473D9}"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861C-48A3-AA7A-ACE38887D899}"/>
                </c:ext>
              </c:extLst>
            </c:dLbl>
            <c:dLbl>
              <c:idx val="10"/>
              <c:tx>
                <c:rich>
                  <a:bodyPr/>
                  <a:lstStyle/>
                  <a:p>
                    <a:fld id="{D73CD788-4E07-4D5D-BF19-95A9C97D17D8}"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861C-48A3-AA7A-ACE38887D899}"/>
                </c:ext>
              </c:extLst>
            </c:dLbl>
            <c:dLbl>
              <c:idx val="11"/>
              <c:tx>
                <c:rich>
                  <a:bodyPr/>
                  <a:lstStyle/>
                  <a:p>
                    <a:fld id="{FDE05E34-BE4D-47F0-BC8C-5AEC130F0A44}"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861C-48A3-AA7A-ACE38887D899}"/>
                </c:ext>
              </c:extLst>
            </c:dLbl>
            <c:dLbl>
              <c:idx val="12"/>
              <c:tx>
                <c:rich>
                  <a:bodyPr/>
                  <a:lstStyle/>
                  <a:p>
                    <a:fld id="{95CD7CE5-9DE6-43F9-AE5A-80DAB1CA91E3}"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861C-48A3-AA7A-ACE38887D899}"/>
                </c:ext>
              </c:extLst>
            </c:dLbl>
            <c:dLbl>
              <c:idx val="13"/>
              <c:layout>
                <c:manualLayout>
                  <c:x val="-2.2625507184918989E-2"/>
                  <c:y val="1.5903594915803995E-2"/>
                </c:manualLayout>
              </c:layout>
              <c:tx>
                <c:rich>
                  <a:bodyPr/>
                  <a:lstStyle/>
                  <a:p>
                    <a:fld id="{92126DC3-69EA-4159-A3A3-98142ACF12DD}"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861C-48A3-AA7A-ACE38887D899}"/>
                </c:ext>
              </c:extLst>
            </c:dLbl>
            <c:dLbl>
              <c:idx val="14"/>
              <c:tx>
                <c:rich>
                  <a:bodyPr/>
                  <a:lstStyle/>
                  <a:p>
                    <a:fld id="{A13D6A73-F809-4BEA-8E9E-359C44A5766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861C-48A3-AA7A-ACE38887D899}"/>
                </c:ext>
              </c:extLst>
            </c:dLbl>
            <c:dLbl>
              <c:idx val="15"/>
              <c:tx>
                <c:rich>
                  <a:bodyPr/>
                  <a:lstStyle/>
                  <a:p>
                    <a:fld id="{7C0F253B-0F8D-4624-BA95-B07CB9B97B1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861C-48A3-AA7A-ACE38887D899}"/>
                </c:ext>
              </c:extLst>
            </c:dLbl>
            <c:dLbl>
              <c:idx val="16"/>
              <c:tx>
                <c:rich>
                  <a:bodyPr/>
                  <a:lstStyle/>
                  <a:p>
                    <a:fld id="{DCB4026B-69A6-4485-9C41-C648A88229C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A-861C-48A3-AA7A-ACE38887D899}"/>
                </c:ext>
              </c:extLst>
            </c:dLbl>
            <c:dLbl>
              <c:idx val="17"/>
              <c:tx>
                <c:rich>
                  <a:bodyPr/>
                  <a:lstStyle/>
                  <a:p>
                    <a:fld id="{072055C2-1F82-4C24-A789-42F32582E70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B-861C-48A3-AA7A-ACE38887D899}"/>
                </c:ext>
              </c:extLst>
            </c:dLbl>
            <c:dLbl>
              <c:idx val="18"/>
              <c:tx>
                <c:rich>
                  <a:bodyPr/>
                  <a:lstStyle/>
                  <a:p>
                    <a:fld id="{D6D574CA-6ACC-49C8-8C68-B269467A83D8}"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C-861C-48A3-AA7A-ACE38887D899}"/>
                </c:ext>
              </c:extLst>
            </c:dLbl>
            <c:dLbl>
              <c:idx val="19"/>
              <c:tx>
                <c:rich>
                  <a:bodyPr/>
                  <a:lstStyle/>
                  <a:p>
                    <a:fld id="{5AD5C85A-D33B-4C93-BCF2-6321AD2DD34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861C-48A3-AA7A-ACE38887D899}"/>
                </c:ext>
              </c:extLst>
            </c:dLbl>
            <c:dLbl>
              <c:idx val="20"/>
              <c:tx>
                <c:rich>
                  <a:bodyPr/>
                  <a:lstStyle/>
                  <a:p>
                    <a:fld id="{B155E8F5-2186-4044-B615-5CBA4678AE8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861C-48A3-AA7A-ACE38887D899}"/>
                </c:ext>
              </c:extLst>
            </c:dLbl>
            <c:dLbl>
              <c:idx val="21"/>
              <c:tx>
                <c:rich>
                  <a:bodyPr/>
                  <a:lstStyle/>
                  <a:p>
                    <a:fld id="{0E6253DE-80A5-4588-8754-3DD53B708D0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F-861C-48A3-AA7A-ACE38887D899}"/>
                </c:ext>
              </c:extLst>
            </c:dLbl>
            <c:dLbl>
              <c:idx val="22"/>
              <c:tx>
                <c:rich>
                  <a:bodyPr/>
                  <a:lstStyle/>
                  <a:p>
                    <a:fld id="{E9578278-6395-4E82-9B0E-2CBFCFA535D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861C-48A3-AA7A-ACE38887D899}"/>
                </c:ext>
              </c:extLst>
            </c:dLbl>
            <c:dLbl>
              <c:idx val="23"/>
              <c:layout>
                <c:manualLayout>
                  <c:x val="-6.2656058751529992E-2"/>
                  <c:y val="-6.8663376582579738E-17"/>
                </c:manualLayout>
              </c:layout>
              <c:tx>
                <c:rich>
                  <a:bodyPr/>
                  <a:lstStyle/>
                  <a:p>
                    <a:fld id="{2F1CF1AE-71B5-49B0-A550-46376EDB62EE}"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1-861C-48A3-AA7A-ACE38887D899}"/>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trendline>
            <c:spPr>
              <a:ln w="9525" cap="rnd">
                <a:solidFill>
                  <a:schemeClr val="tx1">
                    <a:lumMod val="50000"/>
                    <a:lumOff val="50000"/>
                  </a:schemeClr>
                </a:solidFill>
              </a:ln>
              <a:effectLst/>
            </c:spPr>
            <c:trendlineType val="linear"/>
            <c:dispRSqr val="1"/>
            <c:dispEq val="0"/>
            <c:trendlineLbl>
              <c:layout>
                <c:manualLayout>
                  <c:x val="0.11126996212376758"/>
                  <c:y val="5.1314252853224808E-2"/>
                </c:manualLayout>
              </c:layout>
              <c:numFmt formatCode="General" sourceLinked="0"/>
              <c:spPr>
                <a:noFill/>
                <a:ln>
                  <a:noFill/>
                </a:ln>
                <a:effectLst/>
              </c:spPr>
              <c:txPr>
                <a:bodyPr rot="0" spcFirstLastPara="1" vertOverflow="ellipsis" vert="horz" wrap="square" anchor="ctr" anchorCtr="1"/>
                <a:lstStyle/>
                <a:p>
                  <a:pPr>
                    <a:defRPr sz="1400" b="1" i="0" u="none" strike="noStrike" kern="1200" baseline="0">
                      <a:solidFill>
                        <a:schemeClr val="tx1">
                          <a:lumMod val="50000"/>
                          <a:lumOff val="50000"/>
                        </a:schemeClr>
                      </a:solidFill>
                      <a:latin typeface="+mn-lt"/>
                      <a:ea typeface="+mn-ea"/>
                      <a:cs typeface="+mn-cs"/>
                    </a:defRPr>
                  </a:pPr>
                  <a:endParaRPr lang="en-US"/>
                </a:p>
              </c:txPr>
            </c:trendlineLbl>
          </c:trendline>
          <c:xVal>
            <c:numRef>
              <c:f>'Main Trends'!$D$44:$D$67</c:f>
              <c:numCache>
                <c:formatCode>General</c:formatCode>
                <c:ptCount val="24"/>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59.347999999999999</c:v>
                </c:pt>
                <c:pt idx="13">
                  <c:v>47.198</c:v>
                </c:pt>
                <c:pt idx="14">
                  <c:v>67.853000000000009</c:v>
                </c:pt>
                <c:pt idx="15">
                  <c:v>36.262999999999998</c:v>
                </c:pt>
                <c:pt idx="16">
                  <c:v>39.908000000000001</c:v>
                </c:pt>
                <c:pt idx="17">
                  <c:v>31.402999999999999</c:v>
                </c:pt>
                <c:pt idx="18">
                  <c:v>28.972999999999999</c:v>
                </c:pt>
                <c:pt idx="19">
                  <c:v>38.692999999999998</c:v>
                </c:pt>
                <c:pt idx="20">
                  <c:v>37.478000000000002</c:v>
                </c:pt>
                <c:pt idx="21">
                  <c:v>30.188000000000002</c:v>
                </c:pt>
                <c:pt idx="22">
                  <c:v>24.113</c:v>
                </c:pt>
                <c:pt idx="23">
                  <c:v>27.757999999999999</c:v>
                </c:pt>
              </c:numCache>
            </c:numRef>
          </c:xVal>
          <c:yVal>
            <c:numRef>
              <c:f>'Main Trends'!$G$44:$G$67</c:f>
              <c:numCache>
                <c:formatCode>General</c:formatCode>
                <c:ptCount val="24"/>
                <c:pt idx="0">
                  <c:v>18</c:v>
                </c:pt>
                <c:pt idx="1">
                  <c:v>14</c:v>
                </c:pt>
                <c:pt idx="2">
                  <c:v>6</c:v>
                </c:pt>
                <c:pt idx="3">
                  <c:v>6</c:v>
                </c:pt>
                <c:pt idx="4">
                  <c:v>10</c:v>
                </c:pt>
                <c:pt idx="5">
                  <c:v>20</c:v>
                </c:pt>
                <c:pt idx="6">
                  <c:v>5</c:v>
                </c:pt>
                <c:pt idx="7">
                  <c:v>15</c:v>
                </c:pt>
                <c:pt idx="8">
                  <c:v>18</c:v>
                </c:pt>
                <c:pt idx="9">
                  <c:v>14</c:v>
                </c:pt>
                <c:pt idx="10">
                  <c:v>10</c:v>
                </c:pt>
                <c:pt idx="11">
                  <c:v>19</c:v>
                </c:pt>
                <c:pt idx="12">
                  <c:v>16</c:v>
                </c:pt>
                <c:pt idx="13">
                  <c:v>21</c:v>
                </c:pt>
                <c:pt idx="14">
                  <c:v>14</c:v>
                </c:pt>
                <c:pt idx="15">
                  <c:v>23</c:v>
                </c:pt>
                <c:pt idx="16">
                  <c:v>24</c:v>
                </c:pt>
                <c:pt idx="17">
                  <c:v>26</c:v>
                </c:pt>
                <c:pt idx="18">
                  <c:v>22</c:v>
                </c:pt>
                <c:pt idx="19">
                  <c:v>30</c:v>
                </c:pt>
                <c:pt idx="20">
                  <c:v>22</c:v>
                </c:pt>
                <c:pt idx="21">
                  <c:v>25</c:v>
                </c:pt>
                <c:pt idx="22">
                  <c:v>34</c:v>
                </c:pt>
                <c:pt idx="23">
                  <c:v>22</c:v>
                </c:pt>
              </c:numCache>
            </c:numRef>
          </c:yVal>
          <c:smooth val="0"/>
          <c:extLst>
            <c:ext xmlns:c15="http://schemas.microsoft.com/office/drawing/2012/chart" uri="{02D57815-91ED-43cb-92C2-25804820EDAC}">
              <c15:datalabelsRange>
                <c15:f>'Main Trends'!$B$44:$B$67</c15:f>
                <c15:dlblRangeCache>
                  <c:ptCount val="24"/>
                  <c:pt idx="0">
                    <c:v>Phillipines</c:v>
                  </c:pt>
                  <c:pt idx="1">
                    <c:v>India</c:v>
                  </c:pt>
                  <c:pt idx="2">
                    <c:v>Qatar</c:v>
                  </c:pt>
                  <c:pt idx="3">
                    <c:v>Egypt</c:v>
                  </c:pt>
                  <c:pt idx="4">
                    <c:v>UAE</c:v>
                  </c:pt>
                  <c:pt idx="5">
                    <c:v>Thailand</c:v>
                  </c:pt>
                  <c:pt idx="6">
                    <c:v>Kuwait</c:v>
                  </c:pt>
                  <c:pt idx="7">
                    <c:v>Bahrain</c:v>
                  </c:pt>
                  <c:pt idx="8">
                    <c:v>Malaysia</c:v>
                  </c:pt>
                  <c:pt idx="9">
                    <c:v>Indonesia</c:v>
                  </c:pt>
                  <c:pt idx="10">
                    <c:v>Saudia Arabia</c:v>
                  </c:pt>
                  <c:pt idx="11">
                    <c:v>Singapore</c:v>
                  </c:pt>
                  <c:pt idx="12">
                    <c:v>Taiwan</c:v>
                  </c:pt>
                  <c:pt idx="13">
                    <c:v>Spain</c:v>
                  </c:pt>
                  <c:pt idx="14">
                    <c:v>Italy</c:v>
                  </c:pt>
                  <c:pt idx="15">
                    <c:v>Australia</c:v>
                  </c:pt>
                  <c:pt idx="16">
                    <c:v>France</c:v>
                  </c:pt>
                  <c:pt idx="17">
                    <c:v>Hong Kong</c:v>
                  </c:pt>
                  <c:pt idx="18">
                    <c:v>Great Britain</c:v>
                  </c:pt>
                  <c:pt idx="19">
                    <c:v>Germany</c:v>
                  </c:pt>
                  <c:pt idx="20">
                    <c:v>Finland</c:v>
                  </c:pt>
                  <c:pt idx="21">
                    <c:v>Norway</c:v>
                  </c:pt>
                  <c:pt idx="22">
                    <c:v>Sweden</c:v>
                  </c:pt>
                  <c:pt idx="23">
                    <c:v>Denmark</c:v>
                  </c:pt>
                </c15:dlblRangeCache>
              </c15:datalabelsRange>
            </c:ext>
            <c:ext xmlns:c16="http://schemas.microsoft.com/office/drawing/2014/chart" uri="{C3380CC4-5D6E-409C-BE32-E72D297353CC}">
              <c16:uniqueId val="{00000033-861C-48A3-AA7A-ACE38887D899}"/>
            </c:ext>
          </c:extLst>
        </c:ser>
        <c:dLbls>
          <c:showLegendKey val="0"/>
          <c:showVal val="0"/>
          <c:showCatName val="0"/>
          <c:showSerName val="0"/>
          <c:showPercent val="0"/>
          <c:showBubbleSize val="0"/>
        </c:dLbls>
        <c:axId val="283512520"/>
        <c:axId val="283505304"/>
      </c:scatterChart>
      <c:valAx>
        <c:axId val="545082128"/>
        <c:scaling>
          <c:orientation val="minMax"/>
        </c:scaling>
        <c:delete val="0"/>
        <c:axPos val="b"/>
        <c:majorGridlines>
          <c:spPr>
            <a:ln w="9525" cap="flat" cmpd="sng" algn="ctr">
              <a:solidFill>
                <a:schemeClr val="tx2">
                  <a:lumMod val="15000"/>
                  <a:lumOff val="85000"/>
                </a:schemeClr>
              </a:solidFill>
              <a:round/>
            </a:ln>
            <a:effectLst/>
          </c:spPr>
        </c:majorGridlines>
        <c:title>
          <c:tx>
            <c:rich>
              <a:bodyPr rot="0" spcFirstLastPara="1" vertOverflow="ellipsis" vert="horz" wrap="square" anchor="ctr" anchorCtr="1"/>
              <a:lstStyle/>
              <a:p>
                <a:pPr>
                  <a:defRPr sz="2200" b="1" i="0" u="none" strike="noStrike" kern="1200" baseline="0">
                    <a:solidFill>
                      <a:schemeClr val="tx2"/>
                    </a:solidFill>
                    <a:latin typeface="+mn-lt"/>
                    <a:ea typeface="+mn-ea"/>
                    <a:cs typeface="+mn-cs"/>
                  </a:defRPr>
                </a:pPr>
                <a:r>
                  <a:rPr lang="en-GB" sz="2200"/>
                  <a:t>% Debiased National Religiosity</a:t>
                </a:r>
              </a:p>
            </c:rich>
          </c:tx>
          <c:overlay val="0"/>
          <c:spPr>
            <a:noFill/>
            <a:ln>
              <a:noFill/>
            </a:ln>
            <a:effectLst/>
          </c:spPr>
          <c:txPr>
            <a:bodyPr rot="0" spcFirstLastPara="1" vertOverflow="ellipsis" vert="horz" wrap="square" anchor="ctr" anchorCtr="1"/>
            <a:lstStyle/>
            <a:p>
              <a:pPr>
                <a:defRPr sz="2200" b="1" i="0" u="none" strike="noStrike" kern="1200" baseline="0">
                  <a:solidFill>
                    <a:schemeClr val="tx2"/>
                  </a:solidFill>
                  <a:latin typeface="+mn-lt"/>
                  <a:ea typeface="+mn-ea"/>
                  <a:cs typeface="+mn-cs"/>
                </a:defRPr>
              </a:pPr>
              <a:endParaRPr lang="en-US"/>
            </a:p>
          </c:txPr>
        </c:title>
        <c:numFmt formatCode="General" sourceLinked="1"/>
        <c:majorTickMark val="none"/>
        <c:minorTickMark val="none"/>
        <c:tickLblPos val="nextTo"/>
        <c:spPr>
          <a:noFill/>
          <a:ln>
            <a:solidFill>
              <a:schemeClr val="tx2">
                <a:lumMod val="40000"/>
                <a:lumOff val="60000"/>
              </a:schemeClr>
            </a:solid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45082456"/>
        <c:crosses val="autoZero"/>
        <c:crossBetween val="midCat"/>
      </c:valAx>
      <c:valAx>
        <c:axId val="545082456"/>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rgbClr val="44546A"/>
                    </a:solidFill>
                    <a:latin typeface="+mn-lt"/>
                    <a:ea typeface="+mn-ea"/>
                    <a:cs typeface="+mn-cs"/>
                  </a:defRPr>
                </a:pPr>
                <a:r>
                  <a:rPr lang="en-GB" sz="1900" b="1" i="0" baseline="0">
                    <a:effectLst/>
                  </a:rPr>
                  <a:t>% CC </a:t>
                </a:r>
                <a:r>
                  <a:rPr lang="en-GB" sz="1900" b="1" i="0" u="sng" baseline="0">
                    <a:effectLst/>
                  </a:rPr>
                  <a:t>Supportive</a:t>
                </a:r>
                <a:r>
                  <a:rPr lang="en-GB" sz="1900" b="1" i="0" baseline="0">
                    <a:effectLst/>
                  </a:rPr>
                  <a:t> attitudes:</a:t>
                </a:r>
                <a:r>
                  <a:rPr lang="en-GB" sz="1500" b="1" i="0" baseline="0">
                    <a:effectLst/>
                  </a:rPr>
                  <a:t> UN power to combat: 'great d</a:t>
                </a:r>
                <a:r>
                  <a:rPr lang="en-GB" sz="1600" b="1" i="0" baseline="0">
                    <a:effectLst/>
                  </a:rPr>
                  <a:t>eal'</a:t>
                </a:r>
                <a:endParaRPr lang="en-GB" sz="1600" b="1">
                  <a:effectLst/>
                </a:endParaRPr>
              </a:p>
              <a:p>
                <a:pPr marL="0" marR="0" lvl="0" indent="0" algn="ctr" defTabSz="914400" rtl="0" eaLnBrk="1" fontAlgn="auto" latinLnBrk="0" hangingPunct="1">
                  <a:lnSpc>
                    <a:spcPct val="100000"/>
                  </a:lnSpc>
                  <a:spcBef>
                    <a:spcPts val="0"/>
                  </a:spcBef>
                  <a:spcAft>
                    <a:spcPts val="0"/>
                  </a:spcAft>
                  <a:buClrTx/>
                  <a:buSzTx/>
                  <a:buFontTx/>
                  <a:buNone/>
                  <a:tabLst/>
                  <a:defRPr>
                    <a:solidFill>
                      <a:srgbClr val="44546A"/>
                    </a:solidFill>
                  </a:defRPr>
                </a:pPr>
                <a:endParaRPr lang="en-GB"/>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rgbClr val="44546A"/>
                  </a:solidFill>
                  <a:latin typeface="+mn-lt"/>
                  <a:ea typeface="+mn-ea"/>
                  <a:cs typeface="+mn-cs"/>
                </a:defRPr>
              </a:pPr>
              <a:endParaRPr lang="en-US"/>
            </a:p>
          </c:txPr>
        </c:title>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crossAx val="545082128"/>
        <c:crosses val="autoZero"/>
        <c:crossBetween val="midCat"/>
      </c:valAx>
      <c:valAx>
        <c:axId val="283505304"/>
        <c:scaling>
          <c:orientation val="minMax"/>
          <c:max val="40"/>
        </c:scaling>
        <c:delete val="0"/>
        <c:axPos val="r"/>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rgbClr val="44546A"/>
                    </a:solidFill>
                    <a:latin typeface="+mn-lt"/>
                    <a:ea typeface="+mn-ea"/>
                    <a:cs typeface="+mn-cs"/>
                  </a:defRPr>
                </a:pPr>
                <a:r>
                  <a:rPr lang="en-GB" sz="1900" b="1" i="0" baseline="0">
                    <a:effectLst/>
                  </a:rPr>
                  <a:t>% CC </a:t>
                </a:r>
                <a:r>
                  <a:rPr lang="en-GB" sz="1900" b="1" i="0" u="sng" baseline="0">
                    <a:effectLst/>
                  </a:rPr>
                  <a:t>Resistive</a:t>
                </a:r>
                <a:r>
                  <a:rPr lang="en-GB" sz="1900" b="1" i="0" baseline="0">
                    <a:effectLst/>
                  </a:rPr>
                  <a:t> attitudes: </a:t>
                </a:r>
                <a:r>
                  <a:rPr lang="en-GB" sz="1600" b="1" i="0" baseline="0">
                    <a:effectLst/>
                  </a:rPr>
                  <a:t>UN power to combat: 'not much' + 'no power'</a:t>
                </a:r>
                <a:endParaRPr lang="en-GB" sz="1600">
                  <a:effectLst/>
                </a:endParaRPr>
              </a:p>
              <a:p>
                <a:pPr marL="0" marR="0" lvl="0" indent="0" algn="ctr" defTabSz="914400" rtl="0" eaLnBrk="1" fontAlgn="auto" latinLnBrk="0" hangingPunct="1">
                  <a:lnSpc>
                    <a:spcPct val="100000"/>
                  </a:lnSpc>
                  <a:spcBef>
                    <a:spcPts val="0"/>
                  </a:spcBef>
                  <a:spcAft>
                    <a:spcPts val="0"/>
                  </a:spcAft>
                  <a:buClrTx/>
                  <a:buSzTx/>
                  <a:buFontTx/>
                  <a:buNone/>
                  <a:tabLst/>
                  <a:defRPr>
                    <a:solidFill>
                      <a:srgbClr val="44546A"/>
                    </a:solidFill>
                  </a:defRPr>
                </a:pPr>
                <a:endParaRPr lang="en-GB"/>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rgbClr val="44546A"/>
                  </a:solidFill>
                  <a:latin typeface="+mn-lt"/>
                  <a:ea typeface="+mn-ea"/>
                  <a:cs typeface="+mn-cs"/>
                </a:defRPr>
              </a:pPr>
              <a:endParaRPr lang="en-US"/>
            </a:p>
          </c:txPr>
        </c:title>
        <c:numFmt formatCode="General" sourceLinked="1"/>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crossAx val="283512520"/>
        <c:crosses val="max"/>
        <c:crossBetween val="midCat"/>
      </c:valAx>
      <c:valAx>
        <c:axId val="283512520"/>
        <c:scaling>
          <c:orientation val="minMax"/>
        </c:scaling>
        <c:delete val="1"/>
        <c:axPos val="b"/>
        <c:numFmt formatCode="General" sourceLinked="1"/>
        <c:majorTickMark val="out"/>
        <c:minorTickMark val="none"/>
        <c:tickLblPos val="nextTo"/>
        <c:crossAx val="28350530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800" b="1" i="0" baseline="0">
                <a:effectLst/>
              </a:rPr>
              <a:t>Pew 2015: Concern about Personal Harm from Climate-Change</a:t>
            </a:r>
            <a:r>
              <a:rPr lang="en-US" sz="1800" b="0" i="0" baseline="0">
                <a:effectLst/>
              </a:rPr>
              <a:t>, versus </a:t>
            </a:r>
            <a:r>
              <a:rPr lang="en-US" sz="1800" b="1" i="0" baseline="0">
                <a:effectLst/>
              </a:rPr>
              <a:t>National Religiosities</a:t>
            </a:r>
            <a:r>
              <a:rPr lang="en-US" sz="1800" b="0" i="0" baseline="0">
                <a:effectLst/>
              </a:rPr>
              <a:t>, 26 Nations</a:t>
            </a:r>
            <a:endParaRPr lang="en-GB">
              <a:effectLst/>
            </a:endParaRPr>
          </a:p>
        </c:rich>
      </c:tx>
      <c:layout>
        <c:manualLayout>
          <c:xMode val="edge"/>
          <c:yMode val="edge"/>
          <c:x val="0.14616511315365727"/>
          <c:y val="1.6717523723745773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scatterChart>
        <c:scatterStyle val="lineMarker"/>
        <c:varyColors val="0"/>
        <c:ser>
          <c:idx val="0"/>
          <c:order val="0"/>
          <c:tx>
            <c:v>Very Concerned</c:v>
          </c:tx>
          <c:spPr>
            <a:ln w="25400" cap="rnd">
              <a:noFill/>
              <a:round/>
            </a:ln>
            <a:effectLst/>
          </c:spPr>
          <c:marker>
            <c:symbol val="circle"/>
            <c:size val="5"/>
            <c:spPr>
              <a:solidFill>
                <a:schemeClr val="accent1"/>
              </a:solidFill>
              <a:ln w="9525">
                <a:solidFill>
                  <a:schemeClr val="accent1"/>
                </a:solidFill>
              </a:ln>
              <a:effectLst/>
            </c:spPr>
          </c:marker>
          <c:dLbls>
            <c:dLbl>
              <c:idx val="0"/>
              <c:layout>
                <c:manualLayout>
                  <c:x val="-2.408716971198939E-2"/>
                  <c:y val="-1.7683998368827062E-2"/>
                </c:manualLayout>
              </c:layout>
              <c:tx>
                <c:rich>
                  <a:bodyPr/>
                  <a:lstStyle/>
                  <a:p>
                    <a:fld id="{B7604919-8101-4CDA-BD67-72FD5A6F2F53}"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FB1E-468B-8063-B9CC31C035A0}"/>
                </c:ext>
              </c:extLst>
            </c:dLbl>
            <c:dLbl>
              <c:idx val="1"/>
              <c:tx>
                <c:rich>
                  <a:bodyPr/>
                  <a:lstStyle/>
                  <a:p>
                    <a:fld id="{BCD969B5-4C05-4E8E-B297-EBCC9C930A82}"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FB1E-468B-8063-B9CC31C035A0}"/>
                </c:ext>
              </c:extLst>
            </c:dLbl>
            <c:dLbl>
              <c:idx val="2"/>
              <c:tx>
                <c:rich>
                  <a:bodyPr/>
                  <a:lstStyle/>
                  <a:p>
                    <a:fld id="{E16462C1-3E8B-44C8-99EA-5D1892F8152D}"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FB1E-468B-8063-B9CC31C035A0}"/>
                </c:ext>
              </c:extLst>
            </c:dLbl>
            <c:dLbl>
              <c:idx val="3"/>
              <c:tx>
                <c:rich>
                  <a:bodyPr/>
                  <a:lstStyle/>
                  <a:p>
                    <a:fld id="{B804E0F1-2F42-431D-AAA6-125EA5513CC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FB1E-468B-8063-B9CC31C035A0}"/>
                </c:ext>
              </c:extLst>
            </c:dLbl>
            <c:dLbl>
              <c:idx val="4"/>
              <c:tx>
                <c:rich>
                  <a:bodyPr/>
                  <a:lstStyle/>
                  <a:p>
                    <a:fld id="{B4DA1D6D-9967-4084-B476-462B28BEFAC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FB1E-468B-8063-B9CC31C035A0}"/>
                </c:ext>
              </c:extLst>
            </c:dLbl>
            <c:dLbl>
              <c:idx val="5"/>
              <c:tx>
                <c:rich>
                  <a:bodyPr/>
                  <a:lstStyle/>
                  <a:p>
                    <a:fld id="{6C3060F0-0598-4517-BA0B-D91CC2286E8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FB1E-468B-8063-B9CC31C035A0}"/>
                </c:ext>
              </c:extLst>
            </c:dLbl>
            <c:dLbl>
              <c:idx val="6"/>
              <c:tx>
                <c:rich>
                  <a:bodyPr/>
                  <a:lstStyle/>
                  <a:p>
                    <a:fld id="{EE1F1318-70E4-41C6-9D0F-556F3A4EED78}"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FB1E-468B-8063-B9CC31C035A0}"/>
                </c:ext>
              </c:extLst>
            </c:dLbl>
            <c:dLbl>
              <c:idx val="7"/>
              <c:tx>
                <c:rich>
                  <a:bodyPr/>
                  <a:lstStyle/>
                  <a:p>
                    <a:fld id="{C3239B78-117B-49C5-8EDC-2D9B7BB52919}"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FB1E-468B-8063-B9CC31C035A0}"/>
                </c:ext>
              </c:extLst>
            </c:dLbl>
            <c:dLbl>
              <c:idx val="8"/>
              <c:tx>
                <c:rich>
                  <a:bodyPr/>
                  <a:lstStyle/>
                  <a:p>
                    <a:fld id="{BFF3D43A-2F33-4C5B-9B6A-41E9F0A26DA4}"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FB1E-468B-8063-B9CC31C035A0}"/>
                </c:ext>
              </c:extLst>
            </c:dLbl>
            <c:dLbl>
              <c:idx val="9"/>
              <c:tx>
                <c:rich>
                  <a:bodyPr/>
                  <a:lstStyle/>
                  <a:p>
                    <a:fld id="{9422BAF7-3BA3-4111-BE2F-F5FDEBE5B05B}"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FB1E-468B-8063-B9CC31C035A0}"/>
                </c:ext>
              </c:extLst>
            </c:dLbl>
            <c:dLbl>
              <c:idx val="10"/>
              <c:tx>
                <c:rich>
                  <a:bodyPr/>
                  <a:lstStyle/>
                  <a:p>
                    <a:fld id="{968DEAFE-FDE0-4DA1-A65A-2376C327E1F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FB1E-468B-8063-B9CC31C035A0}"/>
                </c:ext>
              </c:extLst>
            </c:dLbl>
            <c:dLbl>
              <c:idx val="11"/>
              <c:tx>
                <c:rich>
                  <a:bodyPr/>
                  <a:lstStyle/>
                  <a:p>
                    <a:fld id="{CC731F2C-0E48-4393-9A66-C6DC7B7756F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FB1E-468B-8063-B9CC31C035A0}"/>
                </c:ext>
              </c:extLst>
            </c:dLbl>
            <c:dLbl>
              <c:idx val="12"/>
              <c:tx>
                <c:rich>
                  <a:bodyPr/>
                  <a:lstStyle/>
                  <a:p>
                    <a:fld id="{5837C996-BE8F-4F0A-891F-3E7AEE8E4B56}"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FB1E-468B-8063-B9CC31C035A0}"/>
                </c:ext>
              </c:extLst>
            </c:dLbl>
            <c:dLbl>
              <c:idx val="13"/>
              <c:tx>
                <c:rich>
                  <a:bodyPr/>
                  <a:lstStyle/>
                  <a:p>
                    <a:fld id="{98141F99-F723-44C6-9CD6-3DD21A8B0610}"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FB1E-468B-8063-B9CC31C035A0}"/>
                </c:ext>
              </c:extLst>
            </c:dLbl>
            <c:dLbl>
              <c:idx val="14"/>
              <c:layout>
                <c:manualLayout>
                  <c:x val="-3.5614346543108876E-3"/>
                  <c:y val="0"/>
                </c:manualLayout>
              </c:layout>
              <c:tx>
                <c:rich>
                  <a:bodyPr/>
                  <a:lstStyle/>
                  <a:p>
                    <a:fld id="{9888CCE5-A1B0-4298-AB98-EE45460AD149}"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FB1E-468B-8063-B9CC31C035A0}"/>
                </c:ext>
              </c:extLst>
            </c:dLbl>
            <c:dLbl>
              <c:idx val="15"/>
              <c:tx>
                <c:rich>
                  <a:bodyPr/>
                  <a:lstStyle/>
                  <a:p>
                    <a:fld id="{24BBA4D5-CC79-4384-B807-6A50399F7DB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FB1E-468B-8063-B9CC31C035A0}"/>
                </c:ext>
              </c:extLst>
            </c:dLbl>
            <c:dLbl>
              <c:idx val="16"/>
              <c:tx>
                <c:rich>
                  <a:bodyPr/>
                  <a:lstStyle/>
                  <a:p>
                    <a:fld id="{851422D3-BF34-426E-84E5-9F7D685C860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FB1E-468B-8063-B9CC31C035A0}"/>
                </c:ext>
              </c:extLst>
            </c:dLbl>
            <c:dLbl>
              <c:idx val="17"/>
              <c:tx>
                <c:rich>
                  <a:bodyPr/>
                  <a:lstStyle/>
                  <a:p>
                    <a:fld id="{0F775DAD-CC04-4333-AFE6-864C88218FAC}"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FB1E-468B-8063-B9CC31C035A0}"/>
                </c:ext>
              </c:extLst>
            </c:dLbl>
            <c:dLbl>
              <c:idx val="18"/>
              <c:tx>
                <c:rich>
                  <a:bodyPr/>
                  <a:lstStyle/>
                  <a:p>
                    <a:fld id="{6D7A40E3-5E5D-4024-AB36-6F7838EBDBE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FB1E-468B-8063-B9CC31C035A0}"/>
                </c:ext>
              </c:extLst>
            </c:dLbl>
            <c:dLbl>
              <c:idx val="19"/>
              <c:tx>
                <c:rich>
                  <a:bodyPr/>
                  <a:lstStyle/>
                  <a:p>
                    <a:fld id="{7E9E7A34-9270-4780-A38A-749DD5AABCE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FB1E-468B-8063-B9CC31C035A0}"/>
                </c:ext>
              </c:extLst>
            </c:dLbl>
            <c:dLbl>
              <c:idx val="20"/>
              <c:tx>
                <c:rich>
                  <a:bodyPr/>
                  <a:lstStyle/>
                  <a:p>
                    <a:fld id="{BB1708C3-FB89-4927-90FC-58F8A73E8C8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FB1E-468B-8063-B9CC31C035A0}"/>
                </c:ext>
              </c:extLst>
            </c:dLbl>
            <c:dLbl>
              <c:idx val="21"/>
              <c:tx>
                <c:rich>
                  <a:bodyPr/>
                  <a:lstStyle/>
                  <a:p>
                    <a:fld id="{2EE766FE-97E3-49C6-AC5E-4FA996B3300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FB1E-468B-8063-B9CC31C035A0}"/>
                </c:ext>
              </c:extLst>
            </c:dLbl>
            <c:dLbl>
              <c:idx val="22"/>
              <c:tx>
                <c:rich>
                  <a:bodyPr/>
                  <a:lstStyle/>
                  <a:p>
                    <a:fld id="{B3F65DF7-B286-4B21-B987-FB1BF8FDE90D}"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FB1E-468B-8063-B9CC31C035A0}"/>
                </c:ext>
              </c:extLst>
            </c:dLbl>
            <c:dLbl>
              <c:idx val="23"/>
              <c:tx>
                <c:rich>
                  <a:bodyPr/>
                  <a:lstStyle/>
                  <a:p>
                    <a:fld id="{4C08165E-1277-4EC0-B189-C6061528CE18}"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FB1E-468B-8063-B9CC31C035A0}"/>
                </c:ext>
              </c:extLst>
            </c:dLbl>
            <c:dLbl>
              <c:idx val="24"/>
              <c:tx>
                <c:rich>
                  <a:bodyPr/>
                  <a:lstStyle/>
                  <a:p>
                    <a:fld id="{EE2B2FC9-FC45-44B6-B1A7-C7EC9567A6F6}"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FB1E-468B-8063-B9CC31C035A0}"/>
                </c:ext>
              </c:extLst>
            </c:dLbl>
            <c:dLbl>
              <c:idx val="25"/>
              <c:tx>
                <c:rich>
                  <a:bodyPr/>
                  <a:lstStyle/>
                  <a:p>
                    <a:fld id="{5B91C168-89E7-4D5A-9D35-3B2ABC46E69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FB1E-468B-8063-B9CC31C035A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trendline>
            <c:spPr>
              <a:ln w="15875" cap="rnd">
                <a:solidFill>
                  <a:schemeClr val="accent1"/>
                </a:solidFill>
                <a:prstDash val="solid"/>
              </a:ln>
              <a:effectLst/>
            </c:spPr>
            <c:trendlineType val="linear"/>
            <c:backward val="9"/>
            <c:dispRSqr val="1"/>
            <c:dispEq val="0"/>
            <c:trendlineLbl>
              <c:layout>
                <c:manualLayout>
                  <c:x val="-0.59446906393906263"/>
                  <c:y val="0.38520561287805222"/>
                </c:manualLayout>
              </c:layout>
              <c:numFmt formatCode="General" sourceLinked="0"/>
              <c:spPr>
                <a:noFill/>
                <a:ln>
                  <a:noFill/>
                </a:ln>
                <a:effectLst/>
              </c:spPr>
              <c:txPr>
                <a:bodyPr rot="0" spcFirstLastPara="1" vertOverflow="ellipsis" vert="horz" wrap="square" anchor="ctr" anchorCtr="1"/>
                <a:lstStyle/>
                <a:p>
                  <a:pPr>
                    <a:defRPr sz="1400" b="1" i="0" u="none" strike="noStrike" kern="1200" baseline="0">
                      <a:solidFill>
                        <a:schemeClr val="accent1"/>
                      </a:solidFill>
                      <a:latin typeface="+mn-lt"/>
                      <a:ea typeface="+mn-ea"/>
                      <a:cs typeface="+mn-cs"/>
                    </a:defRPr>
                  </a:pPr>
                  <a:endParaRPr lang="en-US"/>
                </a:p>
              </c:txPr>
            </c:trendlineLbl>
          </c:trendline>
          <c:xVal>
            <c:numRef>
              <c:f>'Main Trends'!$C$187:$C$212</c:f>
              <c:numCache>
                <c:formatCode>0.00</c:formatCode>
                <c:ptCount val="26"/>
                <c:pt idx="0">
                  <c:v>81.218000000000004</c:v>
                </c:pt>
                <c:pt idx="1">
                  <c:v>32.618000000000002</c:v>
                </c:pt>
                <c:pt idx="2">
                  <c:v>95.798000000000002</c:v>
                </c:pt>
                <c:pt idx="3">
                  <c:v>41.123000000000005</c:v>
                </c:pt>
                <c:pt idx="4">
                  <c:v>38.692999999999998</c:v>
                </c:pt>
                <c:pt idx="5">
                  <c:v>48.412999999999997</c:v>
                </c:pt>
                <c:pt idx="6">
                  <c:v>92.153000000000006</c:v>
                </c:pt>
                <c:pt idx="7">
                  <c:v>37.478000000000002</c:v>
                </c:pt>
                <c:pt idx="8">
                  <c:v>67.853000000000009</c:v>
                </c:pt>
                <c:pt idx="9">
                  <c:v>100</c:v>
                </c:pt>
                <c:pt idx="10">
                  <c:v>56.918000000000006</c:v>
                </c:pt>
                <c:pt idx="11">
                  <c:v>43.552999999999997</c:v>
                </c:pt>
                <c:pt idx="12">
                  <c:v>76.358000000000004</c:v>
                </c:pt>
                <c:pt idx="13">
                  <c:v>36.262999999999998</c:v>
                </c:pt>
                <c:pt idx="14">
                  <c:v>72.713000000000008</c:v>
                </c:pt>
                <c:pt idx="15">
                  <c:v>82.433000000000007</c:v>
                </c:pt>
                <c:pt idx="16">
                  <c:v>66.638000000000005</c:v>
                </c:pt>
                <c:pt idx="17">
                  <c:v>28.972999999999999</c:v>
                </c:pt>
                <c:pt idx="18">
                  <c:v>47.198</c:v>
                </c:pt>
                <c:pt idx="19">
                  <c:v>58.132999999999996</c:v>
                </c:pt>
                <c:pt idx="20">
                  <c:v>78.787999999999997</c:v>
                </c:pt>
                <c:pt idx="21">
                  <c:v>84.863</c:v>
                </c:pt>
                <c:pt idx="22">
                  <c:v>94.582999999999998</c:v>
                </c:pt>
                <c:pt idx="23">
                  <c:v>87.293000000000006</c:v>
                </c:pt>
                <c:pt idx="24">
                  <c:v>64.207999999999998</c:v>
                </c:pt>
                <c:pt idx="25">
                  <c:v>100</c:v>
                </c:pt>
              </c:numCache>
            </c:numRef>
          </c:xVal>
          <c:yVal>
            <c:numRef>
              <c:f>'Main Trends'!$D$187:$D$212</c:f>
              <c:numCache>
                <c:formatCode>General</c:formatCode>
                <c:ptCount val="26"/>
                <c:pt idx="0">
                  <c:v>42</c:v>
                </c:pt>
                <c:pt idx="1">
                  <c:v>34</c:v>
                </c:pt>
                <c:pt idx="2">
                  <c:v>76</c:v>
                </c:pt>
                <c:pt idx="3">
                  <c:v>32</c:v>
                </c:pt>
                <c:pt idx="4">
                  <c:v>18</c:v>
                </c:pt>
                <c:pt idx="5">
                  <c:v>15</c:v>
                </c:pt>
                <c:pt idx="6">
                  <c:v>61</c:v>
                </c:pt>
                <c:pt idx="7">
                  <c:v>35</c:v>
                </c:pt>
                <c:pt idx="8">
                  <c:v>37</c:v>
                </c:pt>
                <c:pt idx="9">
                  <c:v>63</c:v>
                </c:pt>
                <c:pt idx="10">
                  <c:v>26</c:v>
                </c:pt>
                <c:pt idx="11">
                  <c:v>27</c:v>
                </c:pt>
                <c:pt idx="12">
                  <c:v>15</c:v>
                </c:pt>
                <c:pt idx="13">
                  <c:v>18</c:v>
                </c:pt>
                <c:pt idx="14">
                  <c:v>39</c:v>
                </c:pt>
                <c:pt idx="15">
                  <c:v>78</c:v>
                </c:pt>
                <c:pt idx="16">
                  <c:v>56</c:v>
                </c:pt>
                <c:pt idx="17">
                  <c:v>19</c:v>
                </c:pt>
                <c:pt idx="18">
                  <c:v>36</c:v>
                </c:pt>
                <c:pt idx="19">
                  <c:v>22</c:v>
                </c:pt>
                <c:pt idx="20">
                  <c:v>30</c:v>
                </c:pt>
                <c:pt idx="21">
                  <c:v>40</c:v>
                </c:pt>
                <c:pt idx="22">
                  <c:v>28</c:v>
                </c:pt>
                <c:pt idx="23">
                  <c:v>69</c:v>
                </c:pt>
                <c:pt idx="24">
                  <c:v>56</c:v>
                </c:pt>
                <c:pt idx="25">
                  <c:v>73</c:v>
                </c:pt>
              </c:numCache>
            </c:numRef>
          </c:yVal>
          <c:smooth val="0"/>
          <c:extLst>
            <c:ext xmlns:c15="http://schemas.microsoft.com/office/drawing/2012/chart" uri="{02D57815-91ED-43cb-92C2-25804820EDAC}">
              <c15:datalabelsRange>
                <c15:f>'Main Trends'!$B$187:$B$212</c15:f>
                <c15:dlblRangeCache>
                  <c:ptCount val="26"/>
                  <c:pt idx="0">
                    <c:v>Indonesia</c:v>
                  </c:pt>
                  <c:pt idx="1">
                    <c:v>Japan</c:v>
                  </c:pt>
                  <c:pt idx="2">
                    <c:v>Philippines</c:v>
                  </c:pt>
                  <c:pt idx="3">
                    <c:v>South Korea</c:v>
                  </c:pt>
                  <c:pt idx="4">
                    <c:v>Germany</c:v>
                  </c:pt>
                  <c:pt idx="5">
                    <c:v>Israel</c:v>
                  </c:pt>
                  <c:pt idx="6">
                    <c:v>Kenya</c:v>
                  </c:pt>
                  <c:pt idx="7">
                    <c:v>France</c:v>
                  </c:pt>
                  <c:pt idx="8">
                    <c:v>Italy</c:v>
                  </c:pt>
                  <c:pt idx="9">
                    <c:v>Nigeria</c:v>
                  </c:pt>
                  <c:pt idx="10">
                    <c:v>Russia</c:v>
                  </c:pt>
                  <c:pt idx="11">
                    <c:v>Canada</c:v>
                  </c:pt>
                  <c:pt idx="12">
                    <c:v>Poland</c:v>
                  </c:pt>
                  <c:pt idx="13">
                    <c:v>Australia</c:v>
                  </c:pt>
                  <c:pt idx="14">
                    <c:v>South Africa</c:v>
                  </c:pt>
                  <c:pt idx="15">
                    <c:v>Brazil</c:v>
                  </c:pt>
                  <c:pt idx="16">
                    <c:v>Mexico</c:v>
                  </c:pt>
                  <c:pt idx="17">
                    <c:v>UK</c:v>
                  </c:pt>
                  <c:pt idx="18">
                    <c:v>Spain</c:v>
                  </c:pt>
                  <c:pt idx="19">
                    <c:v>Ukraine</c:v>
                  </c:pt>
                  <c:pt idx="20">
                    <c:v>Turkey</c:v>
                  </c:pt>
                  <c:pt idx="21">
                    <c:v>Malaysia</c:v>
                  </c:pt>
                  <c:pt idx="22">
                    <c:v>Pakistan</c:v>
                  </c:pt>
                  <c:pt idx="23">
                    <c:v>Venezuala</c:v>
                  </c:pt>
                  <c:pt idx="24">
                    <c:v>Chile</c:v>
                  </c:pt>
                  <c:pt idx="25">
                    <c:v>Ghana</c:v>
                  </c:pt>
                </c15:dlblRangeCache>
              </c15:datalabelsRange>
            </c:ext>
            <c:ext xmlns:c16="http://schemas.microsoft.com/office/drawing/2014/chart" uri="{C3380CC4-5D6E-409C-BE32-E72D297353CC}">
              <c16:uniqueId val="{00000000-FB1E-468B-8063-B9CC31C035A0}"/>
            </c:ext>
          </c:extLst>
        </c:ser>
        <c:ser>
          <c:idx val="1"/>
          <c:order val="1"/>
          <c:tx>
            <c:v>Somewhat Concerned</c:v>
          </c:tx>
          <c:spPr>
            <a:ln w="25400" cap="rnd">
              <a:noFill/>
              <a:round/>
            </a:ln>
            <a:effectLst/>
          </c:spPr>
          <c:marker>
            <c:symbol val="diamond"/>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backward val="9"/>
            <c:dispRSqr val="1"/>
            <c:dispEq val="0"/>
            <c:trendlineLbl>
              <c:layout>
                <c:manualLayout>
                  <c:x val="-0.56953902135888645"/>
                  <c:y val="-0.21242434555050621"/>
                </c:manualLayout>
              </c:layout>
              <c:numFmt formatCode="General" sourceLinked="0"/>
              <c:spPr>
                <a:noFill/>
                <a:ln>
                  <a:noFill/>
                </a:ln>
                <a:effectLst/>
              </c:spPr>
              <c:txPr>
                <a:bodyPr rot="0" spcFirstLastPara="1" vertOverflow="ellipsis" vert="horz" wrap="square" anchor="ctr" anchorCtr="1"/>
                <a:lstStyle/>
                <a:p>
                  <a:pPr>
                    <a:defRPr sz="1400" b="1" i="0" u="none" strike="noStrike" kern="1200" baseline="0">
                      <a:solidFill>
                        <a:schemeClr val="accent2"/>
                      </a:solidFill>
                      <a:latin typeface="+mn-lt"/>
                      <a:ea typeface="+mn-ea"/>
                      <a:cs typeface="+mn-cs"/>
                    </a:defRPr>
                  </a:pPr>
                  <a:endParaRPr lang="en-US"/>
                </a:p>
              </c:txPr>
            </c:trendlineLbl>
          </c:trendline>
          <c:xVal>
            <c:numRef>
              <c:f>'Main Trends'!$C$187:$C$212</c:f>
              <c:numCache>
                <c:formatCode>0.00</c:formatCode>
                <c:ptCount val="26"/>
                <c:pt idx="0">
                  <c:v>81.218000000000004</c:v>
                </c:pt>
                <c:pt idx="1">
                  <c:v>32.618000000000002</c:v>
                </c:pt>
                <c:pt idx="2">
                  <c:v>95.798000000000002</c:v>
                </c:pt>
                <c:pt idx="3">
                  <c:v>41.123000000000005</c:v>
                </c:pt>
                <c:pt idx="4">
                  <c:v>38.692999999999998</c:v>
                </c:pt>
                <c:pt idx="5">
                  <c:v>48.412999999999997</c:v>
                </c:pt>
                <c:pt idx="6">
                  <c:v>92.153000000000006</c:v>
                </c:pt>
                <c:pt idx="7">
                  <c:v>37.478000000000002</c:v>
                </c:pt>
                <c:pt idx="8">
                  <c:v>67.853000000000009</c:v>
                </c:pt>
                <c:pt idx="9">
                  <c:v>100</c:v>
                </c:pt>
                <c:pt idx="10">
                  <c:v>56.918000000000006</c:v>
                </c:pt>
                <c:pt idx="11">
                  <c:v>43.552999999999997</c:v>
                </c:pt>
                <c:pt idx="12">
                  <c:v>76.358000000000004</c:v>
                </c:pt>
                <c:pt idx="13">
                  <c:v>36.262999999999998</c:v>
                </c:pt>
                <c:pt idx="14">
                  <c:v>72.713000000000008</c:v>
                </c:pt>
                <c:pt idx="15">
                  <c:v>82.433000000000007</c:v>
                </c:pt>
                <c:pt idx="16">
                  <c:v>66.638000000000005</c:v>
                </c:pt>
                <c:pt idx="17">
                  <c:v>28.972999999999999</c:v>
                </c:pt>
                <c:pt idx="18">
                  <c:v>47.198</c:v>
                </c:pt>
                <c:pt idx="19">
                  <c:v>58.132999999999996</c:v>
                </c:pt>
                <c:pt idx="20">
                  <c:v>78.787999999999997</c:v>
                </c:pt>
                <c:pt idx="21">
                  <c:v>84.863</c:v>
                </c:pt>
                <c:pt idx="22">
                  <c:v>94.582999999999998</c:v>
                </c:pt>
                <c:pt idx="23">
                  <c:v>87.293000000000006</c:v>
                </c:pt>
                <c:pt idx="24">
                  <c:v>64.207999999999998</c:v>
                </c:pt>
                <c:pt idx="25">
                  <c:v>100</c:v>
                </c:pt>
              </c:numCache>
            </c:numRef>
          </c:xVal>
          <c:yVal>
            <c:numRef>
              <c:f>'Main Trends'!$E$187:$E$212</c:f>
              <c:numCache>
                <c:formatCode>General</c:formatCode>
                <c:ptCount val="26"/>
                <c:pt idx="0">
                  <c:v>32</c:v>
                </c:pt>
                <c:pt idx="1">
                  <c:v>48</c:v>
                </c:pt>
                <c:pt idx="2">
                  <c:v>21</c:v>
                </c:pt>
                <c:pt idx="3">
                  <c:v>57</c:v>
                </c:pt>
                <c:pt idx="4">
                  <c:v>42</c:v>
                </c:pt>
                <c:pt idx="5">
                  <c:v>43</c:v>
                </c:pt>
                <c:pt idx="6">
                  <c:v>28</c:v>
                </c:pt>
                <c:pt idx="7">
                  <c:v>44</c:v>
                </c:pt>
                <c:pt idx="8">
                  <c:v>44</c:v>
                </c:pt>
                <c:pt idx="9">
                  <c:v>22</c:v>
                </c:pt>
                <c:pt idx="10">
                  <c:v>42</c:v>
                </c:pt>
                <c:pt idx="11">
                  <c:v>37</c:v>
                </c:pt>
                <c:pt idx="12">
                  <c:v>51</c:v>
                </c:pt>
                <c:pt idx="13">
                  <c:v>35</c:v>
                </c:pt>
                <c:pt idx="14">
                  <c:v>29</c:v>
                </c:pt>
                <c:pt idx="15">
                  <c:v>16</c:v>
                </c:pt>
                <c:pt idx="16">
                  <c:v>36</c:v>
                </c:pt>
                <c:pt idx="17">
                  <c:v>27</c:v>
                </c:pt>
                <c:pt idx="18">
                  <c:v>35</c:v>
                </c:pt>
                <c:pt idx="19">
                  <c:v>41</c:v>
                </c:pt>
                <c:pt idx="20">
                  <c:v>45</c:v>
                </c:pt>
                <c:pt idx="21">
                  <c:v>45</c:v>
                </c:pt>
                <c:pt idx="22">
                  <c:v>32</c:v>
                </c:pt>
                <c:pt idx="23">
                  <c:v>23</c:v>
                </c:pt>
                <c:pt idx="24">
                  <c:v>35</c:v>
                </c:pt>
                <c:pt idx="25">
                  <c:v>19</c:v>
                </c:pt>
              </c:numCache>
            </c:numRef>
          </c:yVal>
          <c:smooth val="0"/>
          <c:extLst>
            <c:ext xmlns:c16="http://schemas.microsoft.com/office/drawing/2014/chart" uri="{C3380CC4-5D6E-409C-BE32-E72D297353CC}">
              <c16:uniqueId val="{0000001D-FB1E-468B-8063-B9CC31C035A0}"/>
            </c:ext>
          </c:extLst>
        </c:ser>
        <c:dLbls>
          <c:showLegendKey val="0"/>
          <c:showVal val="0"/>
          <c:showCatName val="0"/>
          <c:showSerName val="0"/>
          <c:showPercent val="0"/>
          <c:showBubbleSize val="0"/>
        </c:dLbls>
        <c:axId val="649041919"/>
        <c:axId val="649035503"/>
      </c:scatterChart>
      <c:valAx>
        <c:axId val="649041919"/>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n-GB" sz="1400" b="1" i="0" baseline="0">
                    <a:effectLst/>
                  </a:rPr>
                  <a:t>Debiased National Religiosity</a:t>
                </a:r>
                <a:endParaRPr lang="en-GB" sz="14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49035503"/>
        <c:crosses val="autoZero"/>
        <c:crossBetween val="midCat"/>
      </c:valAx>
      <c:valAx>
        <c:axId val="64903550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n-GB" sz="1800" b="1" i="0" baseline="0">
                    <a:effectLst/>
                  </a:rPr>
                  <a:t>% Response for 'Very Concerned' (</a:t>
                </a:r>
                <a:r>
                  <a:rPr lang="en-GB" sz="1800" b="1" i="0" baseline="0">
                    <a:solidFill>
                      <a:schemeClr val="accent1"/>
                    </a:solidFill>
                    <a:effectLst/>
                  </a:rPr>
                  <a:t>Blue</a:t>
                </a:r>
                <a:r>
                  <a:rPr lang="en-GB" sz="1800" b="1" i="0" baseline="0">
                    <a:effectLst/>
                  </a:rPr>
                  <a:t>) and 'Somewhat Concerned' (</a:t>
                </a:r>
                <a:r>
                  <a:rPr lang="en-GB" sz="1800" b="1" i="0" baseline="0">
                    <a:solidFill>
                      <a:schemeClr val="accent2"/>
                    </a:solidFill>
                    <a:effectLst/>
                  </a:rPr>
                  <a:t>Orange</a:t>
                </a:r>
                <a:r>
                  <a:rPr lang="en-GB" sz="1800" b="1" i="0" baseline="0">
                    <a:effectLst/>
                  </a:rPr>
                  <a:t>) options</a:t>
                </a:r>
                <a:endParaRPr lang="en-GB">
                  <a:effectLst/>
                </a:endParaRP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endParaRPr lang="en-GB"/>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49041919"/>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800" b="1" i="0" baseline="0">
                <a:effectLst/>
              </a:rPr>
              <a:t>IPSOS / Global Commons Alliance: Attitudes about human caused 'tipping points' in 'climate or nature'</a:t>
            </a:r>
            <a:r>
              <a:rPr lang="en-US" sz="1800" b="0" i="0" baseline="0">
                <a:effectLst/>
              </a:rPr>
              <a:t>, versus </a:t>
            </a:r>
            <a:r>
              <a:rPr lang="en-US" sz="1800" b="1" i="0" baseline="0">
                <a:effectLst/>
              </a:rPr>
              <a:t>National Religiosities</a:t>
            </a:r>
            <a:r>
              <a:rPr lang="en-US" sz="1800" b="0" i="0" baseline="0">
                <a:effectLst/>
              </a:rPr>
              <a:t>, 17 Nations</a:t>
            </a:r>
            <a:r>
              <a:rPr lang="en-US" sz="1400" b="0" i="0" baseline="0">
                <a:effectLst/>
              </a:rPr>
              <a:t>.</a:t>
            </a:r>
            <a:endParaRPr lang="en-GB">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scatterChart>
        <c:scatterStyle val="lineMarker"/>
        <c:varyColors val="0"/>
        <c:ser>
          <c:idx val="0"/>
          <c:order val="0"/>
          <c:tx>
            <c:v>Strongly Agree</c:v>
          </c:tx>
          <c:spPr>
            <a:ln w="25400" cap="rnd">
              <a:noFill/>
              <a:round/>
            </a:ln>
            <a:effectLst/>
          </c:spPr>
          <c:marker>
            <c:symbol val="circle"/>
            <c:size val="5"/>
            <c:spPr>
              <a:solidFill>
                <a:schemeClr val="accent1"/>
              </a:solidFill>
              <a:ln w="9525">
                <a:solidFill>
                  <a:schemeClr val="accent1"/>
                </a:solidFill>
              </a:ln>
              <a:effectLst/>
            </c:spPr>
          </c:marker>
          <c:dLbls>
            <c:dLbl>
              <c:idx val="0"/>
              <c:tx>
                <c:rich>
                  <a:bodyPr/>
                  <a:lstStyle/>
                  <a:p>
                    <a:fld id="{986C7DC3-0662-4B33-9764-F4917D276BFE}"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2C12-4DD0-81B4-50984465C711}"/>
                </c:ext>
              </c:extLst>
            </c:dLbl>
            <c:dLbl>
              <c:idx val="1"/>
              <c:tx>
                <c:rich>
                  <a:bodyPr/>
                  <a:lstStyle/>
                  <a:p>
                    <a:fld id="{123D99B3-274F-4B84-A610-C3A1D9E19EA1}"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2C12-4DD0-81B4-50984465C711}"/>
                </c:ext>
              </c:extLst>
            </c:dLbl>
            <c:dLbl>
              <c:idx val="2"/>
              <c:tx>
                <c:rich>
                  <a:bodyPr/>
                  <a:lstStyle/>
                  <a:p>
                    <a:fld id="{FB677ABC-7D67-4A84-B409-D0A55FE466B4}"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2C12-4DD0-81B4-50984465C711}"/>
                </c:ext>
              </c:extLst>
            </c:dLbl>
            <c:dLbl>
              <c:idx val="3"/>
              <c:layout>
                <c:manualLayout>
                  <c:x val="-2.7078621319090859E-2"/>
                  <c:y val="1.6511004992087377E-2"/>
                </c:manualLayout>
              </c:layout>
              <c:tx>
                <c:rich>
                  <a:bodyPr/>
                  <a:lstStyle/>
                  <a:p>
                    <a:fld id="{A445BD55-5E9E-4F00-BB4C-B21F241C41EF}"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2C12-4DD0-81B4-50984465C711}"/>
                </c:ext>
              </c:extLst>
            </c:dLbl>
            <c:dLbl>
              <c:idx val="4"/>
              <c:layout>
                <c:manualLayout>
                  <c:x val="-2.3265997219127029E-2"/>
                  <c:y val="-2.0437522231585133E-2"/>
                </c:manualLayout>
              </c:layout>
              <c:tx>
                <c:rich>
                  <a:bodyPr/>
                  <a:lstStyle/>
                  <a:p>
                    <a:fld id="{CE5CC07E-35B0-4874-A24A-535CAA591888}"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2C12-4DD0-81B4-50984465C711}"/>
                </c:ext>
              </c:extLst>
            </c:dLbl>
            <c:dLbl>
              <c:idx val="5"/>
              <c:tx>
                <c:rich>
                  <a:bodyPr/>
                  <a:lstStyle/>
                  <a:p>
                    <a:fld id="{4735C41F-488C-4FE5-91DD-2F305AFE2DF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2C12-4DD0-81B4-50984465C711}"/>
                </c:ext>
              </c:extLst>
            </c:dLbl>
            <c:dLbl>
              <c:idx val="6"/>
              <c:tx>
                <c:rich>
                  <a:bodyPr/>
                  <a:lstStyle/>
                  <a:p>
                    <a:fld id="{5D8CE00F-64C3-4374-9AE7-344DE89264F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2C12-4DD0-81B4-50984465C711}"/>
                </c:ext>
              </c:extLst>
            </c:dLbl>
            <c:dLbl>
              <c:idx val="7"/>
              <c:tx>
                <c:rich>
                  <a:bodyPr/>
                  <a:lstStyle/>
                  <a:p>
                    <a:fld id="{C1C77CB4-4085-4A5A-899A-D35B31CE341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2C12-4DD0-81B4-50984465C711}"/>
                </c:ext>
              </c:extLst>
            </c:dLbl>
            <c:dLbl>
              <c:idx val="8"/>
              <c:layout>
                <c:manualLayout>
                  <c:x val="-4.3812317657509578E-2"/>
                  <c:y val="-1.8474263611836326E-2"/>
                </c:manualLayout>
              </c:layout>
              <c:tx>
                <c:rich>
                  <a:bodyPr/>
                  <a:lstStyle/>
                  <a:p>
                    <a:fld id="{B3F964E2-F183-4B1D-98B8-B90E6B1A7B38}"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2C12-4DD0-81B4-50984465C711}"/>
                </c:ext>
              </c:extLst>
            </c:dLbl>
            <c:dLbl>
              <c:idx val="9"/>
              <c:layout>
                <c:manualLayout>
                  <c:x val="-3.9328473820584221E-2"/>
                  <c:y val="1.4547746372338572E-2"/>
                </c:manualLayout>
              </c:layout>
              <c:tx>
                <c:rich>
                  <a:bodyPr/>
                  <a:lstStyle/>
                  <a:p>
                    <a:fld id="{A0FA71E8-1814-42A1-8CC3-A967186C76CA}"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2C12-4DD0-81B4-50984465C711}"/>
                </c:ext>
              </c:extLst>
            </c:dLbl>
            <c:dLbl>
              <c:idx val="10"/>
              <c:tx>
                <c:rich>
                  <a:bodyPr/>
                  <a:lstStyle/>
                  <a:p>
                    <a:fld id="{2089B9E8-AC50-43AB-804D-090DD8BDE60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2C12-4DD0-81B4-50984465C711}"/>
                </c:ext>
              </c:extLst>
            </c:dLbl>
            <c:dLbl>
              <c:idx val="11"/>
              <c:tx>
                <c:rich>
                  <a:bodyPr/>
                  <a:lstStyle/>
                  <a:p>
                    <a:fld id="{0ED15BB8-2BCC-42BB-8F80-7581BDC8BB11}"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2C12-4DD0-81B4-50984465C711}"/>
                </c:ext>
              </c:extLst>
            </c:dLbl>
            <c:dLbl>
              <c:idx val="12"/>
              <c:tx>
                <c:rich>
                  <a:bodyPr/>
                  <a:lstStyle/>
                  <a:p>
                    <a:fld id="{029FA725-044D-4C4F-AC6D-E43E9899C038}"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2C12-4DD0-81B4-50984465C711}"/>
                </c:ext>
              </c:extLst>
            </c:dLbl>
            <c:dLbl>
              <c:idx val="13"/>
              <c:tx>
                <c:rich>
                  <a:bodyPr/>
                  <a:lstStyle/>
                  <a:p>
                    <a:fld id="{FE92EB49-0A76-4A9C-BD7D-33F58624057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2C12-4DD0-81B4-50984465C711}"/>
                </c:ext>
              </c:extLst>
            </c:dLbl>
            <c:dLbl>
              <c:idx val="14"/>
              <c:tx>
                <c:rich>
                  <a:bodyPr/>
                  <a:lstStyle/>
                  <a:p>
                    <a:fld id="{D59D9900-0484-4DC5-A03A-929147FCFDFD}"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2C12-4DD0-81B4-50984465C711}"/>
                </c:ext>
              </c:extLst>
            </c:dLbl>
            <c:dLbl>
              <c:idx val="15"/>
              <c:tx>
                <c:rich>
                  <a:bodyPr/>
                  <a:lstStyle/>
                  <a:p>
                    <a:fld id="{65564F49-67F5-4196-97BC-A981F26174B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2C12-4DD0-81B4-50984465C711}"/>
                </c:ext>
              </c:extLst>
            </c:dLbl>
            <c:dLbl>
              <c:idx val="16"/>
              <c:tx>
                <c:rich>
                  <a:bodyPr/>
                  <a:lstStyle/>
                  <a:p>
                    <a:fld id="{B9315488-7A22-45BD-A387-1815276D3036}"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2C12-4DD0-81B4-50984465C711}"/>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accent1"/>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trendline>
            <c:spPr>
              <a:ln w="15875" cap="rnd">
                <a:solidFill>
                  <a:schemeClr val="accent1"/>
                </a:solidFill>
                <a:prstDash val="solid"/>
              </a:ln>
              <a:effectLst/>
            </c:spPr>
            <c:trendlineType val="linear"/>
            <c:forward val="7"/>
            <c:backward val="9"/>
            <c:dispRSqr val="1"/>
            <c:dispEq val="0"/>
            <c:trendlineLbl>
              <c:layout>
                <c:manualLayout>
                  <c:x val="0.10158142766739696"/>
                  <c:y val="-4.1703941527665635E-2"/>
                </c:manualLayout>
              </c:layout>
              <c:numFmt formatCode="General" sourceLinked="0"/>
              <c:spPr>
                <a:noFill/>
                <a:ln>
                  <a:noFill/>
                </a:ln>
                <a:effectLst/>
              </c:spPr>
              <c:txPr>
                <a:bodyPr rot="0" spcFirstLastPara="1" vertOverflow="ellipsis" vert="horz" wrap="square" anchor="ctr" anchorCtr="1"/>
                <a:lstStyle/>
                <a:p>
                  <a:pPr>
                    <a:defRPr sz="1400" b="1" i="0" u="none" strike="noStrike" kern="1200" baseline="0">
                      <a:solidFill>
                        <a:schemeClr val="accent1"/>
                      </a:solidFill>
                      <a:latin typeface="+mn-lt"/>
                      <a:ea typeface="+mn-ea"/>
                      <a:cs typeface="+mn-cs"/>
                    </a:defRPr>
                  </a:pPr>
                  <a:endParaRPr lang="en-US"/>
                </a:p>
              </c:txPr>
            </c:trendlineLbl>
          </c:trendline>
          <c:xVal>
            <c:numRef>
              <c:f>'Main Trends'!$C$224:$C$240</c:f>
              <c:numCache>
                <c:formatCode>0.00</c:formatCode>
                <c:ptCount val="17"/>
                <c:pt idx="0">
                  <c:v>81.218000000000004</c:v>
                </c:pt>
                <c:pt idx="1">
                  <c:v>32.618000000000002</c:v>
                </c:pt>
                <c:pt idx="2">
                  <c:v>41.123000000000005</c:v>
                </c:pt>
                <c:pt idx="3">
                  <c:v>38.692999999999998</c:v>
                </c:pt>
                <c:pt idx="4">
                  <c:v>39.908000000000001</c:v>
                </c:pt>
                <c:pt idx="5">
                  <c:v>67.853000000000009</c:v>
                </c:pt>
                <c:pt idx="6">
                  <c:v>56.918000000000006</c:v>
                </c:pt>
                <c:pt idx="7">
                  <c:v>43.552999999999997</c:v>
                </c:pt>
                <c:pt idx="8">
                  <c:v>36.262999999999998</c:v>
                </c:pt>
                <c:pt idx="9">
                  <c:v>72.713000000000008</c:v>
                </c:pt>
                <c:pt idx="10">
                  <c:v>82.433000000000007</c:v>
                </c:pt>
                <c:pt idx="11">
                  <c:v>66.638000000000005</c:v>
                </c:pt>
                <c:pt idx="12">
                  <c:v>28.972999999999999</c:v>
                </c:pt>
                <c:pt idx="13">
                  <c:v>78.787999999999997</c:v>
                </c:pt>
                <c:pt idx="14">
                  <c:v>93.367999999999995</c:v>
                </c:pt>
                <c:pt idx="15">
                  <c:v>80.003</c:v>
                </c:pt>
                <c:pt idx="16">
                  <c:v>65.5</c:v>
                </c:pt>
              </c:numCache>
            </c:numRef>
          </c:xVal>
          <c:yVal>
            <c:numRef>
              <c:f>'Main Trends'!$D$224:$D$240</c:f>
              <c:numCache>
                <c:formatCode>General</c:formatCode>
                <c:ptCount val="17"/>
                <c:pt idx="0">
                  <c:v>51</c:v>
                </c:pt>
                <c:pt idx="1">
                  <c:v>21</c:v>
                </c:pt>
                <c:pt idx="2">
                  <c:v>24</c:v>
                </c:pt>
                <c:pt idx="3">
                  <c:v>28</c:v>
                </c:pt>
                <c:pt idx="4">
                  <c:v>30</c:v>
                </c:pt>
                <c:pt idx="5">
                  <c:v>46</c:v>
                </c:pt>
                <c:pt idx="6">
                  <c:v>32</c:v>
                </c:pt>
                <c:pt idx="7">
                  <c:v>28</c:v>
                </c:pt>
                <c:pt idx="8">
                  <c:v>30</c:v>
                </c:pt>
                <c:pt idx="9">
                  <c:v>39</c:v>
                </c:pt>
                <c:pt idx="10">
                  <c:v>54</c:v>
                </c:pt>
                <c:pt idx="11">
                  <c:v>53</c:v>
                </c:pt>
                <c:pt idx="12">
                  <c:v>29</c:v>
                </c:pt>
                <c:pt idx="13">
                  <c:v>60</c:v>
                </c:pt>
                <c:pt idx="14">
                  <c:v>48</c:v>
                </c:pt>
                <c:pt idx="15">
                  <c:v>33</c:v>
                </c:pt>
                <c:pt idx="16">
                  <c:v>49</c:v>
                </c:pt>
              </c:numCache>
            </c:numRef>
          </c:yVal>
          <c:smooth val="0"/>
          <c:extLst>
            <c:ext xmlns:c15="http://schemas.microsoft.com/office/drawing/2012/chart" uri="{02D57815-91ED-43cb-92C2-25804820EDAC}">
              <c15:datalabelsRange>
                <c15:f>'Main Trends'!$B$224:$B$240</c15:f>
                <c15:dlblRangeCache>
                  <c:ptCount val="17"/>
                  <c:pt idx="0">
                    <c:v>Indonesia</c:v>
                  </c:pt>
                  <c:pt idx="1">
                    <c:v>Japan</c:v>
                  </c:pt>
                  <c:pt idx="2">
                    <c:v>South Korea</c:v>
                  </c:pt>
                  <c:pt idx="3">
                    <c:v>Germany</c:v>
                  </c:pt>
                  <c:pt idx="4">
                    <c:v>France</c:v>
                  </c:pt>
                  <c:pt idx="5">
                    <c:v>Italy</c:v>
                  </c:pt>
                  <c:pt idx="6">
                    <c:v>Russia</c:v>
                  </c:pt>
                  <c:pt idx="7">
                    <c:v>Canada</c:v>
                  </c:pt>
                  <c:pt idx="8">
                    <c:v>Australia</c:v>
                  </c:pt>
                  <c:pt idx="9">
                    <c:v>South Africa</c:v>
                  </c:pt>
                  <c:pt idx="10">
                    <c:v>Brazil</c:v>
                  </c:pt>
                  <c:pt idx="11">
                    <c:v>Mexico</c:v>
                  </c:pt>
                  <c:pt idx="12">
                    <c:v>UK</c:v>
                  </c:pt>
                  <c:pt idx="13">
                    <c:v>Turkey</c:v>
                  </c:pt>
                  <c:pt idx="14">
                    <c:v>India</c:v>
                  </c:pt>
                  <c:pt idx="15">
                    <c:v>Saudi Arabia</c:v>
                  </c:pt>
                  <c:pt idx="16">
                    <c:v>Argentina</c:v>
                  </c:pt>
                </c15:dlblRangeCache>
              </c15:datalabelsRange>
            </c:ext>
            <c:ext xmlns:c16="http://schemas.microsoft.com/office/drawing/2014/chart" uri="{C3380CC4-5D6E-409C-BE32-E72D297353CC}">
              <c16:uniqueId val="{00000000-2C12-4DD0-81B4-50984465C711}"/>
            </c:ext>
          </c:extLst>
        </c:ser>
        <c:ser>
          <c:idx val="1"/>
          <c:order val="1"/>
          <c:tx>
            <c:v>Everything but 'Tend to agree'</c:v>
          </c:tx>
          <c:spPr>
            <a:ln w="25400" cap="rnd">
              <a:noFill/>
              <a:round/>
            </a:ln>
            <a:effectLst/>
          </c:spPr>
          <c:marker>
            <c:symbol val="diamond"/>
            <c:size val="5"/>
            <c:spPr>
              <a:solidFill>
                <a:schemeClr val="accent2"/>
              </a:solidFill>
              <a:ln w="9525">
                <a:solidFill>
                  <a:schemeClr val="accent2"/>
                </a:solidFill>
              </a:ln>
              <a:effectLst/>
            </c:spPr>
          </c:marker>
          <c:trendline>
            <c:spPr>
              <a:ln w="12700" cap="rnd">
                <a:solidFill>
                  <a:schemeClr val="accent2"/>
                </a:solidFill>
                <a:prstDash val="solid"/>
              </a:ln>
              <a:effectLst/>
            </c:spPr>
            <c:trendlineType val="linear"/>
            <c:forward val="7"/>
            <c:backward val="9"/>
            <c:dispRSqr val="1"/>
            <c:dispEq val="0"/>
            <c:trendlineLbl>
              <c:layout>
                <c:manualLayout>
                  <c:x val="9.92369582891207E-2"/>
                  <c:y val="3.6935078129190765E-2"/>
                </c:manualLayout>
              </c:layout>
              <c:numFmt formatCode="General" sourceLinked="0"/>
              <c:spPr>
                <a:noFill/>
                <a:ln>
                  <a:noFill/>
                </a:ln>
                <a:effectLst/>
              </c:spPr>
              <c:txPr>
                <a:bodyPr rot="0" spcFirstLastPara="1" vertOverflow="ellipsis" vert="horz" wrap="square" anchor="ctr" anchorCtr="1"/>
                <a:lstStyle/>
                <a:p>
                  <a:pPr>
                    <a:defRPr sz="1400" b="1" i="0" u="none" strike="noStrike" kern="1200" baseline="0">
                      <a:solidFill>
                        <a:schemeClr val="accent2"/>
                      </a:solidFill>
                      <a:latin typeface="+mn-lt"/>
                      <a:ea typeface="+mn-ea"/>
                      <a:cs typeface="+mn-cs"/>
                    </a:defRPr>
                  </a:pPr>
                  <a:endParaRPr lang="en-US"/>
                </a:p>
              </c:txPr>
            </c:trendlineLbl>
          </c:trendline>
          <c:xVal>
            <c:numRef>
              <c:f>'Main Trends'!$C$224:$C$240</c:f>
              <c:numCache>
                <c:formatCode>0.00</c:formatCode>
                <c:ptCount val="17"/>
                <c:pt idx="0">
                  <c:v>81.218000000000004</c:v>
                </c:pt>
                <c:pt idx="1">
                  <c:v>32.618000000000002</c:v>
                </c:pt>
                <c:pt idx="2">
                  <c:v>41.123000000000005</c:v>
                </c:pt>
                <c:pt idx="3">
                  <c:v>38.692999999999998</c:v>
                </c:pt>
                <c:pt idx="4">
                  <c:v>39.908000000000001</c:v>
                </c:pt>
                <c:pt idx="5">
                  <c:v>67.853000000000009</c:v>
                </c:pt>
                <c:pt idx="6">
                  <c:v>56.918000000000006</c:v>
                </c:pt>
                <c:pt idx="7">
                  <c:v>43.552999999999997</c:v>
                </c:pt>
                <c:pt idx="8">
                  <c:v>36.262999999999998</c:v>
                </c:pt>
                <c:pt idx="9">
                  <c:v>72.713000000000008</c:v>
                </c:pt>
                <c:pt idx="10">
                  <c:v>82.433000000000007</c:v>
                </c:pt>
                <c:pt idx="11">
                  <c:v>66.638000000000005</c:v>
                </c:pt>
                <c:pt idx="12">
                  <c:v>28.972999999999999</c:v>
                </c:pt>
                <c:pt idx="13">
                  <c:v>78.787999999999997</c:v>
                </c:pt>
                <c:pt idx="14">
                  <c:v>93.367999999999995</c:v>
                </c:pt>
                <c:pt idx="15">
                  <c:v>80.003</c:v>
                </c:pt>
                <c:pt idx="16">
                  <c:v>65.5</c:v>
                </c:pt>
              </c:numCache>
            </c:numRef>
          </c:xVal>
          <c:yVal>
            <c:numRef>
              <c:f>'Main Trends'!$G$224:$G$240</c:f>
              <c:numCache>
                <c:formatCode>General</c:formatCode>
                <c:ptCount val="17"/>
                <c:pt idx="0">
                  <c:v>48</c:v>
                </c:pt>
                <c:pt idx="1">
                  <c:v>72</c:v>
                </c:pt>
                <c:pt idx="2">
                  <c:v>73</c:v>
                </c:pt>
                <c:pt idx="3">
                  <c:v>68</c:v>
                </c:pt>
                <c:pt idx="4">
                  <c:v>67</c:v>
                </c:pt>
                <c:pt idx="5">
                  <c:v>52</c:v>
                </c:pt>
                <c:pt idx="6">
                  <c:v>65</c:v>
                </c:pt>
                <c:pt idx="7">
                  <c:v>71</c:v>
                </c:pt>
                <c:pt idx="8">
                  <c:v>68</c:v>
                </c:pt>
                <c:pt idx="9">
                  <c:v>59</c:v>
                </c:pt>
                <c:pt idx="10">
                  <c:v>44</c:v>
                </c:pt>
                <c:pt idx="11">
                  <c:v>44</c:v>
                </c:pt>
                <c:pt idx="12">
                  <c:v>67</c:v>
                </c:pt>
                <c:pt idx="13">
                  <c:v>39</c:v>
                </c:pt>
                <c:pt idx="14">
                  <c:v>50</c:v>
                </c:pt>
                <c:pt idx="15">
                  <c:v>63</c:v>
                </c:pt>
                <c:pt idx="16">
                  <c:v>47</c:v>
                </c:pt>
              </c:numCache>
            </c:numRef>
          </c:yVal>
          <c:smooth val="0"/>
          <c:extLst>
            <c:ext xmlns:c16="http://schemas.microsoft.com/office/drawing/2014/chart" uri="{C3380CC4-5D6E-409C-BE32-E72D297353CC}">
              <c16:uniqueId val="{00000015-2C12-4DD0-81B4-50984465C711}"/>
            </c:ext>
          </c:extLst>
        </c:ser>
        <c:ser>
          <c:idx val="2"/>
          <c:order val="2"/>
          <c:tx>
            <c:v>Tend to agree</c:v>
          </c:tx>
          <c:spPr>
            <a:ln w="25400" cap="rnd">
              <a:noFill/>
              <a:round/>
            </a:ln>
            <a:effectLst/>
          </c:spPr>
          <c:marker>
            <c:symbol val="circle"/>
            <c:size val="5"/>
            <c:spPr>
              <a:solidFill>
                <a:schemeClr val="accent3"/>
              </a:solidFill>
              <a:ln w="9525">
                <a:solidFill>
                  <a:schemeClr val="accent3"/>
                </a:solidFill>
              </a:ln>
              <a:effectLst/>
            </c:spPr>
          </c:marker>
          <c:trendline>
            <c:spPr>
              <a:ln w="15875" cap="rnd">
                <a:solidFill>
                  <a:schemeClr val="accent3"/>
                </a:solidFill>
                <a:prstDash val="dash"/>
              </a:ln>
              <a:effectLst/>
            </c:spPr>
            <c:trendlineType val="linear"/>
            <c:forward val="7"/>
            <c:backward val="9"/>
            <c:dispRSqr val="1"/>
            <c:dispEq val="0"/>
            <c:trendlineLbl>
              <c:layout>
                <c:manualLayout>
                  <c:x val="9.8639118597660252E-2"/>
                  <c:y val="1.243747523704802E-2"/>
                </c:manualLayout>
              </c:layout>
              <c:numFmt formatCode="General" sourceLinked="0"/>
              <c:spPr>
                <a:noFill/>
                <a:ln>
                  <a:noFill/>
                </a:ln>
                <a:effectLst/>
              </c:spPr>
              <c:txPr>
                <a:bodyPr rot="0" spcFirstLastPara="1" vertOverflow="ellipsis" vert="horz" wrap="square" anchor="ctr" anchorCtr="1"/>
                <a:lstStyle/>
                <a:p>
                  <a:pPr>
                    <a:defRPr sz="1400" b="0" i="0" u="none" strike="noStrike" kern="1200" baseline="0">
                      <a:solidFill>
                        <a:schemeClr val="accent3"/>
                      </a:solidFill>
                      <a:latin typeface="+mn-lt"/>
                      <a:ea typeface="+mn-ea"/>
                      <a:cs typeface="+mn-cs"/>
                    </a:defRPr>
                  </a:pPr>
                  <a:endParaRPr lang="en-US"/>
                </a:p>
              </c:txPr>
            </c:trendlineLbl>
          </c:trendline>
          <c:xVal>
            <c:numRef>
              <c:f>'Main Trends'!$C$224:$C$240</c:f>
              <c:numCache>
                <c:formatCode>0.00</c:formatCode>
                <c:ptCount val="17"/>
                <c:pt idx="0">
                  <c:v>81.218000000000004</c:v>
                </c:pt>
                <c:pt idx="1">
                  <c:v>32.618000000000002</c:v>
                </c:pt>
                <c:pt idx="2">
                  <c:v>41.123000000000005</c:v>
                </c:pt>
                <c:pt idx="3">
                  <c:v>38.692999999999998</c:v>
                </c:pt>
                <c:pt idx="4">
                  <c:v>39.908000000000001</c:v>
                </c:pt>
                <c:pt idx="5">
                  <c:v>67.853000000000009</c:v>
                </c:pt>
                <c:pt idx="6">
                  <c:v>56.918000000000006</c:v>
                </c:pt>
                <c:pt idx="7">
                  <c:v>43.552999999999997</c:v>
                </c:pt>
                <c:pt idx="8">
                  <c:v>36.262999999999998</c:v>
                </c:pt>
                <c:pt idx="9">
                  <c:v>72.713000000000008</c:v>
                </c:pt>
                <c:pt idx="10">
                  <c:v>82.433000000000007</c:v>
                </c:pt>
                <c:pt idx="11">
                  <c:v>66.638000000000005</c:v>
                </c:pt>
                <c:pt idx="12">
                  <c:v>28.972999999999999</c:v>
                </c:pt>
                <c:pt idx="13">
                  <c:v>78.787999999999997</c:v>
                </c:pt>
                <c:pt idx="14">
                  <c:v>93.367999999999995</c:v>
                </c:pt>
                <c:pt idx="15">
                  <c:v>80.003</c:v>
                </c:pt>
                <c:pt idx="16">
                  <c:v>65.5</c:v>
                </c:pt>
              </c:numCache>
            </c:numRef>
          </c:xVal>
          <c:yVal>
            <c:numRef>
              <c:f>'Main Trends'!$E$224:$E$240</c:f>
              <c:numCache>
                <c:formatCode>General</c:formatCode>
                <c:ptCount val="17"/>
                <c:pt idx="0">
                  <c:v>35</c:v>
                </c:pt>
                <c:pt idx="1">
                  <c:v>42</c:v>
                </c:pt>
                <c:pt idx="2">
                  <c:v>49</c:v>
                </c:pt>
                <c:pt idx="3">
                  <c:v>40</c:v>
                </c:pt>
                <c:pt idx="4">
                  <c:v>43</c:v>
                </c:pt>
                <c:pt idx="5">
                  <c:v>32</c:v>
                </c:pt>
                <c:pt idx="6">
                  <c:v>42</c:v>
                </c:pt>
                <c:pt idx="7">
                  <c:v>38</c:v>
                </c:pt>
                <c:pt idx="8">
                  <c:v>36</c:v>
                </c:pt>
                <c:pt idx="9">
                  <c:v>36</c:v>
                </c:pt>
                <c:pt idx="10">
                  <c:v>29</c:v>
                </c:pt>
                <c:pt idx="11">
                  <c:v>25</c:v>
                </c:pt>
                <c:pt idx="12">
                  <c:v>36</c:v>
                </c:pt>
                <c:pt idx="13">
                  <c:v>25</c:v>
                </c:pt>
                <c:pt idx="14">
                  <c:v>29</c:v>
                </c:pt>
                <c:pt idx="15">
                  <c:v>39</c:v>
                </c:pt>
                <c:pt idx="16">
                  <c:v>28</c:v>
                </c:pt>
              </c:numCache>
            </c:numRef>
          </c:yVal>
          <c:smooth val="0"/>
          <c:extLst>
            <c:ext xmlns:c16="http://schemas.microsoft.com/office/drawing/2014/chart" uri="{C3380CC4-5D6E-409C-BE32-E72D297353CC}">
              <c16:uniqueId val="{00000017-2C12-4DD0-81B4-50984465C711}"/>
            </c:ext>
          </c:extLst>
        </c:ser>
        <c:dLbls>
          <c:showLegendKey val="0"/>
          <c:showVal val="0"/>
          <c:showCatName val="0"/>
          <c:showSerName val="0"/>
          <c:showPercent val="0"/>
          <c:showBubbleSize val="0"/>
        </c:dLbls>
        <c:axId val="1534255008"/>
        <c:axId val="1534255424"/>
      </c:scatterChart>
      <c:valAx>
        <c:axId val="153425500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800" b="1"/>
                  <a:t>Debiased</a:t>
                </a:r>
                <a:r>
                  <a:rPr lang="en-GB" sz="1800" b="1" baseline="0"/>
                  <a:t> National Religiosity</a:t>
                </a:r>
                <a:endParaRPr lang="en-GB" sz="1800" b="1"/>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534255424"/>
        <c:crosses val="autoZero"/>
        <c:crossBetween val="midCat"/>
      </c:valAx>
      <c:valAx>
        <c:axId val="15342554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n-GB" sz="1800" b="1" i="0" baseline="0">
                    <a:effectLst/>
                  </a:rPr>
                  <a:t>% Response for answer options as labelled</a:t>
                </a:r>
                <a:endParaRPr lang="en-GB">
                  <a:effectLst/>
                </a:endParaRP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endParaRPr lang="en-GB"/>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53425500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GB" sz="1650" b="1" i="0" baseline="0">
                <a:solidFill>
                  <a:sysClr val="windowText" lastClr="000000"/>
                </a:solidFill>
                <a:effectLst/>
              </a:rPr>
              <a:t>% Climate-change</a:t>
            </a:r>
            <a:r>
              <a:rPr lang="en-GB" sz="1650" b="1" i="1" baseline="0">
                <a:solidFill>
                  <a:sysClr val="windowText" lastClr="000000"/>
                </a:solidFill>
                <a:effectLst/>
              </a:rPr>
              <a:t> endorsing</a:t>
            </a:r>
            <a:r>
              <a:rPr lang="en-GB" sz="1650" b="1" i="0" baseline="0">
                <a:solidFill>
                  <a:sysClr val="windowText" lastClr="000000"/>
                </a:solidFill>
                <a:effectLst/>
              </a:rPr>
              <a:t> national responses to climate survey questions, versus National Religiosity. </a:t>
            </a:r>
            <a:r>
              <a:rPr lang="en-GB" sz="1650" b="1" i="0" u="sng" baseline="0">
                <a:solidFill>
                  <a:sysClr val="windowText" lastClr="000000"/>
                </a:solidFill>
                <a:effectLst/>
              </a:rPr>
              <a:t>Trends only</a:t>
            </a:r>
            <a:r>
              <a:rPr lang="en-GB" sz="1650" b="1" i="0" baseline="0">
                <a:solidFill>
                  <a:sysClr val="windowText" lastClr="000000"/>
                </a:solidFill>
                <a:effectLst/>
              </a:rPr>
              <a:t>. </a:t>
            </a:r>
            <a:r>
              <a:rPr lang="en-GB" sz="1600" b="1" i="1" baseline="0">
                <a:solidFill>
                  <a:sysClr val="windowText" lastClr="000000"/>
                </a:solidFill>
                <a:effectLst/>
              </a:rPr>
              <a:t>Reality-constrained</a:t>
            </a:r>
            <a:r>
              <a:rPr lang="en-GB" sz="1600" b="1" i="0" baseline="0">
                <a:solidFill>
                  <a:sysClr val="windowText" lastClr="000000"/>
                </a:solidFill>
                <a:effectLst/>
              </a:rPr>
              <a:t> questions = orange. </a:t>
            </a:r>
            <a:r>
              <a:rPr lang="en-GB" sz="1600" b="1" i="1" baseline="0">
                <a:solidFill>
                  <a:sysClr val="windowText" lastClr="000000"/>
                </a:solidFill>
                <a:effectLst/>
              </a:rPr>
              <a:t>Unconstrained</a:t>
            </a:r>
            <a:r>
              <a:rPr lang="en-GB" sz="1600" b="1" i="0" baseline="0">
                <a:solidFill>
                  <a:sysClr val="windowText" lastClr="000000"/>
                </a:solidFill>
                <a:effectLst/>
              </a:rPr>
              <a:t> questions = blue</a:t>
            </a:r>
            <a:r>
              <a:rPr lang="en-GB" sz="1600" b="1" baseline="0">
                <a:solidFill>
                  <a:sysClr val="windowText" lastClr="000000"/>
                </a:solidFill>
              </a:rPr>
              <a:t>.</a:t>
            </a:r>
            <a:endParaRPr lang="en-GB" sz="1600" b="1">
              <a:solidFill>
                <a:sysClr val="windowText" lastClr="000000"/>
              </a:solidFill>
            </a:endParaRPr>
          </a:p>
        </c:rich>
      </c:tx>
      <c:layout>
        <c:manualLayout>
          <c:xMode val="edge"/>
          <c:yMode val="edge"/>
          <c:x val="0.11522290590087908"/>
          <c:y val="1.3741657488429686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6.9818733595800528E-2"/>
          <c:y val="9.7606832651073255E-2"/>
          <c:w val="0.86499216243802857"/>
          <c:h val="0.81948186889010011"/>
        </c:manualLayout>
      </c:layout>
      <c:scatterChart>
        <c:scatterStyle val="lineMarker"/>
        <c:varyColors val="0"/>
        <c:ser>
          <c:idx val="2"/>
          <c:order val="2"/>
          <c:tx>
            <c:v>Un Power to Combat CC: GD</c:v>
          </c:tx>
          <c:spPr>
            <a:ln w="25400" cap="rnd">
              <a:noFill/>
              <a:round/>
            </a:ln>
            <a:effectLst/>
          </c:spPr>
          <c:marker>
            <c:symbol val="none"/>
          </c:marker>
          <c:dPt>
            <c:idx val="7"/>
            <c:marker>
              <c:symbol val="none"/>
            </c:marker>
            <c:bubble3D val="0"/>
            <c:extLst>
              <c:ext xmlns:c16="http://schemas.microsoft.com/office/drawing/2014/chart" uri="{C3380CC4-5D6E-409C-BE32-E72D297353CC}">
                <c16:uniqueId val="{00000000-126E-464A-B567-D235B6B0FFDD}"/>
              </c:ext>
            </c:extLst>
          </c:dPt>
          <c:dPt>
            <c:idx val="8"/>
            <c:marker>
              <c:symbol val="none"/>
            </c:marker>
            <c:bubble3D val="0"/>
            <c:extLst>
              <c:ext xmlns:c16="http://schemas.microsoft.com/office/drawing/2014/chart" uri="{C3380CC4-5D6E-409C-BE32-E72D297353CC}">
                <c16:uniqueId val="{00000001-126E-464A-B567-D235B6B0FFDD}"/>
              </c:ext>
            </c:extLst>
          </c:dPt>
          <c:dPt>
            <c:idx val="11"/>
            <c:marker>
              <c:symbol val="none"/>
            </c:marker>
            <c:bubble3D val="0"/>
            <c:extLst>
              <c:ext xmlns:c16="http://schemas.microsoft.com/office/drawing/2014/chart" uri="{C3380CC4-5D6E-409C-BE32-E72D297353CC}">
                <c16:uniqueId val="{00000002-126E-464A-B567-D235B6B0FFDD}"/>
              </c:ext>
            </c:extLst>
          </c:dPt>
          <c:trendline>
            <c:spPr>
              <a:ln w="28575" cap="rnd">
                <a:solidFill>
                  <a:schemeClr val="accent1">
                    <a:alpha val="60000"/>
                  </a:schemeClr>
                </a:solidFill>
                <a:prstDash val="solid"/>
              </a:ln>
              <a:effectLst/>
            </c:spPr>
            <c:trendlineType val="linear"/>
            <c:backward val="5"/>
            <c:dispRSqr val="0"/>
            <c:dispEq val="0"/>
          </c:trendline>
          <c:xVal>
            <c:numRef>
              <c:f>'Main Trends'!$D$113:$D$134</c:f>
              <c:numCache>
                <c:formatCode>General</c:formatCode>
                <c:ptCount val="22"/>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47.198</c:v>
                </c:pt>
                <c:pt idx="13">
                  <c:v>67.853000000000009</c:v>
                </c:pt>
                <c:pt idx="14">
                  <c:v>36.262999999999998</c:v>
                </c:pt>
                <c:pt idx="15">
                  <c:v>39.908000000000001</c:v>
                </c:pt>
                <c:pt idx="16">
                  <c:v>28.972999999999999</c:v>
                </c:pt>
                <c:pt idx="17">
                  <c:v>38.692999999999998</c:v>
                </c:pt>
                <c:pt idx="18">
                  <c:v>37.478000000000002</c:v>
                </c:pt>
                <c:pt idx="19">
                  <c:v>30.188000000000002</c:v>
                </c:pt>
                <c:pt idx="20">
                  <c:v>24.113</c:v>
                </c:pt>
                <c:pt idx="21">
                  <c:v>27.757999999999999</c:v>
                </c:pt>
              </c:numCache>
            </c:numRef>
          </c:xVal>
          <c:yVal>
            <c:numRef>
              <c:f>'Main Trends'!$F$113:$F$134</c:f>
              <c:numCache>
                <c:formatCode>General</c:formatCode>
                <c:ptCount val="22"/>
                <c:pt idx="0">
                  <c:v>64</c:v>
                </c:pt>
                <c:pt idx="1">
                  <c:v>58</c:v>
                </c:pt>
                <c:pt idx="2">
                  <c:v>67</c:v>
                </c:pt>
                <c:pt idx="3">
                  <c:v>56</c:v>
                </c:pt>
                <c:pt idx="4">
                  <c:v>51</c:v>
                </c:pt>
                <c:pt idx="5">
                  <c:v>44</c:v>
                </c:pt>
                <c:pt idx="6">
                  <c:v>62</c:v>
                </c:pt>
                <c:pt idx="7">
                  <c:v>53</c:v>
                </c:pt>
                <c:pt idx="8">
                  <c:v>47</c:v>
                </c:pt>
                <c:pt idx="9">
                  <c:v>47</c:v>
                </c:pt>
                <c:pt idx="10">
                  <c:v>46</c:v>
                </c:pt>
                <c:pt idx="11">
                  <c:v>41</c:v>
                </c:pt>
                <c:pt idx="12">
                  <c:v>43</c:v>
                </c:pt>
                <c:pt idx="13">
                  <c:v>49</c:v>
                </c:pt>
                <c:pt idx="14">
                  <c:v>36</c:v>
                </c:pt>
                <c:pt idx="15">
                  <c:v>31</c:v>
                </c:pt>
                <c:pt idx="16">
                  <c:v>32</c:v>
                </c:pt>
                <c:pt idx="17">
                  <c:v>27</c:v>
                </c:pt>
                <c:pt idx="18">
                  <c:v>29</c:v>
                </c:pt>
                <c:pt idx="19">
                  <c:v>31</c:v>
                </c:pt>
                <c:pt idx="20">
                  <c:v>23</c:v>
                </c:pt>
                <c:pt idx="21">
                  <c:v>27</c:v>
                </c:pt>
              </c:numCache>
            </c:numRef>
          </c:yVal>
          <c:smooth val="0"/>
          <c:extLst>
            <c:ext xmlns:c16="http://schemas.microsoft.com/office/drawing/2014/chart" uri="{C3380CC4-5D6E-409C-BE32-E72D297353CC}">
              <c16:uniqueId val="{00000004-126E-464A-B567-D235B6B0FFDD}"/>
            </c:ext>
          </c:extLst>
        </c:ser>
        <c:ser>
          <c:idx val="0"/>
          <c:order val="6"/>
          <c:tx>
            <c:v>Climate Concern: Impacts</c:v>
          </c:tx>
          <c:spPr>
            <a:ln w="25400" cap="rnd">
              <a:noFill/>
              <a:round/>
            </a:ln>
            <a:effectLst/>
          </c:spPr>
          <c:marker>
            <c:symbol val="none"/>
          </c:marker>
          <c:trendline>
            <c:spPr>
              <a:ln w="57150" cap="rnd">
                <a:solidFill>
                  <a:schemeClr val="accent1"/>
                </a:solidFill>
                <a:prstDash val="solid"/>
              </a:ln>
              <a:effectLst/>
            </c:spPr>
            <c:trendlineType val="linear"/>
            <c:backward val="5"/>
            <c:dispRSqr val="0"/>
            <c:dispEq val="0"/>
          </c:trendline>
          <c:xVal>
            <c:numRef>
              <c:f>'Main Trends'!$D$113:$D$134</c:f>
              <c:numCache>
                <c:formatCode>General</c:formatCode>
                <c:ptCount val="22"/>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47.198</c:v>
                </c:pt>
                <c:pt idx="13">
                  <c:v>67.853000000000009</c:v>
                </c:pt>
                <c:pt idx="14">
                  <c:v>36.262999999999998</c:v>
                </c:pt>
                <c:pt idx="15">
                  <c:v>39.908000000000001</c:v>
                </c:pt>
                <c:pt idx="16">
                  <c:v>28.972999999999999</c:v>
                </c:pt>
                <c:pt idx="17">
                  <c:v>38.692999999999998</c:v>
                </c:pt>
                <c:pt idx="18">
                  <c:v>37.478000000000002</c:v>
                </c:pt>
                <c:pt idx="19">
                  <c:v>30.188000000000002</c:v>
                </c:pt>
                <c:pt idx="20">
                  <c:v>24.113</c:v>
                </c:pt>
                <c:pt idx="21">
                  <c:v>27.757999999999999</c:v>
                </c:pt>
              </c:numCache>
            </c:numRef>
          </c:xVal>
          <c:yVal>
            <c:numRef>
              <c:f>'Main Trends'!$C$113:$C$134</c:f>
              <c:numCache>
                <c:formatCode>General</c:formatCode>
                <c:ptCount val="22"/>
                <c:pt idx="0">
                  <c:v>75</c:v>
                </c:pt>
                <c:pt idx="1">
                  <c:v>70</c:v>
                </c:pt>
                <c:pt idx="2">
                  <c:v>65</c:v>
                </c:pt>
                <c:pt idx="3">
                  <c:v>58</c:v>
                </c:pt>
                <c:pt idx="4">
                  <c:v>56</c:v>
                </c:pt>
                <c:pt idx="5">
                  <c:v>55</c:v>
                </c:pt>
                <c:pt idx="6">
                  <c:v>55</c:v>
                </c:pt>
                <c:pt idx="7">
                  <c:v>53</c:v>
                </c:pt>
                <c:pt idx="8">
                  <c:v>47</c:v>
                </c:pt>
                <c:pt idx="9">
                  <c:v>45</c:v>
                </c:pt>
                <c:pt idx="10">
                  <c:v>41</c:v>
                </c:pt>
                <c:pt idx="11">
                  <c:v>41</c:v>
                </c:pt>
                <c:pt idx="12">
                  <c:v>32</c:v>
                </c:pt>
                <c:pt idx="13">
                  <c:v>29</c:v>
                </c:pt>
                <c:pt idx="14">
                  <c:v>29</c:v>
                </c:pt>
                <c:pt idx="15">
                  <c:v>26</c:v>
                </c:pt>
                <c:pt idx="16">
                  <c:v>17</c:v>
                </c:pt>
                <c:pt idx="17">
                  <c:v>16</c:v>
                </c:pt>
                <c:pt idx="18">
                  <c:v>14</c:v>
                </c:pt>
                <c:pt idx="19">
                  <c:v>12</c:v>
                </c:pt>
                <c:pt idx="20">
                  <c:v>11</c:v>
                </c:pt>
                <c:pt idx="21">
                  <c:v>10</c:v>
                </c:pt>
              </c:numCache>
            </c:numRef>
          </c:yVal>
          <c:smooth val="0"/>
          <c:extLst>
            <c:ext xmlns:c16="http://schemas.microsoft.com/office/drawing/2014/chart" uri="{C3380CC4-5D6E-409C-BE32-E72D297353CC}">
              <c16:uniqueId val="{00000006-126E-464A-B567-D235B6B0FFDD}"/>
            </c:ext>
          </c:extLst>
        </c:ser>
        <c:dLbls>
          <c:showLegendKey val="0"/>
          <c:showVal val="0"/>
          <c:showCatName val="0"/>
          <c:showSerName val="0"/>
          <c:showPercent val="0"/>
          <c:showBubbleSize val="0"/>
        </c:dLbls>
        <c:axId val="546280360"/>
        <c:axId val="546282328"/>
      </c:scatterChart>
      <c:scatterChart>
        <c:scatterStyle val="lineMarker"/>
        <c:varyColors val="0"/>
        <c:ser>
          <c:idx val="6"/>
          <c:order val="0"/>
          <c:tx>
            <c:v>Weakly Constrained</c:v>
          </c:tx>
          <c:spPr>
            <a:ln w="25400" cap="rnd">
              <a:noFill/>
              <a:round/>
            </a:ln>
            <a:effectLst/>
          </c:spPr>
          <c:marker>
            <c:symbol val="none"/>
          </c:marker>
          <c:trendline>
            <c:spPr>
              <a:ln w="25400" cap="rnd">
                <a:solidFill>
                  <a:schemeClr val="accent2">
                    <a:alpha val="40000"/>
                  </a:schemeClr>
                </a:solidFill>
                <a:prstDash val="solid"/>
              </a:ln>
              <a:effectLst/>
            </c:spPr>
            <c:trendlineType val="linear"/>
            <c:backward val="4"/>
            <c:dispRSqr val="0"/>
            <c:dispEq val="0"/>
          </c:trendline>
          <c:xVal>
            <c:numRef>
              <c:f>'Main Trends'!$D$362:$D$408</c:f>
              <c:numCache>
                <c:formatCode>General</c:formatCode>
                <c:ptCount val="47"/>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47.198</c:v>
                </c:pt>
                <c:pt idx="13">
                  <c:v>67.853000000000009</c:v>
                </c:pt>
                <c:pt idx="14">
                  <c:v>36.262999999999998</c:v>
                </c:pt>
                <c:pt idx="15">
                  <c:v>39.908000000000001</c:v>
                </c:pt>
                <c:pt idx="16">
                  <c:v>28.972999999999999</c:v>
                </c:pt>
                <c:pt idx="17">
                  <c:v>38.692999999999998</c:v>
                </c:pt>
                <c:pt idx="18">
                  <c:v>37.478000000000002</c:v>
                </c:pt>
                <c:pt idx="19">
                  <c:v>30.188000000000002</c:v>
                </c:pt>
                <c:pt idx="20">
                  <c:v>24.113</c:v>
                </c:pt>
                <c:pt idx="21">
                  <c:v>27.757999999999999</c:v>
                </c:pt>
                <c:pt idx="22">
                  <c:v>100</c:v>
                </c:pt>
                <c:pt idx="23">
                  <c:v>100</c:v>
                </c:pt>
                <c:pt idx="24">
                  <c:v>97.013000000000005</c:v>
                </c:pt>
                <c:pt idx="25">
                  <c:v>94.582999999999998</c:v>
                </c:pt>
                <c:pt idx="26">
                  <c:v>88.507999999999996</c:v>
                </c:pt>
                <c:pt idx="27">
                  <c:v>87.293000000000006</c:v>
                </c:pt>
                <c:pt idx="28">
                  <c:v>86.078000000000003</c:v>
                </c:pt>
                <c:pt idx="29">
                  <c:v>82.433000000000007</c:v>
                </c:pt>
                <c:pt idx="30">
                  <c:v>78.787999999999997</c:v>
                </c:pt>
                <c:pt idx="31">
                  <c:v>50.843000000000004</c:v>
                </c:pt>
                <c:pt idx="32">
                  <c:v>73.927999999999997</c:v>
                </c:pt>
                <c:pt idx="33">
                  <c:v>61.778000000000006</c:v>
                </c:pt>
                <c:pt idx="34">
                  <c:v>58.132999999999996</c:v>
                </c:pt>
                <c:pt idx="35">
                  <c:v>53.273000000000003</c:v>
                </c:pt>
                <c:pt idx="36">
                  <c:v>45.983000000000004</c:v>
                </c:pt>
                <c:pt idx="37">
                  <c:v>44.768000000000001</c:v>
                </c:pt>
                <c:pt idx="38">
                  <c:v>43.552999999999997</c:v>
                </c:pt>
                <c:pt idx="39">
                  <c:v>49.628</c:v>
                </c:pt>
                <c:pt idx="40">
                  <c:v>35.048000000000002</c:v>
                </c:pt>
                <c:pt idx="41">
                  <c:v>33.832999999999998</c:v>
                </c:pt>
                <c:pt idx="42">
                  <c:v>32.618000000000002</c:v>
                </c:pt>
                <c:pt idx="43">
                  <c:v>26.542999999999999</c:v>
                </c:pt>
                <c:pt idx="44">
                  <c:v>25.327999999999999</c:v>
                </c:pt>
                <c:pt idx="45">
                  <c:v>70.283000000000001</c:v>
                </c:pt>
                <c:pt idx="46">
                  <c:v>100</c:v>
                </c:pt>
              </c:numCache>
            </c:numRef>
          </c:xVal>
          <c:yVal>
            <c:numRef>
              <c:f>'Main Trends'!$G$362:$G$408</c:f>
              <c:numCache>
                <c:formatCode>General</c:formatCode>
                <c:ptCount val="47"/>
                <c:pt idx="0">
                  <c:v>22.200000000000003</c:v>
                </c:pt>
                <c:pt idx="1">
                  <c:v>21.6</c:v>
                </c:pt>
                <c:pt idx="2">
                  <c:v>27</c:v>
                </c:pt>
                <c:pt idx="3">
                  <c:v>11.399999999999999</c:v>
                </c:pt>
                <c:pt idx="4">
                  <c:v>21.6</c:v>
                </c:pt>
                <c:pt idx="5">
                  <c:v>23.4</c:v>
                </c:pt>
                <c:pt idx="6">
                  <c:v>22.799999999999997</c:v>
                </c:pt>
                <c:pt idx="7">
                  <c:v>24</c:v>
                </c:pt>
                <c:pt idx="8">
                  <c:v>21.6</c:v>
                </c:pt>
                <c:pt idx="9">
                  <c:v>18.600000000000001</c:v>
                </c:pt>
                <c:pt idx="10">
                  <c:v>19.799999999999997</c:v>
                </c:pt>
                <c:pt idx="11">
                  <c:v>40.799999999999997</c:v>
                </c:pt>
                <c:pt idx="12">
                  <c:v>36.599999999999994</c:v>
                </c:pt>
                <c:pt idx="13">
                  <c:v>42.599999999999994</c:v>
                </c:pt>
                <c:pt idx="14">
                  <c:v>27.599999999999998</c:v>
                </c:pt>
                <c:pt idx="15">
                  <c:v>48.599999999999994</c:v>
                </c:pt>
                <c:pt idx="16">
                  <c:v>40.799999999999997</c:v>
                </c:pt>
                <c:pt idx="17">
                  <c:v>49.199999999999996</c:v>
                </c:pt>
                <c:pt idx="18">
                  <c:v>41.400000000000006</c:v>
                </c:pt>
                <c:pt idx="19">
                  <c:v>52.199999999999996</c:v>
                </c:pt>
                <c:pt idx="20">
                  <c:v>57</c:v>
                </c:pt>
                <c:pt idx="21">
                  <c:v>54.599999999999994</c:v>
                </c:pt>
                <c:pt idx="22">
                  <c:v>15.600000000000001</c:v>
                </c:pt>
                <c:pt idx="23">
                  <c:v>11.399999999999999</c:v>
                </c:pt>
                <c:pt idx="24">
                  <c:v>22.200000000000003</c:v>
                </c:pt>
                <c:pt idx="25">
                  <c:v>0.96</c:v>
                </c:pt>
                <c:pt idx="26">
                  <c:v>18</c:v>
                </c:pt>
                <c:pt idx="27">
                  <c:v>25.799999999999997</c:v>
                </c:pt>
                <c:pt idx="28">
                  <c:v>29.400000000000002</c:v>
                </c:pt>
                <c:pt idx="29">
                  <c:v>18</c:v>
                </c:pt>
                <c:pt idx="30">
                  <c:v>31.200000000000003</c:v>
                </c:pt>
                <c:pt idx="31">
                  <c:v>35.400000000000006</c:v>
                </c:pt>
                <c:pt idx="32">
                  <c:v>26.400000000000002</c:v>
                </c:pt>
                <c:pt idx="33">
                  <c:v>22.200000000000003</c:v>
                </c:pt>
                <c:pt idx="34">
                  <c:v>15.600000000000001</c:v>
                </c:pt>
                <c:pt idx="35">
                  <c:v>42</c:v>
                </c:pt>
                <c:pt idx="36">
                  <c:v>27</c:v>
                </c:pt>
                <c:pt idx="37">
                  <c:v>25.200000000000003</c:v>
                </c:pt>
                <c:pt idx="38">
                  <c:v>43.8</c:v>
                </c:pt>
                <c:pt idx="39">
                  <c:v>33.599999999999994</c:v>
                </c:pt>
                <c:pt idx="40">
                  <c:v>51</c:v>
                </c:pt>
                <c:pt idx="41">
                  <c:v>48.599999999999994</c:v>
                </c:pt>
                <c:pt idx="42">
                  <c:v>28.200000000000003</c:v>
                </c:pt>
                <c:pt idx="43">
                  <c:v>30.599999999999998</c:v>
                </c:pt>
                <c:pt idx="44">
                  <c:v>45.599999999999994</c:v>
                </c:pt>
                <c:pt idx="45">
                  <c:v>18</c:v>
                </c:pt>
                <c:pt idx="46">
                  <c:v>14.399999999999999</c:v>
                </c:pt>
              </c:numCache>
            </c:numRef>
          </c:yVal>
          <c:smooth val="0"/>
          <c:extLst>
            <c:ext xmlns:c16="http://schemas.microsoft.com/office/drawing/2014/chart" uri="{C3380CC4-5D6E-409C-BE32-E72D297353CC}">
              <c16:uniqueId val="{00000008-126E-464A-B567-D235B6B0FFDD}"/>
            </c:ext>
          </c:extLst>
        </c:ser>
        <c:ser>
          <c:idx val="1"/>
          <c:order val="1"/>
          <c:tx>
            <c:v>Climate Action Share of UN Issues List</c:v>
          </c:tx>
          <c:spPr>
            <a:ln w="25400" cap="rnd">
              <a:noFill/>
              <a:round/>
            </a:ln>
            <a:effectLst/>
          </c:spPr>
          <c:marker>
            <c:symbol val="none"/>
          </c:marker>
          <c:trendline>
            <c:spPr>
              <a:ln w="57150" cap="rnd">
                <a:solidFill>
                  <a:schemeClr val="accent2"/>
                </a:solidFill>
                <a:prstDash val="solid"/>
              </a:ln>
              <a:effectLst/>
            </c:spPr>
            <c:trendlineType val="linear"/>
            <c:backward val="5"/>
            <c:dispRSqr val="0"/>
            <c:dispEq val="0"/>
          </c:trendline>
          <c:xVal>
            <c:numRef>
              <c:f>'Main Trends'!$D$113:$D$134</c:f>
              <c:numCache>
                <c:formatCode>General</c:formatCode>
                <c:ptCount val="22"/>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47.198</c:v>
                </c:pt>
                <c:pt idx="13">
                  <c:v>67.853000000000009</c:v>
                </c:pt>
                <c:pt idx="14">
                  <c:v>36.262999999999998</c:v>
                </c:pt>
                <c:pt idx="15">
                  <c:v>39.908000000000001</c:v>
                </c:pt>
                <c:pt idx="16">
                  <c:v>28.972999999999999</c:v>
                </c:pt>
                <c:pt idx="17">
                  <c:v>38.692999999999998</c:v>
                </c:pt>
                <c:pt idx="18">
                  <c:v>37.478000000000002</c:v>
                </c:pt>
                <c:pt idx="19">
                  <c:v>30.188000000000002</c:v>
                </c:pt>
                <c:pt idx="20">
                  <c:v>24.113</c:v>
                </c:pt>
                <c:pt idx="21">
                  <c:v>27.757999999999999</c:v>
                </c:pt>
              </c:numCache>
            </c:numRef>
          </c:xVal>
          <c:yVal>
            <c:numRef>
              <c:f>'Main Trends'!$E$113:$E$134</c:f>
              <c:numCache>
                <c:formatCode>General</c:formatCode>
                <c:ptCount val="22"/>
                <c:pt idx="0">
                  <c:v>3.7</c:v>
                </c:pt>
                <c:pt idx="1">
                  <c:v>3.6</c:v>
                </c:pt>
                <c:pt idx="2">
                  <c:v>4.5</c:v>
                </c:pt>
                <c:pt idx="3">
                  <c:v>1.9</c:v>
                </c:pt>
                <c:pt idx="4">
                  <c:v>3.6</c:v>
                </c:pt>
                <c:pt idx="5">
                  <c:v>3.9</c:v>
                </c:pt>
                <c:pt idx="6">
                  <c:v>3.8</c:v>
                </c:pt>
                <c:pt idx="7">
                  <c:v>4</c:v>
                </c:pt>
                <c:pt idx="8">
                  <c:v>3.6</c:v>
                </c:pt>
                <c:pt idx="9">
                  <c:v>3.1</c:v>
                </c:pt>
                <c:pt idx="10">
                  <c:v>3.3</c:v>
                </c:pt>
                <c:pt idx="11">
                  <c:v>6.8</c:v>
                </c:pt>
                <c:pt idx="12">
                  <c:v>6.1</c:v>
                </c:pt>
                <c:pt idx="13">
                  <c:v>7.1</c:v>
                </c:pt>
                <c:pt idx="14">
                  <c:v>4.5999999999999996</c:v>
                </c:pt>
                <c:pt idx="15">
                  <c:v>8.1</c:v>
                </c:pt>
                <c:pt idx="16">
                  <c:v>6.8</c:v>
                </c:pt>
                <c:pt idx="17">
                  <c:v>8.1999999999999993</c:v>
                </c:pt>
                <c:pt idx="18">
                  <c:v>6.9</c:v>
                </c:pt>
                <c:pt idx="19">
                  <c:v>8.6999999999999993</c:v>
                </c:pt>
                <c:pt idx="20">
                  <c:v>9.5</c:v>
                </c:pt>
                <c:pt idx="21">
                  <c:v>9.1</c:v>
                </c:pt>
              </c:numCache>
            </c:numRef>
          </c:yVal>
          <c:smooth val="0"/>
          <c:extLst>
            <c:ext xmlns:c16="http://schemas.microsoft.com/office/drawing/2014/chart" uri="{C3380CC4-5D6E-409C-BE32-E72D297353CC}">
              <c16:uniqueId val="{0000000A-126E-464A-B567-D235B6B0FFDD}"/>
            </c:ext>
          </c:extLst>
        </c:ser>
        <c:ser>
          <c:idx val="5"/>
          <c:order val="5"/>
          <c:tx>
            <c:v>Strongly Constrained</c:v>
          </c:tx>
          <c:spPr>
            <a:ln w="25400" cap="rnd">
              <a:noFill/>
              <a:round/>
            </a:ln>
            <a:effectLst/>
          </c:spPr>
          <c:marker>
            <c:symbol val="none"/>
          </c:marker>
          <c:trendline>
            <c:spPr>
              <a:ln w="31750" cap="rnd">
                <a:solidFill>
                  <a:schemeClr val="accent2">
                    <a:alpha val="80000"/>
                  </a:schemeClr>
                </a:solidFill>
                <a:prstDash val="solid"/>
              </a:ln>
              <a:effectLst/>
            </c:spPr>
            <c:trendlineType val="linear"/>
            <c:backward val="5"/>
            <c:dispRSqr val="0"/>
            <c:dispEq val="0"/>
          </c:trendline>
          <c:xVal>
            <c:numRef>
              <c:f>'Main Trends'!$D$113:$D$134</c:f>
              <c:numCache>
                <c:formatCode>General</c:formatCode>
                <c:ptCount val="22"/>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47.198</c:v>
                </c:pt>
                <c:pt idx="13">
                  <c:v>67.853000000000009</c:v>
                </c:pt>
                <c:pt idx="14">
                  <c:v>36.262999999999998</c:v>
                </c:pt>
                <c:pt idx="15">
                  <c:v>39.908000000000001</c:v>
                </c:pt>
                <c:pt idx="16">
                  <c:v>28.972999999999999</c:v>
                </c:pt>
                <c:pt idx="17">
                  <c:v>38.692999999999998</c:v>
                </c:pt>
                <c:pt idx="18">
                  <c:v>37.478000000000002</c:v>
                </c:pt>
                <c:pt idx="19">
                  <c:v>30.188000000000002</c:v>
                </c:pt>
                <c:pt idx="20">
                  <c:v>24.113</c:v>
                </c:pt>
                <c:pt idx="21">
                  <c:v>27.757999999999999</c:v>
                </c:pt>
              </c:numCache>
            </c:numRef>
          </c:xVal>
          <c:yVal>
            <c:numRef>
              <c:f>'Main Trends'!$I$113:$I$134</c:f>
              <c:numCache>
                <c:formatCode>General</c:formatCode>
                <c:ptCount val="22"/>
                <c:pt idx="4">
                  <c:v>12</c:v>
                </c:pt>
                <c:pt idx="5">
                  <c:v>12</c:v>
                </c:pt>
                <c:pt idx="8">
                  <c:v>10</c:v>
                </c:pt>
                <c:pt idx="9">
                  <c:v>11</c:v>
                </c:pt>
                <c:pt idx="10">
                  <c:v>5</c:v>
                </c:pt>
                <c:pt idx="11">
                  <c:v>16</c:v>
                </c:pt>
                <c:pt idx="12">
                  <c:v>13</c:v>
                </c:pt>
                <c:pt idx="13">
                  <c:v>7</c:v>
                </c:pt>
                <c:pt idx="14">
                  <c:v>13</c:v>
                </c:pt>
                <c:pt idx="15">
                  <c:v>12.5</c:v>
                </c:pt>
                <c:pt idx="16">
                  <c:v>12.5</c:v>
                </c:pt>
                <c:pt idx="17">
                  <c:v>13</c:v>
                </c:pt>
                <c:pt idx="18">
                  <c:v>16.5</c:v>
                </c:pt>
                <c:pt idx="19">
                  <c:v>13</c:v>
                </c:pt>
                <c:pt idx="20">
                  <c:v>28.5</c:v>
                </c:pt>
                <c:pt idx="21">
                  <c:v>23.5</c:v>
                </c:pt>
              </c:numCache>
            </c:numRef>
          </c:yVal>
          <c:smooth val="0"/>
          <c:extLst>
            <c:ext xmlns:c16="http://schemas.microsoft.com/office/drawing/2014/chart" uri="{C3380CC4-5D6E-409C-BE32-E72D297353CC}">
              <c16:uniqueId val="{0000000C-126E-464A-B567-D235B6B0FFDD}"/>
            </c:ext>
          </c:extLst>
        </c:ser>
        <c:ser>
          <c:idx val="7"/>
          <c:order val="7"/>
          <c:tx>
            <c:v>Measuring Point</c:v>
          </c:tx>
          <c:spPr>
            <a:ln w="25400" cap="rnd">
              <a:noFill/>
              <a:round/>
            </a:ln>
            <a:effectLst/>
          </c:spPr>
          <c:marker>
            <c:symbol val="plus"/>
            <c:size val="10"/>
            <c:spPr>
              <a:noFill/>
              <a:ln w="9525">
                <a:solidFill>
                  <a:schemeClr val="accent2">
                    <a:lumMod val="60000"/>
                  </a:schemeClr>
                </a:solidFill>
              </a:ln>
              <a:effectLst/>
            </c:spPr>
          </c:marker>
          <c:xVal>
            <c:numRef>
              <c:f>'Main Trends'!$O$297</c:f>
              <c:numCache>
                <c:formatCode>General</c:formatCode>
                <c:ptCount val="1"/>
                <c:pt idx="0">
                  <c:v>20</c:v>
                </c:pt>
              </c:numCache>
            </c:numRef>
          </c:xVal>
          <c:yVal>
            <c:numRef>
              <c:f>'Main Trends'!$P$297</c:f>
              <c:numCache>
                <c:formatCode>General</c:formatCode>
                <c:ptCount val="1"/>
                <c:pt idx="0">
                  <c:v>60</c:v>
                </c:pt>
              </c:numCache>
            </c:numRef>
          </c:yVal>
          <c:smooth val="0"/>
          <c:extLst>
            <c:ext xmlns:c16="http://schemas.microsoft.com/office/drawing/2014/chart" uri="{C3380CC4-5D6E-409C-BE32-E72D297353CC}">
              <c16:uniqueId val="{0000000D-126E-464A-B567-D235B6B0FFDD}"/>
            </c:ext>
          </c:extLst>
        </c:ser>
        <c:ser>
          <c:idx val="8"/>
          <c:order val="8"/>
          <c:tx>
            <c:v>Medium Aligned</c:v>
          </c:tx>
          <c:spPr>
            <a:ln w="25400" cap="rnd">
              <a:noFill/>
              <a:round/>
            </a:ln>
            <a:effectLst/>
          </c:spPr>
          <c:marker>
            <c:symbol val="none"/>
          </c:marker>
          <c:trendline>
            <c:spPr>
              <a:ln w="41275" cap="rnd">
                <a:solidFill>
                  <a:schemeClr val="accent1">
                    <a:alpha val="80000"/>
                  </a:schemeClr>
                </a:solidFill>
                <a:prstDash val="solid"/>
              </a:ln>
              <a:effectLst/>
            </c:spPr>
            <c:trendlineType val="linear"/>
            <c:backward val="9"/>
            <c:dispRSqr val="0"/>
            <c:dispEq val="0"/>
          </c:trendline>
          <c:xVal>
            <c:numRef>
              <c:f>'Main Trends'!$C$187:$C$212</c:f>
              <c:numCache>
                <c:formatCode>0.00</c:formatCode>
                <c:ptCount val="26"/>
                <c:pt idx="0">
                  <c:v>81.218000000000004</c:v>
                </c:pt>
                <c:pt idx="1">
                  <c:v>32.618000000000002</c:v>
                </c:pt>
                <c:pt idx="2">
                  <c:v>95.798000000000002</c:v>
                </c:pt>
                <c:pt idx="3">
                  <c:v>41.123000000000005</c:v>
                </c:pt>
                <c:pt idx="4">
                  <c:v>38.692999999999998</c:v>
                </c:pt>
                <c:pt idx="5">
                  <c:v>48.412999999999997</c:v>
                </c:pt>
                <c:pt idx="6">
                  <c:v>92.153000000000006</c:v>
                </c:pt>
                <c:pt idx="7">
                  <c:v>37.478000000000002</c:v>
                </c:pt>
                <c:pt idx="8">
                  <c:v>67.853000000000009</c:v>
                </c:pt>
                <c:pt idx="9">
                  <c:v>100</c:v>
                </c:pt>
                <c:pt idx="10">
                  <c:v>56.918000000000006</c:v>
                </c:pt>
                <c:pt idx="11">
                  <c:v>43.552999999999997</c:v>
                </c:pt>
                <c:pt idx="12">
                  <c:v>76.358000000000004</c:v>
                </c:pt>
                <c:pt idx="13">
                  <c:v>36.262999999999998</c:v>
                </c:pt>
                <c:pt idx="14">
                  <c:v>72.713000000000008</c:v>
                </c:pt>
                <c:pt idx="15">
                  <c:v>82.433000000000007</c:v>
                </c:pt>
                <c:pt idx="16">
                  <c:v>66.638000000000005</c:v>
                </c:pt>
                <c:pt idx="17">
                  <c:v>28.972999999999999</c:v>
                </c:pt>
                <c:pt idx="18">
                  <c:v>47.198</c:v>
                </c:pt>
                <c:pt idx="19">
                  <c:v>58.132999999999996</c:v>
                </c:pt>
                <c:pt idx="20">
                  <c:v>78.787999999999997</c:v>
                </c:pt>
                <c:pt idx="21">
                  <c:v>84.863</c:v>
                </c:pt>
                <c:pt idx="22">
                  <c:v>94.582999999999998</c:v>
                </c:pt>
                <c:pt idx="23">
                  <c:v>87.293000000000006</c:v>
                </c:pt>
                <c:pt idx="24">
                  <c:v>64.207999999999998</c:v>
                </c:pt>
                <c:pt idx="25">
                  <c:v>100</c:v>
                </c:pt>
              </c:numCache>
            </c:numRef>
          </c:xVal>
          <c:yVal>
            <c:numRef>
              <c:f>'Main Trends'!$D$187:$D$212</c:f>
              <c:numCache>
                <c:formatCode>General</c:formatCode>
                <c:ptCount val="26"/>
                <c:pt idx="0">
                  <c:v>42</c:v>
                </c:pt>
                <c:pt idx="1">
                  <c:v>34</c:v>
                </c:pt>
                <c:pt idx="2">
                  <c:v>76</c:v>
                </c:pt>
                <c:pt idx="3">
                  <c:v>32</c:v>
                </c:pt>
                <c:pt idx="4">
                  <c:v>18</c:v>
                </c:pt>
                <c:pt idx="5">
                  <c:v>15</c:v>
                </c:pt>
                <c:pt idx="6">
                  <c:v>61</c:v>
                </c:pt>
                <c:pt idx="7">
                  <c:v>35</c:v>
                </c:pt>
                <c:pt idx="8">
                  <c:v>37</c:v>
                </c:pt>
                <c:pt idx="9">
                  <c:v>63</c:v>
                </c:pt>
                <c:pt idx="10">
                  <c:v>26</c:v>
                </c:pt>
                <c:pt idx="11">
                  <c:v>27</c:v>
                </c:pt>
                <c:pt idx="12">
                  <c:v>15</c:v>
                </c:pt>
                <c:pt idx="13">
                  <c:v>18</c:v>
                </c:pt>
                <c:pt idx="14">
                  <c:v>39</c:v>
                </c:pt>
                <c:pt idx="15">
                  <c:v>78</c:v>
                </c:pt>
                <c:pt idx="16">
                  <c:v>56</c:v>
                </c:pt>
                <c:pt idx="17">
                  <c:v>19</c:v>
                </c:pt>
                <c:pt idx="18">
                  <c:v>36</c:v>
                </c:pt>
                <c:pt idx="19">
                  <c:v>22</c:v>
                </c:pt>
                <c:pt idx="20">
                  <c:v>30</c:v>
                </c:pt>
                <c:pt idx="21">
                  <c:v>40</c:v>
                </c:pt>
                <c:pt idx="22">
                  <c:v>28</c:v>
                </c:pt>
                <c:pt idx="23">
                  <c:v>69</c:v>
                </c:pt>
                <c:pt idx="24">
                  <c:v>56</c:v>
                </c:pt>
                <c:pt idx="25">
                  <c:v>73</c:v>
                </c:pt>
              </c:numCache>
            </c:numRef>
          </c:yVal>
          <c:smooth val="0"/>
          <c:extLst>
            <c:ext xmlns:c16="http://schemas.microsoft.com/office/drawing/2014/chart" uri="{C3380CC4-5D6E-409C-BE32-E72D297353CC}">
              <c16:uniqueId val="{0000000F-126E-464A-B567-D235B6B0FFDD}"/>
            </c:ext>
          </c:extLst>
        </c:ser>
        <c:dLbls>
          <c:showLegendKey val="0"/>
          <c:showVal val="0"/>
          <c:showCatName val="0"/>
          <c:showSerName val="0"/>
          <c:showPercent val="0"/>
          <c:showBubbleSize val="0"/>
        </c:dLbls>
        <c:axId val="532367696"/>
        <c:axId val="532366056"/>
        <c:extLst>
          <c:ext xmlns:c15="http://schemas.microsoft.com/office/drawing/2012/chart" uri="{02D57815-91ED-43cb-92C2-25804820EDAC}">
            <c15:filteredScatterSeries>
              <c15:ser>
                <c:idx val="3"/>
                <c:order val="3"/>
                <c:tx>
                  <c:v>Actual top priorities</c:v>
                </c:tx>
                <c:spPr>
                  <a:ln w="25400" cap="rnd">
                    <a:noFill/>
                    <a:round/>
                  </a:ln>
                  <a:effectLst/>
                </c:spPr>
                <c:marker>
                  <c:symbol val="plus"/>
                  <c:size val="5"/>
                  <c:spPr>
                    <a:noFill/>
                    <a:ln w="9525">
                      <a:solidFill>
                        <a:srgbClr val="FF0000"/>
                      </a:solidFill>
                    </a:ln>
                    <a:effectLst/>
                  </c:spPr>
                </c:marker>
                <c:xVal>
                  <c:numRef>
                    <c:extLst>
                      <c:ext uri="{02D57815-91ED-43cb-92C2-25804820EDAC}">
                        <c15:formulaRef>
                          <c15:sqref>'Main Trends'!$D$113:$D$134</c15:sqref>
                        </c15:formulaRef>
                      </c:ext>
                    </c:extLst>
                    <c:numCache>
                      <c:formatCode>General</c:formatCode>
                      <c:ptCount val="22"/>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47.198</c:v>
                      </c:pt>
                      <c:pt idx="13">
                        <c:v>67.853000000000009</c:v>
                      </c:pt>
                      <c:pt idx="14">
                        <c:v>36.262999999999998</c:v>
                      </c:pt>
                      <c:pt idx="15">
                        <c:v>39.908000000000001</c:v>
                      </c:pt>
                      <c:pt idx="16">
                        <c:v>28.972999999999999</c:v>
                      </c:pt>
                      <c:pt idx="17">
                        <c:v>38.692999999999998</c:v>
                      </c:pt>
                      <c:pt idx="18">
                        <c:v>37.478000000000002</c:v>
                      </c:pt>
                      <c:pt idx="19">
                        <c:v>30.188000000000002</c:v>
                      </c:pt>
                      <c:pt idx="20">
                        <c:v>24.113</c:v>
                      </c:pt>
                      <c:pt idx="21">
                        <c:v>27.757999999999999</c:v>
                      </c:pt>
                    </c:numCache>
                  </c:numRef>
                </c:xVal>
                <c:yVal>
                  <c:numRef>
                    <c:extLst>
                      <c:ext uri="{02D57815-91ED-43cb-92C2-25804820EDAC}">
                        <c15:formulaRef>
                          <c15:sqref>'Main Trends'!$G$113:$G$134</c15:sqref>
                        </c15:formulaRef>
                      </c:ext>
                    </c:extLst>
                    <c:numCache>
                      <c:formatCode>General</c:formatCode>
                      <c:ptCount val="22"/>
                      <c:pt idx="15">
                        <c:v>6</c:v>
                      </c:pt>
                      <c:pt idx="16">
                        <c:v>2</c:v>
                      </c:pt>
                      <c:pt idx="17">
                        <c:v>3</c:v>
                      </c:pt>
                      <c:pt idx="19">
                        <c:v>10</c:v>
                      </c:pt>
                    </c:numCache>
                  </c:numRef>
                </c:yVal>
                <c:smooth val="0"/>
                <c:extLst>
                  <c:ext xmlns:c16="http://schemas.microsoft.com/office/drawing/2014/chart" uri="{C3380CC4-5D6E-409C-BE32-E72D297353CC}">
                    <c16:uniqueId val="{00000010-126E-464A-B567-D235B6B0FFDD}"/>
                  </c:ext>
                </c:extLst>
              </c15:ser>
            </c15:filteredScatterSeries>
            <c15:filteredScatterSeries>
              <c15:ser>
                <c:idx val="4"/>
                <c:order val="4"/>
                <c:tx>
                  <c:v>Top Priority 2nd</c:v>
                </c:tx>
                <c:spPr>
                  <a:ln w="25400" cap="rnd">
                    <a:noFill/>
                    <a:round/>
                  </a:ln>
                  <a:effectLst/>
                </c:spPr>
                <c:marker>
                  <c:symbol val="plus"/>
                  <c:size val="5"/>
                  <c:spPr>
                    <a:noFill/>
                    <a:ln w="9525">
                      <a:solidFill>
                        <a:srgbClr val="FF0000"/>
                      </a:solidFill>
                    </a:ln>
                    <a:effectLst/>
                  </c:spPr>
                </c:marker>
                <c:xVal>
                  <c:numRef>
                    <c:extLst xmlns:c15="http://schemas.microsoft.com/office/drawing/2012/chart">
                      <c:ext xmlns:c15="http://schemas.microsoft.com/office/drawing/2012/chart" uri="{02D57815-91ED-43cb-92C2-25804820EDAC}">
                        <c15:formulaRef>
                          <c15:sqref>'Main Trends'!$D$113:$D$134</c15:sqref>
                        </c15:formulaRef>
                      </c:ext>
                    </c:extLst>
                    <c:numCache>
                      <c:formatCode>General</c:formatCode>
                      <c:ptCount val="22"/>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47.198</c:v>
                      </c:pt>
                      <c:pt idx="13">
                        <c:v>67.853000000000009</c:v>
                      </c:pt>
                      <c:pt idx="14">
                        <c:v>36.262999999999998</c:v>
                      </c:pt>
                      <c:pt idx="15">
                        <c:v>39.908000000000001</c:v>
                      </c:pt>
                      <c:pt idx="16">
                        <c:v>28.972999999999999</c:v>
                      </c:pt>
                      <c:pt idx="17">
                        <c:v>38.692999999999998</c:v>
                      </c:pt>
                      <c:pt idx="18">
                        <c:v>37.478000000000002</c:v>
                      </c:pt>
                      <c:pt idx="19">
                        <c:v>30.188000000000002</c:v>
                      </c:pt>
                      <c:pt idx="20">
                        <c:v>24.113</c:v>
                      </c:pt>
                      <c:pt idx="21">
                        <c:v>27.757999999999999</c:v>
                      </c:pt>
                    </c:numCache>
                  </c:numRef>
                </c:xVal>
                <c:yVal>
                  <c:numRef>
                    <c:extLst xmlns:c15="http://schemas.microsoft.com/office/drawing/2012/chart">
                      <c:ext xmlns:c15="http://schemas.microsoft.com/office/drawing/2012/chart" uri="{02D57815-91ED-43cb-92C2-25804820EDAC}">
                        <c15:formulaRef>
                          <c15:sqref>'Main Trends'!$H$113:$H$134</c15:sqref>
                        </c15:formulaRef>
                      </c:ext>
                    </c:extLst>
                    <c:numCache>
                      <c:formatCode>General</c:formatCode>
                      <c:ptCount val="22"/>
                      <c:pt idx="16">
                        <c:v>5</c:v>
                      </c:pt>
                    </c:numCache>
                  </c:numRef>
                </c:yVal>
                <c:smooth val="0"/>
                <c:extLst xmlns:c15="http://schemas.microsoft.com/office/drawing/2012/chart">
                  <c:ext xmlns:c16="http://schemas.microsoft.com/office/drawing/2014/chart" uri="{C3380CC4-5D6E-409C-BE32-E72D297353CC}">
                    <c16:uniqueId val="{00000011-126E-464A-B567-D235B6B0FFDD}"/>
                  </c:ext>
                </c:extLst>
              </c15:ser>
            </c15:filteredScatterSeries>
          </c:ext>
        </c:extLst>
      </c:scatterChart>
      <c:valAx>
        <c:axId val="5462803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GB" sz="1600" b="1" baseline="0"/>
                  <a:t>% Debiased National Religiosity for each Nation</a:t>
                </a:r>
                <a:endParaRPr lang="en-GB" sz="1600" b="1"/>
              </a:p>
            </c:rich>
          </c:tx>
          <c:layout>
            <c:manualLayout>
              <c:xMode val="edge"/>
              <c:yMode val="edge"/>
              <c:x val="0.32218750000000002"/>
              <c:y val="0.9470292107571836"/>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546282328"/>
        <c:crosses val="autoZero"/>
        <c:crossBetween val="midCat"/>
      </c:valAx>
      <c:valAx>
        <c:axId val="5462823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n-GB" sz="1600" b="1" i="0" baseline="0">
                    <a:effectLst/>
                  </a:rPr>
                  <a:t>% CC endorsing responses to </a:t>
                </a:r>
                <a:r>
                  <a:rPr lang="en-GB" sz="1600" b="1" i="0" u="sng" baseline="0">
                    <a:effectLst/>
                  </a:rPr>
                  <a:t>Unconstrained </a:t>
                </a:r>
                <a:r>
                  <a:rPr lang="en-GB" sz="1600" b="1" i="0" baseline="0">
                    <a:effectLst/>
                  </a:rPr>
                  <a:t>climate survey questions</a:t>
                </a:r>
                <a:endParaRPr lang="en-GB" sz="1600">
                  <a:effectLst/>
                </a:endParaRPr>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sz="1200" b="0" i="0" u="none" strike="noStrike" kern="1200" baseline="0">
                <a:solidFill>
                  <a:schemeClr val="accent1"/>
                </a:solidFill>
                <a:latin typeface="+mn-lt"/>
                <a:ea typeface="+mn-ea"/>
                <a:cs typeface="+mn-cs"/>
              </a:defRPr>
            </a:pPr>
            <a:endParaRPr lang="en-US"/>
          </a:p>
        </c:txPr>
        <c:crossAx val="546280360"/>
        <c:crosses val="autoZero"/>
        <c:crossBetween val="midCat"/>
      </c:valAx>
      <c:valAx>
        <c:axId val="532366056"/>
        <c:scaling>
          <c:orientation val="minMax"/>
          <c:max val="80"/>
          <c:min val="0"/>
        </c:scaling>
        <c:delete val="0"/>
        <c:axPos val="r"/>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GB" sz="1600" b="1"/>
                  <a:t>% CC endorsing</a:t>
                </a:r>
                <a:r>
                  <a:rPr lang="en-GB" sz="1600" b="1" baseline="0"/>
                  <a:t> r</a:t>
                </a:r>
                <a:r>
                  <a:rPr lang="en-GB" sz="1600" b="1"/>
                  <a:t>esponses</a:t>
                </a:r>
                <a:r>
                  <a:rPr lang="en-GB" sz="1600" b="1" baseline="0"/>
                  <a:t> to </a:t>
                </a:r>
                <a:r>
                  <a:rPr lang="en-GB" sz="1600" b="1" u="sng" baseline="0"/>
                  <a:t>Reality-Constrained </a:t>
                </a:r>
                <a:r>
                  <a:rPr lang="en-GB" sz="1600" b="1" baseline="0"/>
                  <a:t>climate survey questions</a:t>
                </a:r>
                <a:endParaRPr lang="en-GB" sz="1600" b="1"/>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accent2"/>
            </a:solidFill>
            <a:round/>
          </a:ln>
          <a:effectLst/>
        </c:spPr>
        <c:txPr>
          <a:bodyPr rot="-60000000" spcFirstLastPara="1" vertOverflow="ellipsis" vert="horz" wrap="square" anchor="ctr" anchorCtr="1"/>
          <a:lstStyle/>
          <a:p>
            <a:pPr>
              <a:defRPr sz="1200" b="0" i="0" u="none" strike="noStrike" kern="1200" baseline="0">
                <a:solidFill>
                  <a:schemeClr val="accent2"/>
                </a:solidFill>
                <a:latin typeface="+mn-lt"/>
                <a:ea typeface="+mn-ea"/>
                <a:cs typeface="+mn-cs"/>
              </a:defRPr>
            </a:pPr>
            <a:endParaRPr lang="en-US"/>
          </a:p>
        </c:txPr>
        <c:crossAx val="532367696"/>
        <c:crosses val="max"/>
        <c:crossBetween val="midCat"/>
      </c:valAx>
      <c:valAx>
        <c:axId val="532367696"/>
        <c:scaling>
          <c:orientation val="minMax"/>
        </c:scaling>
        <c:delete val="1"/>
        <c:axPos val="b"/>
        <c:numFmt formatCode="General" sourceLinked="1"/>
        <c:majorTickMark val="out"/>
        <c:minorTickMark val="none"/>
        <c:tickLblPos val="nextTo"/>
        <c:crossAx val="53236605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GB" sz="1800" b="1" i="0" u="none" strike="noStrike" baseline="0">
                <a:effectLst/>
              </a:rPr>
              <a:t>Climate-change endorsing responses to 2 survey question: % saying UN power to combat CC is 'A great deal' (Blue), </a:t>
            </a:r>
            <a:r>
              <a:rPr lang="en-GB" sz="1800" b="0" i="0" u="none" strike="noStrike" baseline="0">
                <a:effectLst/>
              </a:rPr>
              <a:t>and</a:t>
            </a:r>
            <a:r>
              <a:rPr lang="en-GB" sz="1800" b="1" i="0" u="none" strike="noStrike" baseline="0">
                <a:effectLst/>
              </a:rPr>
              <a:t> % choosing CC as top priority from 9 global threats (Orange), </a:t>
            </a:r>
            <a:r>
              <a:rPr lang="en-GB" sz="1800" b="0" i="0" u="none" strike="noStrike" baseline="0">
                <a:effectLst/>
              </a:rPr>
              <a:t>versus </a:t>
            </a:r>
            <a:r>
              <a:rPr lang="en-GB" sz="1800" b="1" i="0" u="none" strike="noStrike" baseline="0">
                <a:effectLst/>
              </a:rPr>
              <a:t>Debiased National Religiosity</a:t>
            </a:r>
            <a:endParaRPr lang="en-GB" sz="18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scatterChart>
        <c:scatterStyle val="lineMarker"/>
        <c:varyColors val="0"/>
        <c:ser>
          <c:idx val="2"/>
          <c:order val="2"/>
          <c:tx>
            <c:v>UN Power</c:v>
          </c:tx>
          <c:spPr>
            <a:ln w="25400" cap="rnd">
              <a:noFill/>
              <a:round/>
            </a:ln>
            <a:effectLst/>
          </c:spPr>
          <c:marker>
            <c:symbol val="circle"/>
            <c:size val="6"/>
            <c:spPr>
              <a:solidFill>
                <a:schemeClr val="accent1"/>
              </a:solidFill>
              <a:ln w="9525">
                <a:noFill/>
              </a:ln>
              <a:effectLst/>
            </c:spPr>
          </c:marker>
          <c:dLbls>
            <c:dLbl>
              <c:idx val="0"/>
              <c:layout>
                <c:manualLayout>
                  <c:x val="-6.9895848039238012E-2"/>
                  <c:y val="-5.0977060322854716E-3"/>
                </c:manualLayout>
              </c:layout>
              <c:tx>
                <c:rich>
                  <a:bodyPr/>
                  <a:lstStyle/>
                  <a:p>
                    <a:fld id="{751E9C14-0A40-4DDA-A834-E344B3A5F4BA}"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2-5A99-4F1C-B64F-DF1B721DA857}"/>
                </c:ext>
              </c:extLst>
            </c:dLbl>
            <c:dLbl>
              <c:idx val="1"/>
              <c:tx>
                <c:rich>
                  <a:bodyPr/>
                  <a:lstStyle/>
                  <a:p>
                    <a:fld id="{D2274B94-9CBE-4006-9D9F-2F0E863406DA}" type="CELLRANGE">
                      <a:rPr lang="en-GB"/>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9-5A99-4F1C-B64F-DF1B721DA857}"/>
                </c:ext>
              </c:extLst>
            </c:dLbl>
            <c:dLbl>
              <c:idx val="2"/>
              <c:tx>
                <c:rich>
                  <a:bodyPr/>
                  <a:lstStyle/>
                  <a:p>
                    <a:fld id="{B6D969B6-7157-402B-B7EB-91AF3E07084B}" type="CELLRANGE">
                      <a:rPr lang="en-GB"/>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A-5A99-4F1C-B64F-DF1B721DA857}"/>
                </c:ext>
              </c:extLst>
            </c:dLbl>
            <c:dLbl>
              <c:idx val="3"/>
              <c:layout>
                <c:manualLayout>
                  <c:x val="-4.6263781804602444E-2"/>
                  <c:y val="-6.2304576202374814E-17"/>
                </c:manualLayout>
              </c:layout>
              <c:tx>
                <c:rich>
                  <a:bodyPr/>
                  <a:lstStyle/>
                  <a:p>
                    <a:fld id="{07E36825-D070-48DC-B95C-B8C854912404}"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8-5A99-4F1C-B64F-DF1B721DA857}"/>
                </c:ext>
              </c:extLst>
            </c:dLbl>
            <c:dLbl>
              <c:idx val="4"/>
              <c:layout>
                <c:manualLayout>
                  <c:x val="-2.3134759976866088E-3"/>
                  <c:y val="-6.2304576202374814E-17"/>
                </c:manualLayout>
              </c:layout>
              <c:tx>
                <c:rich>
                  <a:bodyPr/>
                  <a:lstStyle/>
                  <a:p>
                    <a:fld id="{2A52F9FA-C625-4EEC-8A10-0198F54A1196}"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6-5A99-4F1C-B64F-DF1B721DA857}"/>
                </c:ext>
              </c:extLst>
            </c:dLbl>
            <c:dLbl>
              <c:idx val="5"/>
              <c:tx>
                <c:rich>
                  <a:bodyPr/>
                  <a:lstStyle/>
                  <a:p>
                    <a:fld id="{C95CF2F8-C5BA-4E8D-B3FB-28B9794FF3E9}"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5-5A99-4F1C-B64F-DF1B721DA857}"/>
                </c:ext>
              </c:extLst>
            </c:dLbl>
            <c:dLbl>
              <c:idx val="6"/>
              <c:layout>
                <c:manualLayout>
                  <c:x val="-5.4181607865818306E-2"/>
                  <c:y val="1.6992353440951572E-3"/>
                </c:manualLayout>
              </c:layout>
              <c:tx>
                <c:rich>
                  <a:bodyPr/>
                  <a:lstStyle/>
                  <a:p>
                    <a:fld id="{74842AA2-6B9E-461D-AC55-47E799053292}"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3-5A99-4F1C-B64F-DF1B721DA857}"/>
                </c:ext>
              </c:extLst>
            </c:dLbl>
            <c:dLbl>
              <c:idx val="7"/>
              <c:tx>
                <c:rich>
                  <a:bodyPr/>
                  <a:lstStyle/>
                  <a:p>
                    <a:fld id="{9797D17E-BEEF-4C14-8C4F-44A0EDFA28D7}"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5A99-4F1C-B64F-DF1B721DA857}"/>
                </c:ext>
              </c:extLst>
            </c:dLbl>
            <c:dLbl>
              <c:idx val="8"/>
              <c:tx>
                <c:rich>
                  <a:bodyPr/>
                  <a:lstStyle/>
                  <a:p>
                    <a:fld id="{6746740B-50C0-4D82-9B60-B995CB177999}"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5A99-4F1C-B64F-DF1B721DA857}"/>
                </c:ext>
              </c:extLst>
            </c:dLbl>
            <c:dLbl>
              <c:idx val="9"/>
              <c:layout>
                <c:manualLayout>
                  <c:x val="-3.44013880855987E-2"/>
                  <c:y val="-1.7357622140902737E-2"/>
                </c:manualLayout>
              </c:layout>
              <c:tx>
                <c:rich>
                  <a:bodyPr/>
                  <a:lstStyle/>
                  <a:p>
                    <a:fld id="{7FB6B77D-C938-4FDF-BDBF-99F27EAB921B}"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7-5A99-4F1C-B64F-DF1B721DA857}"/>
                </c:ext>
              </c:extLst>
            </c:dLbl>
            <c:dLbl>
              <c:idx val="10"/>
              <c:layout>
                <c:manualLayout>
                  <c:x val="-4.6969391983896748E-2"/>
                  <c:y val="1.5658520594866169E-2"/>
                </c:manualLayout>
              </c:layout>
              <c:tx>
                <c:rich>
                  <a:bodyPr/>
                  <a:lstStyle/>
                  <a:p>
                    <a:fld id="{9409E0CF-CCE5-4A74-8156-B928B8B2B903}"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4-5A99-4F1C-B64F-DF1B721DA857}"/>
                </c:ext>
              </c:extLst>
            </c:dLbl>
            <c:dLbl>
              <c:idx val="11"/>
              <c:tx>
                <c:rich>
                  <a:bodyPr/>
                  <a:lstStyle/>
                  <a:p>
                    <a:fld id="{2429A96E-1860-4F63-BA30-03CE2154017F}"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5A99-4F1C-B64F-DF1B721DA857}"/>
                </c:ext>
              </c:extLst>
            </c:dLbl>
            <c:dLbl>
              <c:idx val="12"/>
              <c:tx>
                <c:rich>
                  <a:bodyPr/>
                  <a:lstStyle/>
                  <a:p>
                    <a:fld id="{4997E9C2-EAD1-40A3-B837-646EA0FEF0E9}"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A-5A99-4F1C-B64F-DF1B721DA857}"/>
                </c:ext>
              </c:extLst>
            </c:dLbl>
            <c:dLbl>
              <c:idx val="13"/>
              <c:tx>
                <c:rich>
                  <a:bodyPr/>
                  <a:lstStyle/>
                  <a:p>
                    <a:fld id="{7C42E6E2-733C-45E9-A090-E9BA36FE529A}"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9-5A99-4F1C-B64F-DF1B721DA857}"/>
                </c:ext>
              </c:extLst>
            </c:dLbl>
            <c:dLbl>
              <c:idx val="14"/>
              <c:tx>
                <c:rich>
                  <a:bodyPr/>
                  <a:lstStyle/>
                  <a:p>
                    <a:fld id="{51E9725E-8B44-4E84-84E4-5965CE30492C}"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5A99-4F1C-B64F-DF1B721DA857}"/>
                </c:ext>
              </c:extLst>
            </c:dLbl>
            <c:dLbl>
              <c:idx val="15"/>
              <c:tx>
                <c:rich>
                  <a:bodyPr/>
                  <a:lstStyle/>
                  <a:p>
                    <a:fld id="{F5EEBF8C-C7B1-4647-B9F9-8CBD08E3314A}"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8-5A99-4F1C-B64F-DF1B721DA857}"/>
                </c:ext>
              </c:extLst>
            </c:dLbl>
            <c:dLbl>
              <c:idx val="16"/>
              <c:layout>
                <c:manualLayout>
                  <c:x val="-3.470213996529786E-3"/>
                  <c:y val="-5.0977060322854716E-3"/>
                </c:manualLayout>
              </c:layout>
              <c:tx>
                <c:rich>
                  <a:bodyPr/>
                  <a:lstStyle/>
                  <a:p>
                    <a:fld id="{DFBD73EA-B040-440C-A8C6-6D550188C713}"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C-5A99-4F1C-B64F-DF1B721DA857}"/>
                </c:ext>
              </c:extLst>
            </c:dLbl>
            <c:dLbl>
              <c:idx val="17"/>
              <c:layout>
                <c:manualLayout>
                  <c:x val="-2.8094342458204871E-2"/>
                  <c:y val="1.0560814562580697E-2"/>
                </c:manualLayout>
              </c:layout>
              <c:tx>
                <c:rich>
                  <a:bodyPr/>
                  <a:lstStyle/>
                  <a:p>
                    <a:fld id="{156E28C4-F7FA-491D-B937-ADBDB000EF10}"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0-5A99-4F1C-B64F-DF1B721DA857}"/>
                </c:ext>
              </c:extLst>
            </c:dLbl>
            <c:dLbl>
              <c:idx val="18"/>
              <c:layout>
                <c:manualLayout>
                  <c:x val="-4.5861838120437377E-2"/>
                  <c:y val="-1.9056857484998017E-2"/>
                </c:manualLayout>
              </c:layout>
              <c:tx>
                <c:rich>
                  <a:bodyPr/>
                  <a:lstStyle/>
                  <a:p>
                    <a:fld id="{81566FC0-81AE-4533-B1CE-9F0D75C0A1C5}"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B-5A99-4F1C-B64F-DF1B721DA857}"/>
                </c:ext>
              </c:extLst>
            </c:dLbl>
            <c:dLbl>
              <c:idx val="19"/>
              <c:layout>
                <c:manualLayout>
                  <c:x val="-3.3004649722428461E-2"/>
                  <c:y val="1.7357755938961324E-2"/>
                </c:manualLayout>
              </c:layout>
              <c:tx>
                <c:rich>
                  <a:bodyPr/>
                  <a:lstStyle/>
                  <a:p>
                    <a:fld id="{400004B5-FB40-4EF8-94AE-4C9552FD0874}"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D-5A99-4F1C-B64F-DF1B721DA857}"/>
                </c:ext>
              </c:extLst>
            </c:dLbl>
            <c:dLbl>
              <c:idx val="20"/>
              <c:layout>
                <c:manualLayout>
                  <c:x val="-3.4702139965297435E-3"/>
                  <c:y val="0"/>
                </c:manualLayout>
              </c:layout>
              <c:tx>
                <c:rich>
                  <a:bodyPr/>
                  <a:lstStyle/>
                  <a:p>
                    <a:fld id="{42568299-CBEC-4C06-8C90-E4D02D42B71C}"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F-5A99-4F1C-B64F-DF1B721DA857}"/>
                </c:ext>
              </c:extLst>
            </c:dLbl>
            <c:dLbl>
              <c:idx val="21"/>
              <c:layout>
                <c:manualLayout>
                  <c:x val="-0.10624638519375365"/>
                  <c:y val="-6.7969413763807537E-3"/>
                </c:manualLayout>
              </c:layout>
              <c:tx>
                <c:rich>
                  <a:bodyPr/>
                  <a:lstStyle/>
                  <a:p>
                    <a:fld id="{345ADF8B-02C7-47C0-9EF8-C827F67C82EE}"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1-5A99-4F1C-B64F-DF1B721DA857}"/>
                </c:ext>
              </c:extLst>
            </c:dLbl>
            <c:dLbl>
              <c:idx val="22"/>
              <c:layout>
                <c:manualLayout>
                  <c:x val="-5.8334297281665747E-2"/>
                  <c:y val="1.6992353440951572E-3"/>
                </c:manualLayout>
              </c:layout>
              <c:tx>
                <c:rich>
                  <a:bodyPr/>
                  <a:lstStyle/>
                  <a:p>
                    <a:fld id="{FCA854C2-A419-4232-B869-71D407731082}"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7-5A99-4F1C-B64F-DF1B721DA857}"/>
                </c:ext>
              </c:extLst>
            </c:dLbl>
            <c:dLbl>
              <c:idx val="23"/>
              <c:layout>
                <c:manualLayout>
                  <c:x val="-0.10053792871032824"/>
                  <c:y val="1.1894647408665976E-2"/>
                </c:manualLayout>
              </c:layout>
              <c:tx>
                <c:rich>
                  <a:bodyPr/>
                  <a:lstStyle/>
                  <a:p>
                    <a:fld id="{21CA1BE9-6EE0-4CC2-B634-2CFD4E70CB91}"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E-5A99-4F1C-B64F-DF1B721DA857}"/>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28575" cap="rnd">
                <a:solidFill>
                  <a:schemeClr val="accent1"/>
                </a:solidFill>
                <a:prstDash val="solid"/>
              </a:ln>
              <a:effectLst/>
            </c:spPr>
            <c:trendlineType val="linear"/>
            <c:dispRSqr val="1"/>
            <c:dispEq val="0"/>
            <c:trendlineLbl>
              <c:layout>
                <c:manualLayout>
                  <c:x val="0.13209592728034503"/>
                  <c:y val="-9.1731815171361863E-2"/>
                </c:manualLayout>
              </c:layout>
              <c:numFmt formatCode="General" sourceLinked="0"/>
              <c:spPr>
                <a:noFill/>
                <a:ln>
                  <a:noFill/>
                </a:ln>
                <a:effectLst/>
              </c:spPr>
              <c:txPr>
                <a:bodyPr rot="0" spcFirstLastPara="1" vertOverflow="ellipsis" vert="horz" wrap="square" anchor="ctr" anchorCtr="1"/>
                <a:lstStyle/>
                <a:p>
                  <a:pPr>
                    <a:defRPr sz="1600" b="1" i="0" u="none" strike="noStrike" kern="1200" baseline="0">
                      <a:solidFill>
                        <a:schemeClr val="accent1"/>
                      </a:solidFill>
                      <a:latin typeface="+mn-lt"/>
                      <a:ea typeface="+mn-ea"/>
                      <a:cs typeface="+mn-cs"/>
                    </a:defRPr>
                  </a:pPr>
                  <a:endParaRPr lang="en-US"/>
                </a:p>
              </c:txPr>
            </c:trendlineLbl>
          </c:trendline>
          <c:xVal>
            <c:numRef>
              <c:f>'Main Trends'!$D$44:$D$67</c:f>
              <c:numCache>
                <c:formatCode>General</c:formatCode>
                <c:ptCount val="24"/>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59.347999999999999</c:v>
                </c:pt>
                <c:pt idx="13">
                  <c:v>47.198</c:v>
                </c:pt>
                <c:pt idx="14">
                  <c:v>67.853000000000009</c:v>
                </c:pt>
                <c:pt idx="15">
                  <c:v>36.262999999999998</c:v>
                </c:pt>
                <c:pt idx="16">
                  <c:v>39.908000000000001</c:v>
                </c:pt>
                <c:pt idx="17">
                  <c:v>31.402999999999999</c:v>
                </c:pt>
                <c:pt idx="18">
                  <c:v>28.972999999999999</c:v>
                </c:pt>
                <c:pt idx="19">
                  <c:v>38.692999999999998</c:v>
                </c:pt>
                <c:pt idx="20">
                  <c:v>37.478000000000002</c:v>
                </c:pt>
                <c:pt idx="21">
                  <c:v>30.188000000000002</c:v>
                </c:pt>
                <c:pt idx="22">
                  <c:v>24.113</c:v>
                </c:pt>
                <c:pt idx="23">
                  <c:v>27.757999999999999</c:v>
                </c:pt>
              </c:numCache>
            </c:numRef>
          </c:xVal>
          <c:yVal>
            <c:numRef>
              <c:f>'Main Trends'!$C$44:$C$67</c:f>
              <c:numCache>
                <c:formatCode>General</c:formatCode>
                <c:ptCount val="24"/>
                <c:pt idx="0">
                  <c:v>64</c:v>
                </c:pt>
                <c:pt idx="1">
                  <c:v>58</c:v>
                </c:pt>
                <c:pt idx="2">
                  <c:v>67</c:v>
                </c:pt>
                <c:pt idx="3">
                  <c:v>56</c:v>
                </c:pt>
                <c:pt idx="4">
                  <c:v>51</c:v>
                </c:pt>
                <c:pt idx="5">
                  <c:v>44</c:v>
                </c:pt>
                <c:pt idx="6">
                  <c:v>62</c:v>
                </c:pt>
                <c:pt idx="7">
                  <c:v>53</c:v>
                </c:pt>
                <c:pt idx="8">
                  <c:v>47</c:v>
                </c:pt>
                <c:pt idx="9">
                  <c:v>47</c:v>
                </c:pt>
                <c:pt idx="10">
                  <c:v>46</c:v>
                </c:pt>
                <c:pt idx="11">
                  <c:v>41</c:v>
                </c:pt>
                <c:pt idx="12">
                  <c:v>50</c:v>
                </c:pt>
                <c:pt idx="13">
                  <c:v>43</c:v>
                </c:pt>
                <c:pt idx="14">
                  <c:v>49</c:v>
                </c:pt>
                <c:pt idx="15">
                  <c:v>36</c:v>
                </c:pt>
                <c:pt idx="16">
                  <c:v>31</c:v>
                </c:pt>
                <c:pt idx="17">
                  <c:v>29</c:v>
                </c:pt>
                <c:pt idx="18">
                  <c:v>32</c:v>
                </c:pt>
                <c:pt idx="19">
                  <c:v>27</c:v>
                </c:pt>
                <c:pt idx="20">
                  <c:v>29</c:v>
                </c:pt>
                <c:pt idx="21">
                  <c:v>31</c:v>
                </c:pt>
                <c:pt idx="22">
                  <c:v>23</c:v>
                </c:pt>
                <c:pt idx="23">
                  <c:v>27</c:v>
                </c:pt>
              </c:numCache>
            </c:numRef>
          </c:yVal>
          <c:smooth val="0"/>
          <c:extLst>
            <c:ext xmlns:c15="http://schemas.microsoft.com/office/drawing/2012/chart" uri="{02D57815-91ED-43cb-92C2-25804820EDAC}">
              <c15:datalabelsRange>
                <c15:f>'Main Trends'!$B$44:$B$67</c15:f>
                <c15:dlblRangeCache>
                  <c:ptCount val="24"/>
                  <c:pt idx="0">
                    <c:v>Phillipines</c:v>
                  </c:pt>
                  <c:pt idx="1">
                    <c:v>India</c:v>
                  </c:pt>
                  <c:pt idx="2">
                    <c:v>Qatar</c:v>
                  </c:pt>
                  <c:pt idx="3">
                    <c:v>Egypt</c:v>
                  </c:pt>
                  <c:pt idx="4">
                    <c:v>UAE</c:v>
                  </c:pt>
                  <c:pt idx="5">
                    <c:v>Thailand</c:v>
                  </c:pt>
                  <c:pt idx="6">
                    <c:v>Kuwait</c:v>
                  </c:pt>
                  <c:pt idx="7">
                    <c:v>Bahrain</c:v>
                  </c:pt>
                  <c:pt idx="8">
                    <c:v>Malaysia</c:v>
                  </c:pt>
                  <c:pt idx="9">
                    <c:v>Indonesia</c:v>
                  </c:pt>
                  <c:pt idx="10">
                    <c:v>Saudia Arabia</c:v>
                  </c:pt>
                  <c:pt idx="11">
                    <c:v>Singapore</c:v>
                  </c:pt>
                  <c:pt idx="12">
                    <c:v>Taiwan</c:v>
                  </c:pt>
                  <c:pt idx="13">
                    <c:v>Spain</c:v>
                  </c:pt>
                  <c:pt idx="14">
                    <c:v>Italy</c:v>
                  </c:pt>
                  <c:pt idx="15">
                    <c:v>Australia</c:v>
                  </c:pt>
                  <c:pt idx="16">
                    <c:v>France</c:v>
                  </c:pt>
                  <c:pt idx="17">
                    <c:v>Hong Kong</c:v>
                  </c:pt>
                  <c:pt idx="18">
                    <c:v>Great Britain</c:v>
                  </c:pt>
                  <c:pt idx="19">
                    <c:v>Germany</c:v>
                  </c:pt>
                  <c:pt idx="20">
                    <c:v>Finland</c:v>
                  </c:pt>
                  <c:pt idx="21">
                    <c:v>Norway</c:v>
                  </c:pt>
                  <c:pt idx="22">
                    <c:v>Sweden</c:v>
                  </c:pt>
                  <c:pt idx="23">
                    <c:v>Denmark</c:v>
                  </c:pt>
                </c15:dlblRangeCache>
              </c15:datalabelsRange>
            </c:ext>
            <c:ext xmlns:c16="http://schemas.microsoft.com/office/drawing/2014/chart" uri="{C3380CC4-5D6E-409C-BE32-E72D297353CC}">
              <c16:uniqueId val="{0000001D-5A99-4F1C-B64F-DF1B721DA857}"/>
            </c:ext>
          </c:extLst>
        </c:ser>
        <c:dLbls>
          <c:showLegendKey val="0"/>
          <c:showVal val="0"/>
          <c:showCatName val="0"/>
          <c:showSerName val="0"/>
          <c:showPercent val="0"/>
          <c:showBubbleSize val="0"/>
        </c:dLbls>
        <c:axId val="546280360"/>
        <c:axId val="546282328"/>
        <c:extLst>
          <c:ext xmlns:c15="http://schemas.microsoft.com/office/drawing/2012/chart" uri="{02D57815-91ED-43cb-92C2-25804820EDAC}">
            <c15:filteredScatterSeries>
              <c15:ser>
                <c:idx val="0"/>
                <c:order val="0"/>
                <c:tx>
                  <c:v>Climate Concern, PI:GD'</c:v>
                </c:tx>
                <c:spPr>
                  <a:ln w="25400" cap="rnd">
                    <a:noFill/>
                    <a:round/>
                  </a:ln>
                  <a:effectLst/>
                </c:spPr>
                <c:marker>
                  <c:symbol val="circle"/>
                  <c:size val="5"/>
                  <c:spPr>
                    <a:solidFill>
                      <a:schemeClr val="accent1"/>
                    </a:solidFill>
                    <a:ln w="9525">
                      <a:solidFill>
                        <a:schemeClr val="accent1"/>
                      </a:solidFill>
                    </a:ln>
                    <a:effectLst/>
                  </c:spPr>
                </c:marker>
                <c:dLbls>
                  <c:dLbl>
                    <c:idx val="0"/>
                    <c:tx>
                      <c:rich>
                        <a:bodyPr/>
                        <a:lstStyle/>
                        <a:p>
                          <a:fld id="{5A9873CB-4768-485F-A356-968B4943370C}"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0-5A99-4F1C-B64F-DF1B721DA857}"/>
                      </c:ext>
                    </c:extLst>
                  </c:dLbl>
                  <c:dLbl>
                    <c:idx val="1"/>
                    <c:tx>
                      <c:rich>
                        <a:bodyPr/>
                        <a:lstStyle/>
                        <a:p>
                          <a:fld id="{1F37E672-A089-457B-A0FF-96E0795BA09B}"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1-5A99-4F1C-B64F-DF1B721DA857}"/>
                      </c:ext>
                    </c:extLst>
                  </c:dLbl>
                  <c:dLbl>
                    <c:idx val="2"/>
                    <c:tx>
                      <c:rich>
                        <a:bodyPr/>
                        <a:lstStyle/>
                        <a:p>
                          <a:fld id="{9D177B3C-924E-473A-BD1C-B5AFA545BA8F}"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2-5A99-4F1C-B64F-DF1B721DA857}"/>
                      </c:ext>
                    </c:extLst>
                  </c:dLbl>
                  <c:dLbl>
                    <c:idx val="3"/>
                    <c:tx>
                      <c:rich>
                        <a:bodyPr/>
                        <a:lstStyle/>
                        <a:p>
                          <a:fld id="{E7C3B466-80BE-43A1-97E5-6211C2955DAE}" type="CELLRANGE">
                            <a:rPr lang="en-US"/>
                            <a:pPr/>
                            <a:t>[CELLRANGE]</a:t>
                          </a:fld>
                          <a:endParaRPr lang="en-GB"/>
                        </a:p>
                      </c:rich>
                    </c:tx>
                    <c:dLblPos val="t"/>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3-5A99-4F1C-B64F-DF1B721DA857}"/>
                      </c:ext>
                    </c:extLst>
                  </c:dLbl>
                  <c:dLbl>
                    <c:idx val="4"/>
                    <c:tx>
                      <c:rich>
                        <a:bodyPr/>
                        <a:lstStyle/>
                        <a:p>
                          <a:fld id="{A5638BC1-F4E6-4247-92F4-1AA14A098DF1}"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4-5A99-4F1C-B64F-DF1B721DA857}"/>
                      </c:ext>
                    </c:extLst>
                  </c:dLbl>
                  <c:dLbl>
                    <c:idx val="5"/>
                    <c:tx>
                      <c:rich>
                        <a:bodyPr/>
                        <a:lstStyle/>
                        <a:p>
                          <a:fld id="{D8B35BEF-F54C-4F18-9B85-8493536E5BCE}"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5-5A99-4F1C-B64F-DF1B721DA857}"/>
                      </c:ext>
                    </c:extLst>
                  </c:dLbl>
                  <c:dLbl>
                    <c:idx val="6"/>
                    <c:tx>
                      <c:rich>
                        <a:bodyPr/>
                        <a:lstStyle/>
                        <a:p>
                          <a:fld id="{3A4BAB63-3A72-450B-9A49-8B22A79AC81B}" type="CELLRANGE">
                            <a:rPr lang="en-US"/>
                            <a:pPr/>
                            <a:t>[CELLRANGE]</a:t>
                          </a:fld>
                          <a:endParaRPr lang="en-GB"/>
                        </a:p>
                      </c:rich>
                    </c:tx>
                    <c:dLblPos val="l"/>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6-5A99-4F1C-B64F-DF1B721DA857}"/>
                      </c:ext>
                    </c:extLst>
                  </c:dLbl>
                  <c:dLbl>
                    <c:idx val="7"/>
                    <c:tx>
                      <c:rich>
                        <a:bodyPr/>
                        <a:lstStyle/>
                        <a:p>
                          <a:fld id="{E08B46F3-B814-4B17-8125-98BFF43B0278}"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7-5A99-4F1C-B64F-DF1B721DA857}"/>
                      </c:ext>
                    </c:extLst>
                  </c:dLbl>
                  <c:dLbl>
                    <c:idx val="8"/>
                    <c:tx>
                      <c:rich>
                        <a:bodyPr/>
                        <a:lstStyle/>
                        <a:p>
                          <a:fld id="{5BE4AA44-63D8-4940-948C-4D22883C5EB1}"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8-5A99-4F1C-B64F-DF1B721DA857}"/>
                      </c:ext>
                    </c:extLst>
                  </c:dLbl>
                  <c:dLbl>
                    <c:idx val="9"/>
                    <c:tx>
                      <c:rich>
                        <a:bodyPr/>
                        <a:lstStyle/>
                        <a:p>
                          <a:fld id="{2ED7BBF9-F39B-4606-A287-4545F2E0A6F6}"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9-5A99-4F1C-B64F-DF1B721DA857}"/>
                      </c:ext>
                    </c:extLst>
                  </c:dLbl>
                  <c:dLbl>
                    <c:idx val="10"/>
                    <c:tx>
                      <c:rich>
                        <a:bodyPr/>
                        <a:lstStyle/>
                        <a:p>
                          <a:fld id="{A6EB0C09-1C08-47C5-B904-56D3D7EFD0D8}"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A-5A99-4F1C-B64F-DF1B721DA857}"/>
                      </c:ext>
                    </c:extLst>
                  </c:dLbl>
                  <c:dLbl>
                    <c:idx val="11"/>
                    <c:tx>
                      <c:rich>
                        <a:bodyPr/>
                        <a:lstStyle/>
                        <a:p>
                          <a:fld id="{A84CF22E-95F3-46B3-A67C-DC189DAEDF15}" type="CELLRANGE">
                            <a:rPr lang="en-US"/>
                            <a:pPr/>
                            <a:t>[CELLRANGE]</a:t>
                          </a:fld>
                          <a:endParaRPr lang="en-GB"/>
                        </a:p>
                      </c:rich>
                    </c:tx>
                    <c:dLblPos val="b"/>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B-5A99-4F1C-B64F-DF1B721DA857}"/>
                      </c:ext>
                    </c:extLst>
                  </c:dLbl>
                  <c:dLbl>
                    <c:idx val="12"/>
                    <c:tx>
                      <c:rich>
                        <a:bodyPr/>
                        <a:lstStyle/>
                        <a:p>
                          <a:fld id="{579B22CB-642B-4CF0-91CC-519129EA16D1}"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C-5A99-4F1C-B64F-DF1B721DA857}"/>
                      </c:ext>
                    </c:extLst>
                  </c:dLbl>
                  <c:dLbl>
                    <c:idx val="13"/>
                    <c:tx>
                      <c:rich>
                        <a:bodyPr/>
                        <a:lstStyle/>
                        <a:p>
                          <a:fld id="{CCFED1A3-4ED6-4D7A-B220-C6EFF521DB01}" type="CELLRANGE">
                            <a:rPr lang="en-US"/>
                            <a:pPr/>
                            <a:t>[CELLRANGE]</a:t>
                          </a:fld>
                          <a:endParaRPr lang="en-GB"/>
                        </a:p>
                      </c:rich>
                    </c:tx>
                    <c:dLblPos val="t"/>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D-5A99-4F1C-B64F-DF1B721DA857}"/>
                      </c:ext>
                    </c:extLst>
                  </c:dLbl>
                  <c:dLbl>
                    <c:idx val="14"/>
                    <c:tx>
                      <c:rich>
                        <a:bodyPr/>
                        <a:lstStyle/>
                        <a:p>
                          <a:fld id="{EB73ED28-CD4F-4D28-AC19-13D4BF0DEFD6}"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E-5A99-4F1C-B64F-DF1B721DA857}"/>
                      </c:ext>
                    </c:extLst>
                  </c:dLbl>
                  <c:dLbl>
                    <c:idx val="15"/>
                    <c:tx>
                      <c:rich>
                        <a:bodyPr/>
                        <a:lstStyle/>
                        <a:p>
                          <a:fld id="{BF58E19B-E6E9-4B65-A8DA-921218C00B1C}"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F-5A99-4F1C-B64F-DF1B721DA857}"/>
                      </c:ext>
                    </c:extLst>
                  </c:dLbl>
                  <c:dLbl>
                    <c:idx val="16"/>
                    <c:tx>
                      <c:rich>
                        <a:bodyPr/>
                        <a:lstStyle/>
                        <a:p>
                          <a:fld id="{783BBC3B-389D-4A66-9757-8A5A23E2D48D}" type="CELLRANGE">
                            <a:rPr lang="en-US"/>
                            <a:pPr/>
                            <a:t>[CELLRANGE]</a:t>
                          </a:fld>
                          <a:endParaRPr lang="en-GB"/>
                        </a:p>
                      </c:rich>
                    </c:tx>
                    <c:dLblPos val="l"/>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10-5A99-4F1C-B64F-DF1B721DA857}"/>
                      </c:ext>
                    </c:extLst>
                  </c:dLbl>
                  <c:dLbl>
                    <c:idx val="17"/>
                    <c:tx>
                      <c:rich>
                        <a:bodyPr/>
                        <a:lstStyle/>
                        <a:p>
                          <a:fld id="{23277F98-7A35-4394-BCD5-F8861ED5A9E6}"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1-5A99-4F1C-B64F-DF1B721DA857}"/>
                      </c:ext>
                    </c:extLst>
                  </c:dLbl>
                  <c:dLbl>
                    <c:idx val="18"/>
                    <c:tx>
                      <c:rich>
                        <a:bodyPr/>
                        <a:lstStyle/>
                        <a:p>
                          <a:fld id="{5794F587-5EFE-41E6-A52C-A65F1CFBAF47}"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2-5A99-4F1C-B64F-DF1B721DA857}"/>
                      </c:ext>
                    </c:extLst>
                  </c:dLbl>
                  <c:dLbl>
                    <c:idx val="19"/>
                    <c:tx>
                      <c:rich>
                        <a:bodyPr/>
                        <a:lstStyle/>
                        <a:p>
                          <a:fld id="{69E63091-7206-4716-AF60-8EEC5F07C8A5}"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3-5A99-4F1C-B64F-DF1B721DA857}"/>
                      </c:ext>
                    </c:extLst>
                  </c:dLbl>
                  <c:dLbl>
                    <c:idx val="20"/>
                    <c:tx>
                      <c:rich>
                        <a:bodyPr/>
                        <a:lstStyle/>
                        <a:p>
                          <a:fld id="{F555CBB7-18BA-4371-B8DE-2F8337DBBF7C}" type="CELLRANGE">
                            <a:rPr lang="en-US"/>
                            <a:pPr/>
                            <a:t>[CELLRANGE]</a:t>
                          </a:fld>
                          <a:endParaRPr lang="en-GB"/>
                        </a:p>
                      </c:rich>
                    </c:tx>
                    <c:dLblPos val="l"/>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14-5A99-4F1C-B64F-DF1B721DA857}"/>
                      </c:ext>
                    </c:extLst>
                  </c:dLbl>
                  <c:dLbl>
                    <c:idx val="21"/>
                    <c:tx>
                      <c:rich>
                        <a:bodyPr/>
                        <a:lstStyle/>
                        <a:p>
                          <a:fld id="{1267ED9E-C5E6-44B7-B488-9554100FC8AC}" type="CELLRANGE">
                            <a:rPr lang="en-US"/>
                            <a:pPr/>
                            <a:t>[CELLRANGE]</a:t>
                          </a:fld>
                          <a:endParaRPr lang="en-GB"/>
                        </a:p>
                      </c:rich>
                    </c:tx>
                    <c:dLblPos val="b"/>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15-5A99-4F1C-B64F-DF1B721DA85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1"/>
                  <c:dispEq val="0"/>
                  <c:trendlineLbl>
                    <c:layout>
                      <c:manualLayout>
                        <c:x val="0.12508137810207354"/>
                        <c:y val="-0.11224978695844838"/>
                      </c:manualLayout>
                    </c:layout>
                    <c:numFmt formatCode="General" sourceLinked="0"/>
                    <c:spPr>
                      <a:noFill/>
                      <a:ln>
                        <a:noFill/>
                      </a:ln>
                      <a:effectLst/>
                    </c:spPr>
                    <c:txPr>
                      <a:bodyPr rot="0" spcFirstLastPara="1" vertOverflow="ellipsis" vert="horz" wrap="square" anchor="ctr" anchorCtr="1"/>
                      <a:lstStyle/>
                      <a:p>
                        <a:pPr>
                          <a:defRPr sz="1100" b="1" i="0" u="none" strike="noStrike" kern="1200" baseline="0">
                            <a:solidFill>
                              <a:schemeClr val="accent1"/>
                            </a:solidFill>
                            <a:latin typeface="+mn-lt"/>
                            <a:ea typeface="+mn-ea"/>
                            <a:cs typeface="+mn-cs"/>
                          </a:defRPr>
                        </a:pPr>
                        <a:endParaRPr lang="en-US"/>
                      </a:p>
                    </c:txPr>
                  </c:trendlineLbl>
                </c:trendline>
                <c:xVal>
                  <c:numRef>
                    <c:extLst>
                      <c:ext uri="{02D57815-91ED-43cb-92C2-25804820EDAC}">
                        <c15:formulaRef>
                          <c15:sqref>'Main Trends'!$D$79:$D$100</c15:sqref>
                        </c15:formulaRef>
                      </c:ext>
                    </c:extLst>
                    <c:numCache>
                      <c:formatCode>General</c:formatCode>
                      <c:ptCount val="22"/>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47.198</c:v>
                      </c:pt>
                      <c:pt idx="13">
                        <c:v>67.853000000000009</c:v>
                      </c:pt>
                      <c:pt idx="14">
                        <c:v>36.262999999999998</c:v>
                      </c:pt>
                      <c:pt idx="15">
                        <c:v>39.908000000000001</c:v>
                      </c:pt>
                      <c:pt idx="16">
                        <c:v>28.972999999999999</c:v>
                      </c:pt>
                      <c:pt idx="17">
                        <c:v>38.692999999999998</c:v>
                      </c:pt>
                      <c:pt idx="18">
                        <c:v>37.478000000000002</c:v>
                      </c:pt>
                      <c:pt idx="19">
                        <c:v>30.188000000000002</c:v>
                      </c:pt>
                      <c:pt idx="20">
                        <c:v>24.113</c:v>
                      </c:pt>
                      <c:pt idx="21">
                        <c:v>27.757999999999999</c:v>
                      </c:pt>
                    </c:numCache>
                  </c:numRef>
                </c:xVal>
                <c:yVal>
                  <c:numRef>
                    <c:extLst>
                      <c:ext uri="{02D57815-91ED-43cb-92C2-25804820EDAC}">
                        <c15:formulaRef>
                          <c15:sqref>'Main Trends'!$C$79:$C$100</c15:sqref>
                        </c15:formulaRef>
                      </c:ext>
                    </c:extLst>
                    <c:numCache>
                      <c:formatCode>General</c:formatCode>
                      <c:ptCount val="22"/>
                      <c:pt idx="0">
                        <c:v>75</c:v>
                      </c:pt>
                      <c:pt idx="1">
                        <c:v>70</c:v>
                      </c:pt>
                      <c:pt idx="2">
                        <c:v>65</c:v>
                      </c:pt>
                      <c:pt idx="3">
                        <c:v>58</c:v>
                      </c:pt>
                      <c:pt idx="4">
                        <c:v>56</c:v>
                      </c:pt>
                      <c:pt idx="5">
                        <c:v>55</c:v>
                      </c:pt>
                      <c:pt idx="6">
                        <c:v>55</c:v>
                      </c:pt>
                      <c:pt idx="7">
                        <c:v>53</c:v>
                      </c:pt>
                      <c:pt idx="8">
                        <c:v>47</c:v>
                      </c:pt>
                      <c:pt idx="9">
                        <c:v>45</c:v>
                      </c:pt>
                      <c:pt idx="10">
                        <c:v>41</c:v>
                      </c:pt>
                      <c:pt idx="11">
                        <c:v>41</c:v>
                      </c:pt>
                      <c:pt idx="12">
                        <c:v>32</c:v>
                      </c:pt>
                      <c:pt idx="13">
                        <c:v>29</c:v>
                      </c:pt>
                      <c:pt idx="14">
                        <c:v>29</c:v>
                      </c:pt>
                      <c:pt idx="15">
                        <c:v>26</c:v>
                      </c:pt>
                      <c:pt idx="16">
                        <c:v>17</c:v>
                      </c:pt>
                      <c:pt idx="17">
                        <c:v>16</c:v>
                      </c:pt>
                      <c:pt idx="18">
                        <c:v>14</c:v>
                      </c:pt>
                      <c:pt idx="19">
                        <c:v>12</c:v>
                      </c:pt>
                      <c:pt idx="20">
                        <c:v>11</c:v>
                      </c:pt>
                      <c:pt idx="21">
                        <c:v>10</c:v>
                      </c:pt>
                    </c:numCache>
                  </c:numRef>
                </c:yVal>
                <c:smooth val="0"/>
                <c:extLst>
                  <c:ext uri="{02D57815-91ED-43cb-92C2-25804820EDAC}">
                    <c15:datalabelsRange>
                      <c15:f>'Main Trends'!$B$79:$B$100</c15:f>
                      <c15:dlblRangeCache>
                        <c:ptCount val="22"/>
                        <c:pt idx="0">
                          <c:v>Phillipines</c:v>
                        </c:pt>
                        <c:pt idx="1">
                          <c:v>India</c:v>
                        </c:pt>
                        <c:pt idx="2">
                          <c:v>Qatar</c:v>
                        </c:pt>
                        <c:pt idx="3">
                          <c:v>Egypt</c:v>
                        </c:pt>
                        <c:pt idx="4">
                          <c:v>UAE</c:v>
                        </c:pt>
                        <c:pt idx="5">
                          <c:v>Thailand</c:v>
                        </c:pt>
                        <c:pt idx="6">
                          <c:v>Kuwait</c:v>
                        </c:pt>
                        <c:pt idx="7">
                          <c:v>Bahrain</c:v>
                        </c:pt>
                        <c:pt idx="8">
                          <c:v>Malaysia</c:v>
                        </c:pt>
                        <c:pt idx="9">
                          <c:v>Indonesia</c:v>
                        </c:pt>
                        <c:pt idx="10">
                          <c:v>Saudia Arabia</c:v>
                        </c:pt>
                        <c:pt idx="11">
                          <c:v>Singapore</c:v>
                        </c:pt>
                        <c:pt idx="12">
                          <c:v>Spain</c:v>
                        </c:pt>
                        <c:pt idx="13">
                          <c:v>Italy</c:v>
                        </c:pt>
                        <c:pt idx="14">
                          <c:v>Australia</c:v>
                        </c:pt>
                        <c:pt idx="15">
                          <c:v>France</c:v>
                        </c:pt>
                        <c:pt idx="16">
                          <c:v>Great Britain</c:v>
                        </c:pt>
                        <c:pt idx="17">
                          <c:v>Germany</c:v>
                        </c:pt>
                        <c:pt idx="18">
                          <c:v>Finland</c:v>
                        </c:pt>
                        <c:pt idx="19">
                          <c:v>Norway</c:v>
                        </c:pt>
                        <c:pt idx="20">
                          <c:v>Sweden</c:v>
                        </c:pt>
                        <c:pt idx="21">
                          <c:v>Denmark</c:v>
                        </c:pt>
                      </c15:dlblRangeCache>
                    </c15:datalabelsRange>
                  </c:ext>
                  <c:ext xmlns:c16="http://schemas.microsoft.com/office/drawing/2014/chart" uri="{C3380CC4-5D6E-409C-BE32-E72D297353CC}">
                    <c16:uniqueId val="{00000017-5A99-4F1C-B64F-DF1B721DA857}"/>
                  </c:ext>
                </c:extLst>
              </c15:ser>
            </c15:filteredScatterSeries>
          </c:ext>
        </c:extLst>
      </c:scatterChart>
      <c:scatterChart>
        <c:scatterStyle val="lineMarker"/>
        <c:varyColors val="0"/>
        <c:ser>
          <c:idx val="3"/>
          <c:order val="3"/>
          <c:tx>
            <c:v>SC</c:v>
          </c:tx>
          <c:spPr>
            <a:ln w="19050" cap="rnd">
              <a:noFill/>
              <a:round/>
            </a:ln>
            <a:effectLst/>
          </c:spPr>
          <c:marker>
            <c:symbol val="circle"/>
            <c:size val="6"/>
            <c:spPr>
              <a:solidFill>
                <a:schemeClr val="accent2"/>
              </a:solidFill>
              <a:ln w="9525">
                <a:noFill/>
              </a:ln>
              <a:effectLst/>
            </c:spPr>
          </c:marker>
          <c:dLbls>
            <c:dLbl>
              <c:idx val="0"/>
              <c:tx>
                <c:rich>
                  <a:bodyPr/>
                  <a:lstStyle/>
                  <a:p>
                    <a:endParaRPr lang="en-GB"/>
                  </a:p>
                </c:rich>
              </c:tx>
              <c:dLblPos val="t"/>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C-5A99-4F1C-B64F-DF1B721DA857}"/>
                </c:ext>
              </c:extLst>
            </c:dLbl>
            <c:dLbl>
              <c:idx val="1"/>
              <c:tx>
                <c:rich>
                  <a:bodyPr/>
                  <a:lstStyle/>
                  <a:p>
                    <a:endParaRPr lang="en-GB"/>
                  </a:p>
                </c:rich>
              </c:tx>
              <c:dLblPos val="t"/>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D-5A99-4F1C-B64F-DF1B721DA857}"/>
                </c:ext>
              </c:extLst>
            </c:dLbl>
            <c:dLbl>
              <c:idx val="2"/>
              <c:tx>
                <c:rich>
                  <a:bodyPr/>
                  <a:lstStyle/>
                  <a:p>
                    <a:endParaRPr lang="en-GB"/>
                  </a:p>
                </c:rich>
              </c:tx>
              <c:dLblPos val="t"/>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E-5A99-4F1C-B64F-DF1B721DA857}"/>
                </c:ext>
              </c:extLst>
            </c:dLbl>
            <c:dLbl>
              <c:idx val="3"/>
              <c:tx>
                <c:rich>
                  <a:bodyPr/>
                  <a:lstStyle/>
                  <a:p>
                    <a:endParaRPr lang="en-GB"/>
                  </a:p>
                </c:rich>
              </c:tx>
              <c:dLblPos val="t"/>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F-5A99-4F1C-B64F-DF1B721DA857}"/>
                </c:ext>
              </c:extLst>
            </c:dLbl>
            <c:dLbl>
              <c:idx val="4"/>
              <c:tx>
                <c:rich>
                  <a:bodyPr/>
                  <a:lstStyle/>
                  <a:p>
                    <a:fld id="{6962CF58-8888-4BAF-970B-37D54E6D9913}" type="CELLRANGE">
                      <a:rPr lang="en-GB"/>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0-5A99-4F1C-B64F-DF1B721DA857}"/>
                </c:ext>
              </c:extLst>
            </c:dLbl>
            <c:dLbl>
              <c:idx val="5"/>
              <c:tx>
                <c:rich>
                  <a:bodyPr/>
                  <a:lstStyle/>
                  <a:p>
                    <a:fld id="{06B4ACA6-F673-4B3E-896C-EA5052306BFE}" type="CELLRANGE">
                      <a:rPr lang="en-GB"/>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1-5A99-4F1C-B64F-DF1B721DA857}"/>
                </c:ext>
              </c:extLst>
            </c:dLbl>
            <c:dLbl>
              <c:idx val="6"/>
              <c:tx>
                <c:rich>
                  <a:bodyPr/>
                  <a:lstStyle/>
                  <a:p>
                    <a:endParaRPr lang="en-GB"/>
                  </a:p>
                </c:rich>
              </c:tx>
              <c:dLblPos val="t"/>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2-5A99-4F1C-B64F-DF1B721DA857}"/>
                </c:ext>
              </c:extLst>
            </c:dLbl>
            <c:dLbl>
              <c:idx val="7"/>
              <c:tx>
                <c:rich>
                  <a:bodyPr/>
                  <a:lstStyle/>
                  <a:p>
                    <a:endParaRPr lang="en-GB"/>
                  </a:p>
                </c:rich>
              </c:tx>
              <c:dLblPos val="t"/>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3-5A99-4F1C-B64F-DF1B721DA857}"/>
                </c:ext>
              </c:extLst>
            </c:dLbl>
            <c:dLbl>
              <c:idx val="8"/>
              <c:layout>
                <c:manualLayout>
                  <c:x val="-2.749857684793458E-2"/>
                  <c:y val="-1.7357622140902737E-2"/>
                </c:manualLayout>
              </c:layout>
              <c:tx>
                <c:rich>
                  <a:bodyPr/>
                  <a:lstStyle/>
                  <a:p>
                    <a:fld id="{2F964D8A-0BAD-44F6-AECF-6B9750AB1529}"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2-5A99-4F1C-B64F-DF1B721DA857}"/>
                </c:ext>
              </c:extLst>
            </c:dLbl>
            <c:dLbl>
              <c:idx val="9"/>
              <c:layout>
                <c:manualLayout>
                  <c:x val="-4.1341816078658271E-2"/>
                  <c:y val="1.9056991283056483E-2"/>
                </c:manualLayout>
              </c:layout>
              <c:tx>
                <c:rich>
                  <a:bodyPr/>
                  <a:lstStyle/>
                  <a:p>
                    <a:fld id="{D1004784-5435-44CD-B835-C553C36D3B49}"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1-5A99-4F1C-B64F-DF1B721DA857}"/>
                </c:ext>
              </c:extLst>
            </c:dLbl>
            <c:dLbl>
              <c:idx val="10"/>
              <c:tx>
                <c:rich>
                  <a:bodyPr/>
                  <a:lstStyle/>
                  <a:p>
                    <a:fld id="{9E8FA48F-85A8-4545-AC47-C7190D381433}"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0-5A99-4F1C-B64F-DF1B721DA857}"/>
                </c:ext>
              </c:extLst>
            </c:dLbl>
            <c:dLbl>
              <c:idx val="11"/>
              <c:tx>
                <c:rich>
                  <a:bodyPr/>
                  <a:lstStyle/>
                  <a:p>
                    <a:fld id="{7220980B-61A0-473F-85A6-5EFCFE5E13B7}" type="CELLRANGE">
                      <a:rPr lang="en-GB"/>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4-5A99-4F1C-B64F-DF1B721DA857}"/>
                </c:ext>
              </c:extLst>
            </c:dLbl>
            <c:dLbl>
              <c:idx val="12"/>
              <c:layout>
                <c:manualLayout>
                  <c:x val="-4.864128826002098E-3"/>
                  <c:y val="8.8615792184854152E-3"/>
                </c:manualLayout>
              </c:layout>
              <c:tx>
                <c:rich>
                  <a:bodyPr/>
                  <a:lstStyle/>
                  <a:p>
                    <a:fld id="{46F80E35-D8C6-4F84-BFA7-E0405C1F2D01}"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3-5A99-4F1C-B64F-DF1B721DA857}"/>
                </c:ext>
              </c:extLst>
            </c:dLbl>
            <c:dLbl>
              <c:idx val="13"/>
              <c:tx>
                <c:rich>
                  <a:bodyPr/>
                  <a:lstStyle/>
                  <a:p>
                    <a:fld id="{61DC14EF-0C81-416A-A4F8-341A8CA6D57B}" type="CELLRANGE">
                      <a:rPr lang="en-GB"/>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5-5A99-4F1C-B64F-DF1B721DA857}"/>
                </c:ext>
              </c:extLst>
            </c:dLbl>
            <c:dLbl>
              <c:idx val="14"/>
              <c:layout>
                <c:manualLayout>
                  <c:x val="-4.0228524066070685E-2"/>
                  <c:y val="1.5658520594866169E-2"/>
                </c:manualLayout>
              </c:layout>
              <c:tx>
                <c:rich>
                  <a:bodyPr/>
                  <a:lstStyle/>
                  <a:p>
                    <a:fld id="{F91B3564-0E60-4B8E-97EB-64A512AF09A2}"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9-5A99-4F1C-B64F-DF1B721DA857}"/>
                </c:ext>
              </c:extLst>
            </c:dLbl>
            <c:dLbl>
              <c:idx val="15"/>
              <c:layout>
                <c:manualLayout>
                  <c:x val="-3.470213996529786E-3"/>
                  <c:y val="-3.3984706881903144E-3"/>
                </c:manualLayout>
              </c:layout>
              <c:tx>
                <c:rich>
                  <a:bodyPr/>
                  <a:lstStyle/>
                  <a:p>
                    <a:fld id="{CBB30AC5-7797-4830-BE34-8B4A0F360392}"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7-5A99-4F1C-B64F-DF1B721DA857}"/>
                </c:ext>
              </c:extLst>
            </c:dLbl>
            <c:dLbl>
              <c:idx val="16"/>
              <c:tx>
                <c:rich>
                  <a:bodyPr/>
                  <a:lstStyle/>
                  <a:p>
                    <a:fld id="{4A40CBE8-9680-42E5-89D3-AAA484FC6BB1}"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5-5A99-4F1C-B64F-DF1B721DA857}"/>
                </c:ext>
              </c:extLst>
            </c:dLbl>
            <c:dLbl>
              <c:idx val="17"/>
              <c:layout>
                <c:manualLayout>
                  <c:x val="-2.0280531735152582E-2"/>
                  <c:y val="5.6440168853149938E-2"/>
                </c:manualLayout>
              </c:layout>
              <c:tx>
                <c:rich>
                  <a:bodyPr/>
                  <a:lstStyle/>
                  <a:p>
                    <a:fld id="{DE055827-DE4C-42EA-B869-3871D8488272}"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4-5A99-4F1C-B64F-DF1B721DA857}"/>
                </c:ext>
              </c:extLst>
            </c:dLbl>
            <c:dLbl>
              <c:idx val="18"/>
              <c:layout>
                <c:manualLayout>
                  <c:x val="-3.0488790115810464E-2"/>
                  <c:y val="-1.9056857484997893E-2"/>
                </c:manualLayout>
              </c:layout>
              <c:tx>
                <c:rich>
                  <a:bodyPr/>
                  <a:lstStyle/>
                  <a:p>
                    <a:fld id="{A500BA72-9079-487F-B8E5-62CD1FAF36AC}"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8-5A99-4F1C-B64F-DF1B721DA857}"/>
                </c:ext>
              </c:extLst>
            </c:dLbl>
            <c:dLbl>
              <c:idx val="19"/>
              <c:layout>
                <c:manualLayout>
                  <c:x val="-3.6350537154515604E-2"/>
                  <c:y val="-2.0756092829093173E-2"/>
                </c:manualLayout>
              </c:layout>
              <c:tx>
                <c:rich>
                  <a:bodyPr/>
                  <a:lstStyle/>
                  <a:p>
                    <a:fld id="{41E01CF3-DC79-43F5-B09D-A6A5D48ABCF7}"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6-5A99-4F1C-B64F-DF1B721DA857}"/>
                </c:ext>
              </c:extLst>
            </c:dLbl>
            <c:dLbl>
              <c:idx val="20"/>
              <c:layout>
                <c:manualLayout>
                  <c:x val="-5.6020821283979221E-2"/>
                  <c:y val="0"/>
                </c:manualLayout>
              </c:layout>
              <c:tx>
                <c:rich>
                  <a:bodyPr/>
                  <a:lstStyle/>
                  <a:p>
                    <a:fld id="{B5046911-36CD-4938-908A-FF24587F113F}"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A-5A99-4F1C-B64F-DF1B721DA857}"/>
                </c:ext>
              </c:extLst>
            </c:dLbl>
            <c:dLbl>
              <c:idx val="21"/>
              <c:layout>
                <c:manualLayout>
                  <c:x val="-2.7761711972238288E-2"/>
                  <c:y val="1.18946474086661E-2"/>
                </c:manualLayout>
              </c:layout>
              <c:tx>
                <c:rich>
                  <a:bodyPr/>
                  <a:lstStyle/>
                  <a:p>
                    <a:fld id="{061E1155-0AED-477B-BD79-DE12E5127E81}"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B-5A99-4F1C-B64F-DF1B721DA857}"/>
                </c:ext>
              </c:extLst>
            </c:dLbl>
            <c:spPr>
              <a:noFill/>
              <a:ln>
                <a:noFill/>
              </a:ln>
              <a:effectLst/>
            </c:spPr>
            <c:txPr>
              <a:bodyPr rot="0" spcFirstLastPara="1" vertOverflow="overflow" horzOverflow="overflow"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28575" cap="rnd">
                <a:solidFill>
                  <a:schemeClr val="accent2"/>
                </a:solidFill>
                <a:prstDash val="solid"/>
              </a:ln>
              <a:effectLst/>
            </c:spPr>
            <c:trendlineType val="linear"/>
            <c:dispRSqr val="1"/>
            <c:dispEq val="0"/>
            <c:trendlineLbl>
              <c:layout>
                <c:manualLayout>
                  <c:x val="0.1263122372861287"/>
                  <c:y val="2.2518213260725586E-4"/>
                </c:manualLayout>
              </c:layout>
              <c:numFmt formatCode="General" sourceLinked="0"/>
              <c:spPr>
                <a:noFill/>
                <a:ln>
                  <a:noFill/>
                </a:ln>
                <a:effectLst/>
              </c:spPr>
              <c:txPr>
                <a:bodyPr rot="0" spcFirstLastPara="1" vertOverflow="ellipsis" vert="horz" wrap="square" anchor="ctr" anchorCtr="1"/>
                <a:lstStyle/>
                <a:p>
                  <a:pPr>
                    <a:defRPr sz="1600" b="1" i="0" u="none" strike="noStrike" kern="1200" baseline="0">
                      <a:solidFill>
                        <a:schemeClr val="accent2"/>
                      </a:solidFill>
                      <a:latin typeface="+mn-lt"/>
                      <a:ea typeface="+mn-ea"/>
                      <a:cs typeface="+mn-cs"/>
                    </a:defRPr>
                  </a:pPr>
                  <a:endParaRPr lang="en-US"/>
                </a:p>
              </c:txPr>
            </c:trendlineLbl>
          </c:trendline>
          <c:xVal>
            <c:numRef>
              <c:f>'Main Trends'!$D$113:$D$134</c:f>
              <c:numCache>
                <c:formatCode>General</c:formatCode>
                <c:ptCount val="22"/>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47.198</c:v>
                </c:pt>
                <c:pt idx="13">
                  <c:v>67.853000000000009</c:v>
                </c:pt>
                <c:pt idx="14">
                  <c:v>36.262999999999998</c:v>
                </c:pt>
                <c:pt idx="15">
                  <c:v>39.908000000000001</c:v>
                </c:pt>
                <c:pt idx="16">
                  <c:v>28.972999999999999</c:v>
                </c:pt>
                <c:pt idx="17">
                  <c:v>38.692999999999998</c:v>
                </c:pt>
                <c:pt idx="18">
                  <c:v>37.478000000000002</c:v>
                </c:pt>
                <c:pt idx="19">
                  <c:v>30.188000000000002</c:v>
                </c:pt>
                <c:pt idx="20">
                  <c:v>24.113</c:v>
                </c:pt>
                <c:pt idx="21">
                  <c:v>27.757999999999999</c:v>
                </c:pt>
              </c:numCache>
            </c:numRef>
          </c:xVal>
          <c:yVal>
            <c:numRef>
              <c:f>'Main Trends'!$I$113:$I$134</c:f>
              <c:numCache>
                <c:formatCode>General</c:formatCode>
                <c:ptCount val="22"/>
                <c:pt idx="4">
                  <c:v>12</c:v>
                </c:pt>
                <c:pt idx="5">
                  <c:v>12</c:v>
                </c:pt>
                <c:pt idx="8">
                  <c:v>10</c:v>
                </c:pt>
                <c:pt idx="9">
                  <c:v>11</c:v>
                </c:pt>
                <c:pt idx="10">
                  <c:v>5</c:v>
                </c:pt>
                <c:pt idx="11">
                  <c:v>16</c:v>
                </c:pt>
                <c:pt idx="12">
                  <c:v>13</c:v>
                </c:pt>
                <c:pt idx="13">
                  <c:v>7</c:v>
                </c:pt>
                <c:pt idx="14">
                  <c:v>13</c:v>
                </c:pt>
                <c:pt idx="15">
                  <c:v>12.5</c:v>
                </c:pt>
                <c:pt idx="16">
                  <c:v>12.5</c:v>
                </c:pt>
                <c:pt idx="17">
                  <c:v>13</c:v>
                </c:pt>
                <c:pt idx="18">
                  <c:v>16.5</c:v>
                </c:pt>
                <c:pt idx="19">
                  <c:v>13</c:v>
                </c:pt>
                <c:pt idx="20">
                  <c:v>28.5</c:v>
                </c:pt>
                <c:pt idx="21">
                  <c:v>23.5</c:v>
                </c:pt>
              </c:numCache>
            </c:numRef>
          </c:yVal>
          <c:smooth val="0"/>
          <c:extLst>
            <c:ext xmlns:c15="http://schemas.microsoft.com/office/drawing/2012/chart" uri="{02D57815-91ED-43cb-92C2-25804820EDAC}">
              <c15:datalabelsRange>
                <c15:f>'Main Trends'!$B$113:$B$134</c15:f>
                <c15:dlblRangeCache>
                  <c:ptCount val="22"/>
                  <c:pt idx="0">
                    <c:v>Phillipines</c:v>
                  </c:pt>
                  <c:pt idx="1">
                    <c:v>India</c:v>
                  </c:pt>
                  <c:pt idx="2">
                    <c:v>Qatar</c:v>
                  </c:pt>
                  <c:pt idx="3">
                    <c:v>Egypt</c:v>
                  </c:pt>
                  <c:pt idx="4">
                    <c:v>UAE</c:v>
                  </c:pt>
                  <c:pt idx="5">
                    <c:v>Thailand</c:v>
                  </c:pt>
                  <c:pt idx="6">
                    <c:v>Kuwait</c:v>
                  </c:pt>
                  <c:pt idx="7">
                    <c:v>Bahrain</c:v>
                  </c:pt>
                  <c:pt idx="8">
                    <c:v>Malaysia</c:v>
                  </c:pt>
                  <c:pt idx="9">
                    <c:v>Indonesia</c:v>
                  </c:pt>
                  <c:pt idx="10">
                    <c:v>Saudia Arabia</c:v>
                  </c:pt>
                  <c:pt idx="11">
                    <c:v>Singapore</c:v>
                  </c:pt>
                  <c:pt idx="12">
                    <c:v>Spain</c:v>
                  </c:pt>
                  <c:pt idx="13">
                    <c:v>Italy</c:v>
                  </c:pt>
                  <c:pt idx="14">
                    <c:v>Australia</c:v>
                  </c:pt>
                  <c:pt idx="15">
                    <c:v>France</c:v>
                  </c:pt>
                  <c:pt idx="16">
                    <c:v>Great Britain</c:v>
                  </c:pt>
                  <c:pt idx="17">
                    <c:v>Germany</c:v>
                  </c:pt>
                  <c:pt idx="18">
                    <c:v>Finland</c:v>
                  </c:pt>
                  <c:pt idx="19">
                    <c:v>Norway</c:v>
                  </c:pt>
                  <c:pt idx="20">
                    <c:v>Sweden</c:v>
                  </c:pt>
                  <c:pt idx="21">
                    <c:v>Denmark</c:v>
                  </c:pt>
                </c15:dlblRangeCache>
              </c15:datalabelsRange>
            </c:ext>
            <c:ext xmlns:c16="http://schemas.microsoft.com/office/drawing/2014/chart" uri="{C3380CC4-5D6E-409C-BE32-E72D297353CC}">
              <c16:uniqueId val="{0000004B-5A99-4F1C-B64F-DF1B721DA857}"/>
            </c:ext>
          </c:extLst>
        </c:ser>
        <c:dLbls>
          <c:showLegendKey val="0"/>
          <c:showVal val="0"/>
          <c:showCatName val="0"/>
          <c:showSerName val="0"/>
          <c:showPercent val="0"/>
          <c:showBubbleSize val="0"/>
        </c:dLbls>
        <c:axId val="532367696"/>
        <c:axId val="532366056"/>
        <c:extLst>
          <c:ext xmlns:c15="http://schemas.microsoft.com/office/drawing/2012/chart" uri="{02D57815-91ED-43cb-92C2-25804820EDAC}">
            <c15:filteredScatterSeries>
              <c15:ser>
                <c:idx val="1"/>
                <c:order val="1"/>
                <c:tx>
                  <c:v>CC % Share of UN Concerns</c:v>
                </c:tx>
                <c:spPr>
                  <a:ln w="25400" cap="rnd">
                    <a:noFill/>
                    <a:round/>
                  </a:ln>
                  <a:effectLst/>
                </c:spPr>
                <c:marker>
                  <c:symbol val="circle"/>
                  <c:size val="5"/>
                  <c:spPr>
                    <a:solidFill>
                      <a:schemeClr val="accent2"/>
                    </a:solidFill>
                    <a:ln w="9525">
                      <a:solidFill>
                        <a:schemeClr val="accent2"/>
                      </a:solidFill>
                    </a:ln>
                    <a:effectLst/>
                  </c:spPr>
                </c:marker>
                <c:dLbls>
                  <c:dLbl>
                    <c:idx val="0"/>
                    <c:layout>
                      <c:manualLayout>
                        <c:x val="5.7836899942163098E-3"/>
                        <c:y val="1.18946474086661E-2"/>
                      </c:manualLayout>
                    </c:layout>
                    <c:tx>
                      <c:rich>
                        <a:bodyPr/>
                        <a:lstStyle/>
                        <a:p>
                          <a:fld id="{51D26ED0-587A-4D4D-9497-4543B647D9BF}" type="CELLRANGE">
                            <a:rPr lang="en-US"/>
                            <a:pPr/>
                            <a:t>[CELLRANGE]</a:t>
                          </a:fld>
                          <a:endParaRPr lang="en-GB"/>
                        </a:p>
                      </c:rich>
                    </c:tx>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1E-5A99-4F1C-B64F-DF1B721DA857}"/>
                      </c:ext>
                    </c:extLst>
                  </c:dLbl>
                  <c:dLbl>
                    <c:idx val="1"/>
                    <c:layout>
                      <c:manualLayout>
                        <c:x val="-1.1049762504383309E-2"/>
                        <c:y val="2.9723907706099183E-2"/>
                      </c:manualLayout>
                    </c:layout>
                    <c:tx>
                      <c:rich>
                        <a:bodyPr/>
                        <a:lstStyle/>
                        <a:p>
                          <a:fld id="{F6EB2220-3074-4F1B-A276-3FC6C616543C}" type="CELLRANGE">
                            <a:rPr lang="en-US"/>
                            <a:pPr/>
                            <a:t>[CELLRANGE]</a:t>
                          </a:fld>
                          <a:endParaRPr lang="en-GB"/>
                        </a:p>
                      </c:rich>
                    </c:tx>
                    <c:dLblPos val="r"/>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1F-5A99-4F1C-B64F-DF1B721DA857}"/>
                      </c:ext>
                    </c:extLst>
                  </c:dLbl>
                  <c:dLbl>
                    <c:idx val="2"/>
                    <c:tx>
                      <c:rich>
                        <a:bodyPr/>
                        <a:lstStyle/>
                        <a:p>
                          <a:fld id="{44901DC6-378D-4FD7-BED5-BD1ED9F13438}"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20-5A99-4F1C-B64F-DF1B721DA857}"/>
                      </c:ext>
                    </c:extLst>
                  </c:dLbl>
                  <c:dLbl>
                    <c:idx val="3"/>
                    <c:tx>
                      <c:rich>
                        <a:bodyPr/>
                        <a:lstStyle/>
                        <a:p>
                          <a:fld id="{F9187DF5-55CC-45CE-9FB5-4B82EAD93C2E}" type="CELLRANGE">
                            <a:rPr lang="en-US"/>
                            <a:pPr/>
                            <a:t>[CELLRANGE]</a:t>
                          </a:fld>
                          <a:endParaRPr lang="en-GB"/>
                        </a:p>
                      </c:rich>
                    </c:tx>
                    <c:dLblPos val="t"/>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21-5A99-4F1C-B64F-DF1B721DA857}"/>
                      </c:ext>
                    </c:extLst>
                  </c:dLbl>
                  <c:dLbl>
                    <c:idx val="4"/>
                    <c:layout>
                      <c:manualLayout>
                        <c:x val="-2.6824754193175246E-2"/>
                        <c:y val="2.2926966329718555E-2"/>
                      </c:manualLayout>
                    </c:layout>
                    <c:tx>
                      <c:rich>
                        <a:bodyPr/>
                        <a:lstStyle/>
                        <a:p>
                          <a:fld id="{20135B05-62DD-4164-906A-518EDA402F0F}" type="CELLRANGE">
                            <a:rPr lang="en-US"/>
                            <a:pPr/>
                            <a:t>[CELLRANGE]</a:t>
                          </a:fld>
                          <a:endParaRPr lang="en-GB"/>
                        </a:p>
                      </c:rich>
                    </c:tx>
                    <c:dLblPos val="r"/>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22-5A99-4F1C-B64F-DF1B721DA857}"/>
                      </c:ext>
                    </c:extLst>
                  </c:dLbl>
                  <c:dLbl>
                    <c:idx val="5"/>
                    <c:tx>
                      <c:rich>
                        <a:bodyPr/>
                        <a:lstStyle/>
                        <a:p>
                          <a:fld id="{08705F0E-66C4-47F5-BEC3-2ADD37419D5E}"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23-5A99-4F1C-B64F-DF1B721DA857}"/>
                      </c:ext>
                    </c:extLst>
                  </c:dLbl>
                  <c:dLbl>
                    <c:idx val="6"/>
                    <c:layout>
                      <c:manualLayout>
                        <c:x val="-3.612492770387507E-2"/>
                        <c:y val="-4.4180118946474084E-2"/>
                      </c:manualLayout>
                    </c:layout>
                    <c:tx>
                      <c:rich>
                        <a:bodyPr/>
                        <a:lstStyle/>
                        <a:p>
                          <a:fld id="{F23D02A5-47D3-4028-8035-D2F303C5E1D1}" type="CELLRANGE">
                            <a:rPr lang="en-US"/>
                            <a:pPr/>
                            <a:t>[CELLRANGE]</a:t>
                          </a:fld>
                          <a:endParaRPr lang="en-GB"/>
                        </a:p>
                      </c:rich>
                    </c:tx>
                    <c:dLblPos val="r"/>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24-5A99-4F1C-B64F-DF1B721DA857}"/>
                      </c:ext>
                    </c:extLst>
                  </c:dLbl>
                  <c:dLbl>
                    <c:idx val="7"/>
                    <c:layout>
                      <c:manualLayout>
                        <c:x val="-4.7634470792365532E-2"/>
                        <c:y val="-5.0977060322854716E-3"/>
                      </c:manualLayout>
                    </c:layout>
                    <c:tx>
                      <c:rich>
                        <a:bodyPr/>
                        <a:lstStyle/>
                        <a:p>
                          <a:fld id="{5C0CFDB5-20FA-4D14-A069-B3DBD1F881A3}" type="CELLRANGE">
                            <a:rPr lang="en-US"/>
                            <a:pPr/>
                            <a:t>[CELLRANGE]</a:t>
                          </a:fld>
                          <a:endParaRPr lang="en-GB"/>
                        </a:p>
                      </c:rich>
                    </c:tx>
                    <c:dLblPos val="r"/>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25-5A99-4F1C-B64F-DF1B721DA857}"/>
                      </c:ext>
                    </c:extLst>
                  </c:dLbl>
                  <c:dLbl>
                    <c:idx val="8"/>
                    <c:tx>
                      <c:rich>
                        <a:bodyPr/>
                        <a:lstStyle/>
                        <a:p>
                          <a:fld id="{56D8B306-AFCB-4F90-90C9-8F3BAEA6E95A}" type="CELLRANGE">
                            <a:rPr lang="en-US"/>
                            <a:pPr/>
                            <a:t>[CELLRANGE]</a:t>
                          </a:fld>
                          <a:endParaRPr lang="en-GB"/>
                        </a:p>
                      </c:rich>
                    </c:tx>
                    <c:dLblPos val="l"/>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26-5A99-4F1C-B64F-DF1B721DA857}"/>
                      </c:ext>
                    </c:extLst>
                  </c:dLbl>
                  <c:dLbl>
                    <c:idx val="9"/>
                    <c:tx>
                      <c:rich>
                        <a:bodyPr/>
                        <a:lstStyle/>
                        <a:p>
                          <a:fld id="{6B4AFA09-25C3-44C3-8D13-338F49F17E07}" type="CELLRANGE">
                            <a:rPr lang="en-US"/>
                            <a:pPr/>
                            <a:t>[CELLRANGE]</a:t>
                          </a:fld>
                          <a:endParaRPr lang="en-GB"/>
                        </a:p>
                      </c:rich>
                    </c:tx>
                    <c:dLblPos val="l"/>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27-5A99-4F1C-B64F-DF1B721DA857}"/>
                      </c:ext>
                    </c:extLst>
                  </c:dLbl>
                  <c:dLbl>
                    <c:idx val="10"/>
                    <c:tx>
                      <c:rich>
                        <a:bodyPr/>
                        <a:lstStyle/>
                        <a:p>
                          <a:fld id="{930DD988-3392-4AFD-BC9C-88A434915898}" type="CELLRANGE">
                            <a:rPr lang="en-US"/>
                            <a:pPr/>
                            <a:t>[CELLRANGE]</a:t>
                          </a:fld>
                          <a:endParaRPr lang="en-GB"/>
                        </a:p>
                      </c:rich>
                    </c:tx>
                    <c:dLblPos val="l"/>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28-5A99-4F1C-B64F-DF1B721DA857}"/>
                      </c:ext>
                    </c:extLst>
                  </c:dLbl>
                  <c:dLbl>
                    <c:idx val="11"/>
                    <c:tx>
                      <c:rich>
                        <a:bodyPr/>
                        <a:lstStyle/>
                        <a:p>
                          <a:fld id="{F80BCFD5-E60D-4570-8098-C9E605B40A47}"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29-5A99-4F1C-B64F-DF1B721DA857}"/>
                      </c:ext>
                    </c:extLst>
                  </c:dLbl>
                  <c:dLbl>
                    <c:idx val="12"/>
                    <c:tx>
                      <c:rich>
                        <a:bodyPr/>
                        <a:lstStyle/>
                        <a:p>
                          <a:fld id="{613B1A7C-C363-4AB8-8E77-7589CA38FA94}"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2A-5A99-4F1C-B64F-DF1B721DA857}"/>
                      </c:ext>
                    </c:extLst>
                  </c:dLbl>
                  <c:dLbl>
                    <c:idx val="13"/>
                    <c:tx>
                      <c:rich>
                        <a:bodyPr/>
                        <a:lstStyle/>
                        <a:p>
                          <a:fld id="{0D9AE3C1-64BF-4ECC-9487-A90A57091DE0}"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2B-5A99-4F1C-B64F-DF1B721DA857}"/>
                      </c:ext>
                    </c:extLst>
                  </c:dLbl>
                  <c:dLbl>
                    <c:idx val="14"/>
                    <c:tx>
                      <c:rich>
                        <a:bodyPr/>
                        <a:lstStyle/>
                        <a:p>
                          <a:fld id="{F2D6D280-AF68-4C85-B3AB-F027B0287370}" type="CELLRANGE">
                            <a:rPr lang="en-US"/>
                            <a:pPr/>
                            <a:t>[CELLRANGE]</a:t>
                          </a:fld>
                          <a:endParaRPr lang="en-GB"/>
                        </a:p>
                      </c:rich>
                    </c:tx>
                    <c:dLblPos val="t"/>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2C-5A99-4F1C-B64F-DF1B721DA857}"/>
                      </c:ext>
                    </c:extLst>
                  </c:dLbl>
                  <c:dLbl>
                    <c:idx val="15"/>
                    <c:tx>
                      <c:rich>
                        <a:bodyPr/>
                        <a:lstStyle/>
                        <a:p>
                          <a:fld id="{3C5172F6-7064-4D23-AA9A-0AA75D5CACD9}"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2D-5A99-4F1C-B64F-DF1B721DA857}"/>
                      </c:ext>
                    </c:extLst>
                  </c:dLbl>
                  <c:dLbl>
                    <c:idx val="16"/>
                    <c:tx>
                      <c:rich>
                        <a:bodyPr/>
                        <a:lstStyle/>
                        <a:p>
                          <a:fld id="{30204084-04A0-44D1-B4B9-FC30B48A83A0}" type="CELLRANGE">
                            <a:rPr lang="en-US"/>
                            <a:pPr/>
                            <a:t>[CELLRANGE]</a:t>
                          </a:fld>
                          <a:endParaRPr lang="en-GB"/>
                        </a:p>
                      </c:rich>
                    </c:tx>
                    <c:dLblPos val="t"/>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2E-5A99-4F1C-B64F-DF1B721DA857}"/>
                      </c:ext>
                    </c:extLst>
                  </c:dLbl>
                  <c:dLbl>
                    <c:idx val="17"/>
                    <c:tx>
                      <c:rich>
                        <a:bodyPr/>
                        <a:lstStyle/>
                        <a:p>
                          <a:fld id="{D53FE478-8301-46E6-A784-1346163ECC98}" type="CELLRANGE">
                            <a:rPr lang="en-US"/>
                            <a:pPr/>
                            <a:t>[CELLRANGE]</a:t>
                          </a:fld>
                          <a:endParaRPr lang="en-GB"/>
                        </a:p>
                      </c:rich>
                    </c:tx>
                    <c:dLblPos val="t"/>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2F-5A99-4F1C-B64F-DF1B721DA857}"/>
                      </c:ext>
                    </c:extLst>
                  </c:dLbl>
                  <c:dLbl>
                    <c:idx val="18"/>
                    <c:tx>
                      <c:rich>
                        <a:bodyPr/>
                        <a:lstStyle/>
                        <a:p>
                          <a:fld id="{99183A71-5F59-4509-9B86-097422A32EEB}"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30-5A99-4F1C-B64F-DF1B721DA857}"/>
                      </c:ext>
                    </c:extLst>
                  </c:dLbl>
                  <c:dLbl>
                    <c:idx val="19"/>
                    <c:tx>
                      <c:rich>
                        <a:bodyPr/>
                        <a:lstStyle/>
                        <a:p>
                          <a:fld id="{2548A8FB-31ED-461E-B9F6-51E4104E1D74}"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31-5A99-4F1C-B64F-DF1B721DA857}"/>
                      </c:ext>
                    </c:extLst>
                  </c:dLbl>
                  <c:dLbl>
                    <c:idx val="20"/>
                    <c:tx>
                      <c:rich>
                        <a:bodyPr/>
                        <a:lstStyle/>
                        <a:p>
                          <a:fld id="{4FE5B6A3-7376-4B23-AC43-8F9758F6A00E}"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32-5A99-4F1C-B64F-DF1B721DA857}"/>
                      </c:ext>
                    </c:extLst>
                  </c:dLbl>
                  <c:dLbl>
                    <c:idx val="21"/>
                    <c:tx>
                      <c:rich>
                        <a:bodyPr/>
                        <a:lstStyle/>
                        <a:p>
                          <a:fld id="{A88C5BBA-73A5-4842-AB27-EABB85C0D387}"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33-5A99-4F1C-B64F-DF1B721DA85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2"/>
                      </a:solidFill>
                      <a:prstDash val="sysDot"/>
                    </a:ln>
                    <a:effectLst/>
                  </c:spPr>
                  <c:trendlineType val="linear"/>
                  <c:dispRSqr val="1"/>
                  <c:dispEq val="0"/>
                  <c:trendlineLbl>
                    <c:layout>
                      <c:manualLayout>
                        <c:x val="0.10232537304518342"/>
                        <c:y val="6.7624228789583116E-2"/>
                      </c:manualLayout>
                    </c:layout>
                    <c:numFmt formatCode="General" sourceLinked="0"/>
                    <c:spPr>
                      <a:noFill/>
                      <a:ln>
                        <a:noFill/>
                      </a:ln>
                      <a:effectLst/>
                    </c:spPr>
                    <c:txPr>
                      <a:bodyPr rot="0" spcFirstLastPara="1" vertOverflow="ellipsis" vert="horz" wrap="square" anchor="ctr" anchorCtr="1"/>
                      <a:lstStyle/>
                      <a:p>
                        <a:pPr>
                          <a:defRPr sz="1100" b="1" i="0" u="none" strike="noStrike" kern="1200" baseline="0">
                            <a:solidFill>
                              <a:schemeClr val="accent2"/>
                            </a:solidFill>
                            <a:latin typeface="+mn-lt"/>
                            <a:ea typeface="+mn-ea"/>
                            <a:cs typeface="+mn-cs"/>
                          </a:defRPr>
                        </a:pPr>
                        <a:endParaRPr lang="en-US"/>
                      </a:p>
                    </c:txPr>
                  </c:trendlineLbl>
                </c:trendline>
                <c:xVal>
                  <c:numRef>
                    <c:extLst>
                      <c:ext uri="{02D57815-91ED-43cb-92C2-25804820EDAC}">
                        <c15:formulaRef>
                          <c15:sqref>'Main Trends'!$D$79:$D$100</c15:sqref>
                        </c15:formulaRef>
                      </c:ext>
                    </c:extLst>
                    <c:numCache>
                      <c:formatCode>General</c:formatCode>
                      <c:ptCount val="22"/>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47.198</c:v>
                      </c:pt>
                      <c:pt idx="13">
                        <c:v>67.853000000000009</c:v>
                      </c:pt>
                      <c:pt idx="14">
                        <c:v>36.262999999999998</c:v>
                      </c:pt>
                      <c:pt idx="15">
                        <c:v>39.908000000000001</c:v>
                      </c:pt>
                      <c:pt idx="16">
                        <c:v>28.972999999999999</c:v>
                      </c:pt>
                      <c:pt idx="17">
                        <c:v>38.692999999999998</c:v>
                      </c:pt>
                      <c:pt idx="18">
                        <c:v>37.478000000000002</c:v>
                      </c:pt>
                      <c:pt idx="19">
                        <c:v>30.188000000000002</c:v>
                      </c:pt>
                      <c:pt idx="20">
                        <c:v>24.113</c:v>
                      </c:pt>
                      <c:pt idx="21">
                        <c:v>27.757999999999999</c:v>
                      </c:pt>
                    </c:numCache>
                  </c:numRef>
                </c:xVal>
                <c:yVal>
                  <c:numRef>
                    <c:extLst>
                      <c:ext uri="{02D57815-91ED-43cb-92C2-25804820EDAC}">
                        <c15:formulaRef>
                          <c15:sqref>'Main Trends'!$G$79:$G$100</c15:sqref>
                        </c15:formulaRef>
                      </c:ext>
                    </c:extLst>
                    <c:numCache>
                      <c:formatCode>General</c:formatCode>
                      <c:ptCount val="22"/>
                      <c:pt idx="0">
                        <c:v>22.200000000000003</c:v>
                      </c:pt>
                      <c:pt idx="1">
                        <c:v>21.6</c:v>
                      </c:pt>
                      <c:pt idx="2">
                        <c:v>27</c:v>
                      </c:pt>
                      <c:pt idx="3">
                        <c:v>11.399999999999999</c:v>
                      </c:pt>
                      <c:pt idx="4">
                        <c:v>21.6</c:v>
                      </c:pt>
                      <c:pt idx="5">
                        <c:v>23.4</c:v>
                      </c:pt>
                      <c:pt idx="6">
                        <c:v>22.799999999999997</c:v>
                      </c:pt>
                      <c:pt idx="7">
                        <c:v>24</c:v>
                      </c:pt>
                      <c:pt idx="8">
                        <c:v>21.6</c:v>
                      </c:pt>
                      <c:pt idx="9">
                        <c:v>18.600000000000001</c:v>
                      </c:pt>
                      <c:pt idx="10">
                        <c:v>19.799999999999997</c:v>
                      </c:pt>
                      <c:pt idx="11">
                        <c:v>40.799999999999997</c:v>
                      </c:pt>
                      <c:pt idx="12">
                        <c:v>36.599999999999994</c:v>
                      </c:pt>
                      <c:pt idx="13">
                        <c:v>42.599999999999994</c:v>
                      </c:pt>
                      <c:pt idx="14">
                        <c:v>27.599999999999998</c:v>
                      </c:pt>
                      <c:pt idx="15">
                        <c:v>48.599999999999994</c:v>
                      </c:pt>
                      <c:pt idx="16">
                        <c:v>40.799999999999997</c:v>
                      </c:pt>
                      <c:pt idx="17">
                        <c:v>49.199999999999996</c:v>
                      </c:pt>
                      <c:pt idx="18">
                        <c:v>41.400000000000006</c:v>
                      </c:pt>
                      <c:pt idx="19">
                        <c:v>52.199999999999996</c:v>
                      </c:pt>
                      <c:pt idx="20">
                        <c:v>57</c:v>
                      </c:pt>
                      <c:pt idx="21">
                        <c:v>54.599999999999994</c:v>
                      </c:pt>
                    </c:numCache>
                  </c:numRef>
                </c:yVal>
                <c:smooth val="0"/>
                <c:extLst>
                  <c:ext uri="{02D57815-91ED-43cb-92C2-25804820EDAC}">
                    <c15:datalabelsRange>
                      <c15:f>'Main Trends'!$B$79:$B$100</c15:f>
                      <c15:dlblRangeCache>
                        <c:ptCount val="22"/>
                        <c:pt idx="0">
                          <c:v>Phillipines</c:v>
                        </c:pt>
                        <c:pt idx="1">
                          <c:v>India</c:v>
                        </c:pt>
                        <c:pt idx="2">
                          <c:v>Qatar</c:v>
                        </c:pt>
                        <c:pt idx="3">
                          <c:v>Egypt</c:v>
                        </c:pt>
                        <c:pt idx="4">
                          <c:v>UAE</c:v>
                        </c:pt>
                        <c:pt idx="5">
                          <c:v>Thailand</c:v>
                        </c:pt>
                        <c:pt idx="6">
                          <c:v>Kuwait</c:v>
                        </c:pt>
                        <c:pt idx="7">
                          <c:v>Bahrain</c:v>
                        </c:pt>
                        <c:pt idx="8">
                          <c:v>Malaysia</c:v>
                        </c:pt>
                        <c:pt idx="9">
                          <c:v>Indonesia</c:v>
                        </c:pt>
                        <c:pt idx="10">
                          <c:v>Saudia Arabia</c:v>
                        </c:pt>
                        <c:pt idx="11">
                          <c:v>Singapore</c:v>
                        </c:pt>
                        <c:pt idx="12">
                          <c:v>Spain</c:v>
                        </c:pt>
                        <c:pt idx="13">
                          <c:v>Italy</c:v>
                        </c:pt>
                        <c:pt idx="14">
                          <c:v>Australia</c:v>
                        </c:pt>
                        <c:pt idx="15">
                          <c:v>France</c:v>
                        </c:pt>
                        <c:pt idx="16">
                          <c:v>Great Britain</c:v>
                        </c:pt>
                        <c:pt idx="17">
                          <c:v>Germany</c:v>
                        </c:pt>
                        <c:pt idx="18">
                          <c:v>Finland</c:v>
                        </c:pt>
                        <c:pt idx="19">
                          <c:v>Norway</c:v>
                        </c:pt>
                        <c:pt idx="20">
                          <c:v>Sweden</c:v>
                        </c:pt>
                        <c:pt idx="21">
                          <c:v>Denmark</c:v>
                        </c:pt>
                      </c15:dlblRangeCache>
                    </c15:datalabelsRange>
                  </c:ext>
                  <c:ext xmlns:c16="http://schemas.microsoft.com/office/drawing/2014/chart" uri="{C3380CC4-5D6E-409C-BE32-E72D297353CC}">
                    <c16:uniqueId val="{00000035-5A99-4F1C-B64F-DF1B721DA857}"/>
                  </c:ext>
                </c:extLst>
              </c15:ser>
            </c15:filteredScatterSeries>
          </c:ext>
        </c:extLst>
      </c:scatterChart>
      <c:valAx>
        <c:axId val="5462803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GB" sz="2000" b="1"/>
                  <a:t>%</a:t>
                </a:r>
                <a:r>
                  <a:rPr lang="en-GB" sz="2000" b="1" baseline="0"/>
                  <a:t> Debiased National Religiosity</a:t>
                </a:r>
                <a:endParaRPr lang="en-GB" sz="2000" b="1"/>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crossAx val="546282328"/>
        <c:crosses val="autoZero"/>
        <c:crossBetween val="midCat"/>
      </c:valAx>
      <c:valAx>
        <c:axId val="5462823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800" b="1"/>
                  <a:t>Climate-change</a:t>
                </a:r>
                <a:r>
                  <a:rPr lang="en-GB" sz="1800" b="1" baseline="0"/>
                  <a:t> endorsing responses</a:t>
                </a:r>
                <a:endParaRPr lang="en-GB" sz="1800" b="1"/>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n-US"/>
          </a:p>
        </c:txPr>
        <c:crossAx val="546280360"/>
        <c:crosses val="autoZero"/>
        <c:crossBetween val="midCat"/>
      </c:valAx>
      <c:valAx>
        <c:axId val="532366056"/>
        <c:scaling>
          <c:orientation val="minMax"/>
          <c:min val="1"/>
        </c:scaling>
        <c:delete val="1"/>
        <c:axPos val="r"/>
        <c:numFmt formatCode="General" sourceLinked="1"/>
        <c:majorTickMark val="out"/>
        <c:minorTickMark val="none"/>
        <c:tickLblPos val="nextTo"/>
        <c:crossAx val="532367696"/>
        <c:crosses val="max"/>
        <c:crossBetween val="midCat"/>
      </c:valAx>
      <c:valAx>
        <c:axId val="532367696"/>
        <c:scaling>
          <c:orientation val="minMax"/>
        </c:scaling>
        <c:delete val="1"/>
        <c:axPos val="b"/>
        <c:numFmt formatCode="General" sourceLinked="1"/>
        <c:majorTickMark val="out"/>
        <c:minorTickMark val="none"/>
        <c:tickLblPos val="nextTo"/>
        <c:crossAx val="53236605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GB" sz="1650" b="1" i="0" baseline="0">
                <a:solidFill>
                  <a:sysClr val="windowText" lastClr="000000"/>
                </a:solidFill>
                <a:effectLst/>
              </a:rPr>
              <a:t>% Climate-change</a:t>
            </a:r>
            <a:r>
              <a:rPr lang="en-GB" sz="1650" b="1" i="1" baseline="0">
                <a:solidFill>
                  <a:sysClr val="windowText" lastClr="000000"/>
                </a:solidFill>
                <a:effectLst/>
              </a:rPr>
              <a:t> endorsing</a:t>
            </a:r>
            <a:r>
              <a:rPr lang="en-GB" sz="1650" b="1" i="0" baseline="0">
                <a:solidFill>
                  <a:sysClr val="windowText" lastClr="000000"/>
                </a:solidFill>
                <a:effectLst/>
              </a:rPr>
              <a:t> national responses to climate survey questions, </a:t>
            </a:r>
            <a:r>
              <a:rPr lang="en-GB" sz="1650" b="0" i="0" baseline="0">
                <a:solidFill>
                  <a:sysClr val="windowText" lastClr="000000"/>
                </a:solidFill>
                <a:effectLst/>
              </a:rPr>
              <a:t>versus</a:t>
            </a:r>
            <a:r>
              <a:rPr lang="en-GB" sz="1650" b="1" i="0" baseline="0">
                <a:solidFill>
                  <a:sysClr val="windowText" lastClr="000000"/>
                </a:solidFill>
                <a:effectLst/>
              </a:rPr>
              <a:t> National Religiosity. </a:t>
            </a:r>
            <a:r>
              <a:rPr lang="en-GB" sz="1650" b="1" i="0" u="sng" baseline="0">
                <a:solidFill>
                  <a:sysClr val="windowText" lastClr="000000"/>
                </a:solidFill>
                <a:effectLst/>
              </a:rPr>
              <a:t>Trends only</a:t>
            </a:r>
            <a:r>
              <a:rPr lang="en-GB" sz="1650" b="1" i="0" baseline="0">
                <a:solidFill>
                  <a:sysClr val="windowText" lastClr="000000"/>
                </a:solidFill>
                <a:effectLst/>
              </a:rPr>
              <a:t>. </a:t>
            </a:r>
            <a:r>
              <a:rPr lang="en-GB" sz="1650" b="1" i="1" baseline="0">
                <a:solidFill>
                  <a:sysClr val="windowText" lastClr="000000"/>
                </a:solidFill>
                <a:effectLst/>
              </a:rPr>
              <a:t>Reality-constrained</a:t>
            </a:r>
            <a:r>
              <a:rPr lang="en-GB" sz="1650" b="1" i="0" baseline="0">
                <a:solidFill>
                  <a:sysClr val="windowText" lastClr="000000"/>
                </a:solidFill>
                <a:effectLst/>
              </a:rPr>
              <a:t> questions = orange. </a:t>
            </a:r>
            <a:r>
              <a:rPr lang="en-GB" sz="1650" b="1" i="1" baseline="0">
                <a:solidFill>
                  <a:sysClr val="windowText" lastClr="000000"/>
                </a:solidFill>
                <a:effectLst/>
              </a:rPr>
              <a:t>Unconstrained</a:t>
            </a:r>
            <a:r>
              <a:rPr lang="en-GB" sz="1650" b="1" i="0" baseline="0">
                <a:solidFill>
                  <a:sysClr val="windowText" lastClr="000000"/>
                </a:solidFill>
                <a:effectLst/>
              </a:rPr>
              <a:t> questions = blue</a:t>
            </a:r>
            <a:r>
              <a:rPr lang="en-GB" sz="1650" b="1" baseline="0">
                <a:solidFill>
                  <a:sysClr val="windowText" lastClr="000000"/>
                </a:solidFill>
              </a:rPr>
              <a:t>.</a:t>
            </a:r>
            <a:endParaRPr lang="en-GB" sz="1650" b="1">
              <a:solidFill>
                <a:sysClr val="windowText" lastClr="000000"/>
              </a:solidFill>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6.9818733595800528E-2"/>
          <c:y val="9.7606832651073255E-2"/>
          <c:w val="0.86499216243802857"/>
          <c:h val="0.81948186889010011"/>
        </c:manualLayout>
      </c:layout>
      <c:scatterChart>
        <c:scatterStyle val="lineMarker"/>
        <c:varyColors val="0"/>
        <c:ser>
          <c:idx val="2"/>
          <c:order val="2"/>
          <c:tx>
            <c:v>Un Power to Combat CC: GD</c:v>
          </c:tx>
          <c:spPr>
            <a:ln w="25400" cap="rnd">
              <a:noFill/>
              <a:round/>
            </a:ln>
            <a:effectLst/>
          </c:spPr>
          <c:marker>
            <c:symbol val="none"/>
          </c:marker>
          <c:dPt>
            <c:idx val="7"/>
            <c:marker>
              <c:symbol val="none"/>
            </c:marker>
            <c:bubble3D val="0"/>
            <c:extLst>
              <c:ext xmlns:c16="http://schemas.microsoft.com/office/drawing/2014/chart" uri="{C3380CC4-5D6E-409C-BE32-E72D297353CC}">
                <c16:uniqueId val="{00000000-01A7-4856-954A-A5DA2C186E30}"/>
              </c:ext>
            </c:extLst>
          </c:dPt>
          <c:dPt>
            <c:idx val="8"/>
            <c:marker>
              <c:symbol val="none"/>
            </c:marker>
            <c:bubble3D val="0"/>
            <c:extLst>
              <c:ext xmlns:c16="http://schemas.microsoft.com/office/drawing/2014/chart" uri="{C3380CC4-5D6E-409C-BE32-E72D297353CC}">
                <c16:uniqueId val="{00000001-01A7-4856-954A-A5DA2C186E30}"/>
              </c:ext>
            </c:extLst>
          </c:dPt>
          <c:dPt>
            <c:idx val="11"/>
            <c:marker>
              <c:symbol val="none"/>
            </c:marker>
            <c:bubble3D val="0"/>
            <c:extLst>
              <c:ext xmlns:c16="http://schemas.microsoft.com/office/drawing/2014/chart" uri="{C3380CC4-5D6E-409C-BE32-E72D297353CC}">
                <c16:uniqueId val="{00000002-01A7-4856-954A-A5DA2C186E30}"/>
              </c:ext>
            </c:extLst>
          </c:dPt>
          <c:trendline>
            <c:spPr>
              <a:ln w="28575" cap="rnd">
                <a:solidFill>
                  <a:schemeClr val="accent1">
                    <a:alpha val="60000"/>
                  </a:schemeClr>
                </a:solidFill>
                <a:prstDash val="solid"/>
              </a:ln>
              <a:effectLst/>
            </c:spPr>
            <c:trendlineType val="linear"/>
            <c:backward val="5"/>
            <c:dispRSqr val="0"/>
            <c:dispEq val="0"/>
          </c:trendline>
          <c:xVal>
            <c:numRef>
              <c:f>'Main Trends'!$D$113:$D$134</c:f>
              <c:numCache>
                <c:formatCode>General</c:formatCode>
                <c:ptCount val="22"/>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47.198</c:v>
                </c:pt>
                <c:pt idx="13">
                  <c:v>67.853000000000009</c:v>
                </c:pt>
                <c:pt idx="14">
                  <c:v>36.262999999999998</c:v>
                </c:pt>
                <c:pt idx="15">
                  <c:v>39.908000000000001</c:v>
                </c:pt>
                <c:pt idx="16">
                  <c:v>28.972999999999999</c:v>
                </c:pt>
                <c:pt idx="17">
                  <c:v>38.692999999999998</c:v>
                </c:pt>
                <c:pt idx="18">
                  <c:v>37.478000000000002</c:v>
                </c:pt>
                <c:pt idx="19">
                  <c:v>30.188000000000002</c:v>
                </c:pt>
                <c:pt idx="20">
                  <c:v>24.113</c:v>
                </c:pt>
                <c:pt idx="21">
                  <c:v>27.757999999999999</c:v>
                </c:pt>
              </c:numCache>
            </c:numRef>
          </c:xVal>
          <c:yVal>
            <c:numRef>
              <c:f>'Main Trends'!$F$113:$F$134</c:f>
              <c:numCache>
                <c:formatCode>General</c:formatCode>
                <c:ptCount val="22"/>
                <c:pt idx="0">
                  <c:v>64</c:v>
                </c:pt>
                <c:pt idx="1">
                  <c:v>58</c:v>
                </c:pt>
                <c:pt idx="2">
                  <c:v>67</c:v>
                </c:pt>
                <c:pt idx="3">
                  <c:v>56</c:v>
                </c:pt>
                <c:pt idx="4">
                  <c:v>51</c:v>
                </c:pt>
                <c:pt idx="5">
                  <c:v>44</c:v>
                </c:pt>
                <c:pt idx="6">
                  <c:v>62</c:v>
                </c:pt>
                <c:pt idx="7">
                  <c:v>53</c:v>
                </c:pt>
                <c:pt idx="8">
                  <c:v>47</c:v>
                </c:pt>
                <c:pt idx="9">
                  <c:v>47</c:v>
                </c:pt>
                <c:pt idx="10">
                  <c:v>46</c:v>
                </c:pt>
                <c:pt idx="11">
                  <c:v>41</c:v>
                </c:pt>
                <c:pt idx="12">
                  <c:v>43</c:v>
                </c:pt>
                <c:pt idx="13">
                  <c:v>49</c:v>
                </c:pt>
                <c:pt idx="14">
                  <c:v>36</c:v>
                </c:pt>
                <c:pt idx="15">
                  <c:v>31</c:v>
                </c:pt>
                <c:pt idx="16">
                  <c:v>32</c:v>
                </c:pt>
                <c:pt idx="17">
                  <c:v>27</c:v>
                </c:pt>
                <c:pt idx="18">
                  <c:v>29</c:v>
                </c:pt>
                <c:pt idx="19">
                  <c:v>31</c:v>
                </c:pt>
                <c:pt idx="20">
                  <c:v>23</c:v>
                </c:pt>
                <c:pt idx="21">
                  <c:v>27</c:v>
                </c:pt>
              </c:numCache>
            </c:numRef>
          </c:yVal>
          <c:smooth val="0"/>
          <c:extLst>
            <c:ext xmlns:c16="http://schemas.microsoft.com/office/drawing/2014/chart" uri="{C3380CC4-5D6E-409C-BE32-E72D297353CC}">
              <c16:uniqueId val="{00000004-01A7-4856-954A-A5DA2C186E30}"/>
            </c:ext>
          </c:extLst>
        </c:ser>
        <c:ser>
          <c:idx val="0"/>
          <c:order val="6"/>
          <c:tx>
            <c:v>Climate Concern: Impacts</c:v>
          </c:tx>
          <c:spPr>
            <a:ln w="25400" cap="rnd">
              <a:noFill/>
              <a:round/>
            </a:ln>
            <a:effectLst/>
          </c:spPr>
          <c:marker>
            <c:symbol val="none"/>
          </c:marker>
          <c:trendline>
            <c:spPr>
              <a:ln w="57150" cap="rnd">
                <a:solidFill>
                  <a:schemeClr val="accent1"/>
                </a:solidFill>
                <a:prstDash val="solid"/>
              </a:ln>
              <a:effectLst/>
            </c:spPr>
            <c:trendlineType val="linear"/>
            <c:backward val="5"/>
            <c:dispRSqr val="0"/>
            <c:dispEq val="0"/>
          </c:trendline>
          <c:xVal>
            <c:numRef>
              <c:f>'Main Trends'!$D$113:$D$134</c:f>
              <c:numCache>
                <c:formatCode>General</c:formatCode>
                <c:ptCount val="22"/>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47.198</c:v>
                </c:pt>
                <c:pt idx="13">
                  <c:v>67.853000000000009</c:v>
                </c:pt>
                <c:pt idx="14">
                  <c:v>36.262999999999998</c:v>
                </c:pt>
                <c:pt idx="15">
                  <c:v>39.908000000000001</c:v>
                </c:pt>
                <c:pt idx="16">
                  <c:v>28.972999999999999</c:v>
                </c:pt>
                <c:pt idx="17">
                  <c:v>38.692999999999998</c:v>
                </c:pt>
                <c:pt idx="18">
                  <c:v>37.478000000000002</c:v>
                </c:pt>
                <c:pt idx="19">
                  <c:v>30.188000000000002</c:v>
                </c:pt>
                <c:pt idx="20">
                  <c:v>24.113</c:v>
                </c:pt>
                <c:pt idx="21">
                  <c:v>27.757999999999999</c:v>
                </c:pt>
              </c:numCache>
            </c:numRef>
          </c:xVal>
          <c:yVal>
            <c:numRef>
              <c:f>'Main Trends'!$C$113:$C$134</c:f>
              <c:numCache>
                <c:formatCode>General</c:formatCode>
                <c:ptCount val="22"/>
                <c:pt idx="0">
                  <c:v>75</c:v>
                </c:pt>
                <c:pt idx="1">
                  <c:v>70</c:v>
                </c:pt>
                <c:pt idx="2">
                  <c:v>65</c:v>
                </c:pt>
                <c:pt idx="3">
                  <c:v>58</c:v>
                </c:pt>
                <c:pt idx="4">
                  <c:v>56</c:v>
                </c:pt>
                <c:pt idx="5">
                  <c:v>55</c:v>
                </c:pt>
                <c:pt idx="6">
                  <c:v>55</c:v>
                </c:pt>
                <c:pt idx="7">
                  <c:v>53</c:v>
                </c:pt>
                <c:pt idx="8">
                  <c:v>47</c:v>
                </c:pt>
                <c:pt idx="9">
                  <c:v>45</c:v>
                </c:pt>
                <c:pt idx="10">
                  <c:v>41</c:v>
                </c:pt>
                <c:pt idx="11">
                  <c:v>41</c:v>
                </c:pt>
                <c:pt idx="12">
                  <c:v>32</c:v>
                </c:pt>
                <c:pt idx="13">
                  <c:v>29</c:v>
                </c:pt>
                <c:pt idx="14">
                  <c:v>29</c:v>
                </c:pt>
                <c:pt idx="15">
                  <c:v>26</c:v>
                </c:pt>
                <c:pt idx="16">
                  <c:v>17</c:v>
                </c:pt>
                <c:pt idx="17">
                  <c:v>16</c:v>
                </c:pt>
                <c:pt idx="18">
                  <c:v>14</c:v>
                </c:pt>
                <c:pt idx="19">
                  <c:v>12</c:v>
                </c:pt>
                <c:pt idx="20">
                  <c:v>11</c:v>
                </c:pt>
                <c:pt idx="21">
                  <c:v>10</c:v>
                </c:pt>
              </c:numCache>
            </c:numRef>
          </c:yVal>
          <c:smooth val="0"/>
          <c:extLst>
            <c:ext xmlns:c16="http://schemas.microsoft.com/office/drawing/2014/chart" uri="{C3380CC4-5D6E-409C-BE32-E72D297353CC}">
              <c16:uniqueId val="{00000006-01A7-4856-954A-A5DA2C186E30}"/>
            </c:ext>
          </c:extLst>
        </c:ser>
        <c:dLbls>
          <c:showLegendKey val="0"/>
          <c:showVal val="0"/>
          <c:showCatName val="0"/>
          <c:showSerName val="0"/>
          <c:showPercent val="0"/>
          <c:showBubbleSize val="0"/>
        </c:dLbls>
        <c:axId val="546280360"/>
        <c:axId val="546282328"/>
      </c:scatterChart>
      <c:scatterChart>
        <c:scatterStyle val="lineMarker"/>
        <c:varyColors val="0"/>
        <c:ser>
          <c:idx val="6"/>
          <c:order val="0"/>
          <c:tx>
            <c:v>Weakly Constrained</c:v>
          </c:tx>
          <c:spPr>
            <a:ln w="25400" cap="rnd">
              <a:noFill/>
              <a:round/>
            </a:ln>
            <a:effectLst/>
          </c:spPr>
          <c:marker>
            <c:symbol val="none"/>
          </c:marker>
          <c:trendline>
            <c:spPr>
              <a:ln w="25400" cap="rnd">
                <a:solidFill>
                  <a:schemeClr val="accent2">
                    <a:alpha val="40000"/>
                  </a:schemeClr>
                </a:solidFill>
                <a:prstDash val="solid"/>
              </a:ln>
              <a:effectLst/>
            </c:spPr>
            <c:trendlineType val="linear"/>
            <c:backward val="4"/>
            <c:dispRSqr val="0"/>
            <c:dispEq val="0"/>
          </c:trendline>
          <c:xVal>
            <c:numRef>
              <c:f>'Main Trends'!$D$362:$D$408</c:f>
              <c:numCache>
                <c:formatCode>General</c:formatCode>
                <c:ptCount val="47"/>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47.198</c:v>
                </c:pt>
                <c:pt idx="13">
                  <c:v>67.853000000000009</c:v>
                </c:pt>
                <c:pt idx="14">
                  <c:v>36.262999999999998</c:v>
                </c:pt>
                <c:pt idx="15">
                  <c:v>39.908000000000001</c:v>
                </c:pt>
                <c:pt idx="16">
                  <c:v>28.972999999999999</c:v>
                </c:pt>
                <c:pt idx="17">
                  <c:v>38.692999999999998</c:v>
                </c:pt>
                <c:pt idx="18">
                  <c:v>37.478000000000002</c:v>
                </c:pt>
                <c:pt idx="19">
                  <c:v>30.188000000000002</c:v>
                </c:pt>
                <c:pt idx="20">
                  <c:v>24.113</c:v>
                </c:pt>
                <c:pt idx="21">
                  <c:v>27.757999999999999</c:v>
                </c:pt>
                <c:pt idx="22">
                  <c:v>100</c:v>
                </c:pt>
                <c:pt idx="23">
                  <c:v>100</c:v>
                </c:pt>
                <c:pt idx="24">
                  <c:v>97.013000000000005</c:v>
                </c:pt>
                <c:pt idx="25">
                  <c:v>94.582999999999998</c:v>
                </c:pt>
                <c:pt idx="26">
                  <c:v>88.507999999999996</c:v>
                </c:pt>
                <c:pt idx="27">
                  <c:v>87.293000000000006</c:v>
                </c:pt>
                <c:pt idx="28">
                  <c:v>86.078000000000003</c:v>
                </c:pt>
                <c:pt idx="29">
                  <c:v>82.433000000000007</c:v>
                </c:pt>
                <c:pt idx="30">
                  <c:v>78.787999999999997</c:v>
                </c:pt>
                <c:pt idx="31">
                  <c:v>50.843000000000004</c:v>
                </c:pt>
                <c:pt idx="32">
                  <c:v>73.927999999999997</c:v>
                </c:pt>
                <c:pt idx="33">
                  <c:v>61.778000000000006</c:v>
                </c:pt>
                <c:pt idx="34">
                  <c:v>58.132999999999996</c:v>
                </c:pt>
                <c:pt idx="35">
                  <c:v>53.273000000000003</c:v>
                </c:pt>
                <c:pt idx="36">
                  <c:v>45.983000000000004</c:v>
                </c:pt>
                <c:pt idx="37">
                  <c:v>44.768000000000001</c:v>
                </c:pt>
                <c:pt idx="38">
                  <c:v>43.552999999999997</c:v>
                </c:pt>
                <c:pt idx="39">
                  <c:v>49.628</c:v>
                </c:pt>
                <c:pt idx="40">
                  <c:v>35.048000000000002</c:v>
                </c:pt>
                <c:pt idx="41">
                  <c:v>33.832999999999998</c:v>
                </c:pt>
                <c:pt idx="42">
                  <c:v>32.618000000000002</c:v>
                </c:pt>
                <c:pt idx="43">
                  <c:v>26.542999999999999</c:v>
                </c:pt>
                <c:pt idx="44">
                  <c:v>25.327999999999999</c:v>
                </c:pt>
                <c:pt idx="45">
                  <c:v>70.283000000000001</c:v>
                </c:pt>
                <c:pt idx="46">
                  <c:v>100</c:v>
                </c:pt>
              </c:numCache>
            </c:numRef>
          </c:xVal>
          <c:yVal>
            <c:numRef>
              <c:f>'Main Trends'!$G$362:$G$408</c:f>
              <c:numCache>
                <c:formatCode>General</c:formatCode>
                <c:ptCount val="47"/>
                <c:pt idx="0">
                  <c:v>22.200000000000003</c:v>
                </c:pt>
                <c:pt idx="1">
                  <c:v>21.6</c:v>
                </c:pt>
                <c:pt idx="2">
                  <c:v>27</c:v>
                </c:pt>
                <c:pt idx="3">
                  <c:v>11.399999999999999</c:v>
                </c:pt>
                <c:pt idx="4">
                  <c:v>21.6</c:v>
                </c:pt>
                <c:pt idx="5">
                  <c:v>23.4</c:v>
                </c:pt>
                <c:pt idx="6">
                  <c:v>22.799999999999997</c:v>
                </c:pt>
                <c:pt idx="7">
                  <c:v>24</c:v>
                </c:pt>
                <c:pt idx="8">
                  <c:v>21.6</c:v>
                </c:pt>
                <c:pt idx="9">
                  <c:v>18.600000000000001</c:v>
                </c:pt>
                <c:pt idx="10">
                  <c:v>19.799999999999997</c:v>
                </c:pt>
                <c:pt idx="11">
                  <c:v>40.799999999999997</c:v>
                </c:pt>
                <c:pt idx="12">
                  <c:v>36.599999999999994</c:v>
                </c:pt>
                <c:pt idx="13">
                  <c:v>42.599999999999994</c:v>
                </c:pt>
                <c:pt idx="14">
                  <c:v>27.599999999999998</c:v>
                </c:pt>
                <c:pt idx="15">
                  <c:v>48.599999999999994</c:v>
                </c:pt>
                <c:pt idx="16">
                  <c:v>40.799999999999997</c:v>
                </c:pt>
                <c:pt idx="17">
                  <c:v>49.199999999999996</c:v>
                </c:pt>
                <c:pt idx="18">
                  <c:v>41.400000000000006</c:v>
                </c:pt>
                <c:pt idx="19">
                  <c:v>52.199999999999996</c:v>
                </c:pt>
                <c:pt idx="20">
                  <c:v>57</c:v>
                </c:pt>
                <c:pt idx="21">
                  <c:v>54.599999999999994</c:v>
                </c:pt>
                <c:pt idx="22">
                  <c:v>15.600000000000001</c:v>
                </c:pt>
                <c:pt idx="23">
                  <c:v>11.399999999999999</c:v>
                </c:pt>
                <c:pt idx="24">
                  <c:v>22.200000000000003</c:v>
                </c:pt>
                <c:pt idx="25">
                  <c:v>0.96</c:v>
                </c:pt>
                <c:pt idx="26">
                  <c:v>18</c:v>
                </c:pt>
                <c:pt idx="27">
                  <c:v>25.799999999999997</c:v>
                </c:pt>
                <c:pt idx="28">
                  <c:v>29.400000000000002</c:v>
                </c:pt>
                <c:pt idx="29">
                  <c:v>18</c:v>
                </c:pt>
                <c:pt idx="30">
                  <c:v>31.200000000000003</c:v>
                </c:pt>
                <c:pt idx="31">
                  <c:v>35.400000000000006</c:v>
                </c:pt>
                <c:pt idx="32">
                  <c:v>26.400000000000002</c:v>
                </c:pt>
                <c:pt idx="33">
                  <c:v>22.200000000000003</c:v>
                </c:pt>
                <c:pt idx="34">
                  <c:v>15.600000000000001</c:v>
                </c:pt>
                <c:pt idx="35">
                  <c:v>42</c:v>
                </c:pt>
                <c:pt idx="36">
                  <c:v>27</c:v>
                </c:pt>
                <c:pt idx="37">
                  <c:v>25.200000000000003</c:v>
                </c:pt>
                <c:pt idx="38">
                  <c:v>43.8</c:v>
                </c:pt>
                <c:pt idx="39">
                  <c:v>33.599999999999994</c:v>
                </c:pt>
                <c:pt idx="40">
                  <c:v>51</c:v>
                </c:pt>
                <c:pt idx="41">
                  <c:v>48.599999999999994</c:v>
                </c:pt>
                <c:pt idx="42">
                  <c:v>28.200000000000003</c:v>
                </c:pt>
                <c:pt idx="43">
                  <c:v>30.599999999999998</c:v>
                </c:pt>
                <c:pt idx="44">
                  <c:v>45.599999999999994</c:v>
                </c:pt>
                <c:pt idx="45">
                  <c:v>18</c:v>
                </c:pt>
                <c:pt idx="46">
                  <c:v>14.399999999999999</c:v>
                </c:pt>
              </c:numCache>
            </c:numRef>
          </c:yVal>
          <c:smooth val="0"/>
          <c:extLst>
            <c:ext xmlns:c16="http://schemas.microsoft.com/office/drawing/2014/chart" uri="{C3380CC4-5D6E-409C-BE32-E72D297353CC}">
              <c16:uniqueId val="{00000008-01A7-4856-954A-A5DA2C186E30}"/>
            </c:ext>
          </c:extLst>
        </c:ser>
        <c:ser>
          <c:idx val="1"/>
          <c:order val="1"/>
          <c:tx>
            <c:v>Climate Action Share of UN Issues List</c:v>
          </c:tx>
          <c:spPr>
            <a:ln w="25400" cap="rnd">
              <a:noFill/>
              <a:round/>
            </a:ln>
            <a:effectLst/>
          </c:spPr>
          <c:marker>
            <c:symbol val="none"/>
          </c:marker>
          <c:trendline>
            <c:spPr>
              <a:ln w="57150" cap="rnd">
                <a:solidFill>
                  <a:schemeClr val="accent2"/>
                </a:solidFill>
                <a:prstDash val="solid"/>
              </a:ln>
              <a:effectLst/>
            </c:spPr>
            <c:trendlineType val="linear"/>
            <c:backward val="5"/>
            <c:dispRSqr val="0"/>
            <c:dispEq val="0"/>
          </c:trendline>
          <c:xVal>
            <c:numRef>
              <c:f>'Main Trends'!$D$113:$D$134</c:f>
              <c:numCache>
                <c:formatCode>General</c:formatCode>
                <c:ptCount val="22"/>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47.198</c:v>
                </c:pt>
                <c:pt idx="13">
                  <c:v>67.853000000000009</c:v>
                </c:pt>
                <c:pt idx="14">
                  <c:v>36.262999999999998</c:v>
                </c:pt>
                <c:pt idx="15">
                  <c:v>39.908000000000001</c:v>
                </c:pt>
                <c:pt idx="16">
                  <c:v>28.972999999999999</c:v>
                </c:pt>
                <c:pt idx="17">
                  <c:v>38.692999999999998</c:v>
                </c:pt>
                <c:pt idx="18">
                  <c:v>37.478000000000002</c:v>
                </c:pt>
                <c:pt idx="19">
                  <c:v>30.188000000000002</c:v>
                </c:pt>
                <c:pt idx="20">
                  <c:v>24.113</c:v>
                </c:pt>
                <c:pt idx="21">
                  <c:v>27.757999999999999</c:v>
                </c:pt>
              </c:numCache>
            </c:numRef>
          </c:xVal>
          <c:yVal>
            <c:numRef>
              <c:f>'Main Trends'!$E$113:$E$134</c:f>
              <c:numCache>
                <c:formatCode>General</c:formatCode>
                <c:ptCount val="22"/>
                <c:pt idx="0">
                  <c:v>3.7</c:v>
                </c:pt>
                <c:pt idx="1">
                  <c:v>3.6</c:v>
                </c:pt>
                <c:pt idx="2">
                  <c:v>4.5</c:v>
                </c:pt>
                <c:pt idx="3">
                  <c:v>1.9</c:v>
                </c:pt>
                <c:pt idx="4">
                  <c:v>3.6</c:v>
                </c:pt>
                <c:pt idx="5">
                  <c:v>3.9</c:v>
                </c:pt>
                <c:pt idx="6">
                  <c:v>3.8</c:v>
                </c:pt>
                <c:pt idx="7">
                  <c:v>4</c:v>
                </c:pt>
                <c:pt idx="8">
                  <c:v>3.6</c:v>
                </c:pt>
                <c:pt idx="9">
                  <c:v>3.1</c:v>
                </c:pt>
                <c:pt idx="10">
                  <c:v>3.3</c:v>
                </c:pt>
                <c:pt idx="11">
                  <c:v>6.8</c:v>
                </c:pt>
                <c:pt idx="12">
                  <c:v>6.1</c:v>
                </c:pt>
                <c:pt idx="13">
                  <c:v>7.1</c:v>
                </c:pt>
                <c:pt idx="14">
                  <c:v>4.5999999999999996</c:v>
                </c:pt>
                <c:pt idx="15">
                  <c:v>8.1</c:v>
                </c:pt>
                <c:pt idx="16">
                  <c:v>6.8</c:v>
                </c:pt>
                <c:pt idx="17">
                  <c:v>8.1999999999999993</c:v>
                </c:pt>
                <c:pt idx="18">
                  <c:v>6.9</c:v>
                </c:pt>
                <c:pt idx="19">
                  <c:v>8.6999999999999993</c:v>
                </c:pt>
                <c:pt idx="20">
                  <c:v>9.5</c:v>
                </c:pt>
                <c:pt idx="21">
                  <c:v>9.1</c:v>
                </c:pt>
              </c:numCache>
            </c:numRef>
          </c:yVal>
          <c:smooth val="0"/>
          <c:extLst>
            <c:ext xmlns:c16="http://schemas.microsoft.com/office/drawing/2014/chart" uri="{C3380CC4-5D6E-409C-BE32-E72D297353CC}">
              <c16:uniqueId val="{0000000A-01A7-4856-954A-A5DA2C186E30}"/>
            </c:ext>
          </c:extLst>
        </c:ser>
        <c:ser>
          <c:idx val="5"/>
          <c:order val="5"/>
          <c:tx>
            <c:v>Strongly Constrained</c:v>
          </c:tx>
          <c:spPr>
            <a:ln w="25400" cap="rnd">
              <a:noFill/>
              <a:round/>
            </a:ln>
            <a:effectLst/>
          </c:spPr>
          <c:marker>
            <c:symbol val="none"/>
          </c:marker>
          <c:trendline>
            <c:spPr>
              <a:ln w="31750" cap="rnd">
                <a:solidFill>
                  <a:schemeClr val="accent2">
                    <a:alpha val="80000"/>
                  </a:schemeClr>
                </a:solidFill>
                <a:prstDash val="solid"/>
              </a:ln>
              <a:effectLst/>
            </c:spPr>
            <c:trendlineType val="linear"/>
            <c:backward val="5"/>
            <c:dispRSqr val="0"/>
            <c:dispEq val="0"/>
          </c:trendline>
          <c:xVal>
            <c:numRef>
              <c:f>'Main Trends'!$D$113:$D$134</c:f>
              <c:numCache>
                <c:formatCode>General</c:formatCode>
                <c:ptCount val="22"/>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47.198</c:v>
                </c:pt>
                <c:pt idx="13">
                  <c:v>67.853000000000009</c:v>
                </c:pt>
                <c:pt idx="14">
                  <c:v>36.262999999999998</c:v>
                </c:pt>
                <c:pt idx="15">
                  <c:v>39.908000000000001</c:v>
                </c:pt>
                <c:pt idx="16">
                  <c:v>28.972999999999999</c:v>
                </c:pt>
                <c:pt idx="17">
                  <c:v>38.692999999999998</c:v>
                </c:pt>
                <c:pt idx="18">
                  <c:v>37.478000000000002</c:v>
                </c:pt>
                <c:pt idx="19">
                  <c:v>30.188000000000002</c:v>
                </c:pt>
                <c:pt idx="20">
                  <c:v>24.113</c:v>
                </c:pt>
                <c:pt idx="21">
                  <c:v>27.757999999999999</c:v>
                </c:pt>
              </c:numCache>
            </c:numRef>
          </c:xVal>
          <c:yVal>
            <c:numRef>
              <c:f>'Main Trends'!$I$113:$I$134</c:f>
              <c:numCache>
                <c:formatCode>General</c:formatCode>
                <c:ptCount val="22"/>
                <c:pt idx="4">
                  <c:v>12</c:v>
                </c:pt>
                <c:pt idx="5">
                  <c:v>12</c:v>
                </c:pt>
                <c:pt idx="8">
                  <c:v>10</c:v>
                </c:pt>
                <c:pt idx="9">
                  <c:v>11</c:v>
                </c:pt>
                <c:pt idx="10">
                  <c:v>5</c:v>
                </c:pt>
                <c:pt idx="11">
                  <c:v>16</c:v>
                </c:pt>
                <c:pt idx="12">
                  <c:v>13</c:v>
                </c:pt>
                <c:pt idx="13">
                  <c:v>7</c:v>
                </c:pt>
                <c:pt idx="14">
                  <c:v>13</c:v>
                </c:pt>
                <c:pt idx="15">
                  <c:v>12.5</c:v>
                </c:pt>
                <c:pt idx="16">
                  <c:v>12.5</c:v>
                </c:pt>
                <c:pt idx="17">
                  <c:v>13</c:v>
                </c:pt>
                <c:pt idx="18">
                  <c:v>16.5</c:v>
                </c:pt>
                <c:pt idx="19">
                  <c:v>13</c:v>
                </c:pt>
                <c:pt idx="20">
                  <c:v>28.5</c:v>
                </c:pt>
                <c:pt idx="21">
                  <c:v>23.5</c:v>
                </c:pt>
              </c:numCache>
            </c:numRef>
          </c:yVal>
          <c:smooth val="0"/>
          <c:extLst>
            <c:ext xmlns:c16="http://schemas.microsoft.com/office/drawing/2014/chart" uri="{C3380CC4-5D6E-409C-BE32-E72D297353CC}">
              <c16:uniqueId val="{0000000C-01A7-4856-954A-A5DA2C186E30}"/>
            </c:ext>
          </c:extLst>
        </c:ser>
        <c:ser>
          <c:idx val="7"/>
          <c:order val="7"/>
          <c:tx>
            <c:v>Measuring Point</c:v>
          </c:tx>
          <c:spPr>
            <a:ln w="25400" cap="rnd">
              <a:noFill/>
              <a:round/>
            </a:ln>
            <a:effectLst/>
          </c:spPr>
          <c:marker>
            <c:symbol val="plus"/>
            <c:size val="10"/>
            <c:spPr>
              <a:noFill/>
              <a:ln w="9525">
                <a:solidFill>
                  <a:schemeClr val="accent2">
                    <a:lumMod val="60000"/>
                  </a:schemeClr>
                </a:solidFill>
              </a:ln>
              <a:effectLst/>
            </c:spPr>
          </c:marker>
          <c:xVal>
            <c:numRef>
              <c:f>'Main Trends'!$O$297</c:f>
              <c:numCache>
                <c:formatCode>General</c:formatCode>
                <c:ptCount val="1"/>
                <c:pt idx="0">
                  <c:v>20</c:v>
                </c:pt>
              </c:numCache>
            </c:numRef>
          </c:xVal>
          <c:yVal>
            <c:numRef>
              <c:f>'Main Trends'!$P$297</c:f>
              <c:numCache>
                <c:formatCode>General</c:formatCode>
                <c:ptCount val="1"/>
                <c:pt idx="0">
                  <c:v>60</c:v>
                </c:pt>
              </c:numCache>
            </c:numRef>
          </c:yVal>
          <c:smooth val="0"/>
          <c:extLst>
            <c:ext xmlns:c16="http://schemas.microsoft.com/office/drawing/2014/chart" uri="{C3380CC4-5D6E-409C-BE32-E72D297353CC}">
              <c16:uniqueId val="{0000000D-01A7-4856-954A-A5DA2C186E30}"/>
            </c:ext>
          </c:extLst>
        </c:ser>
        <c:ser>
          <c:idx val="8"/>
          <c:order val="8"/>
          <c:tx>
            <c:v>Medium Aligned</c:v>
          </c:tx>
          <c:spPr>
            <a:ln w="25400" cap="rnd">
              <a:noFill/>
              <a:round/>
            </a:ln>
            <a:effectLst/>
          </c:spPr>
          <c:marker>
            <c:symbol val="none"/>
          </c:marker>
          <c:trendline>
            <c:spPr>
              <a:ln w="41275" cap="rnd">
                <a:solidFill>
                  <a:schemeClr val="accent1">
                    <a:alpha val="80000"/>
                  </a:schemeClr>
                </a:solidFill>
                <a:prstDash val="solid"/>
              </a:ln>
              <a:effectLst/>
            </c:spPr>
            <c:trendlineType val="linear"/>
            <c:backward val="9"/>
            <c:dispRSqr val="0"/>
            <c:dispEq val="0"/>
          </c:trendline>
          <c:xVal>
            <c:numRef>
              <c:f>'Main Trends'!$C$187:$C$212</c:f>
              <c:numCache>
                <c:formatCode>0.00</c:formatCode>
                <c:ptCount val="26"/>
                <c:pt idx="0">
                  <c:v>81.218000000000004</c:v>
                </c:pt>
                <c:pt idx="1">
                  <c:v>32.618000000000002</c:v>
                </c:pt>
                <c:pt idx="2">
                  <c:v>95.798000000000002</c:v>
                </c:pt>
                <c:pt idx="3">
                  <c:v>41.123000000000005</c:v>
                </c:pt>
                <c:pt idx="4">
                  <c:v>38.692999999999998</c:v>
                </c:pt>
                <c:pt idx="5">
                  <c:v>48.412999999999997</c:v>
                </c:pt>
                <c:pt idx="6">
                  <c:v>92.153000000000006</c:v>
                </c:pt>
                <c:pt idx="7">
                  <c:v>37.478000000000002</c:v>
                </c:pt>
                <c:pt idx="8">
                  <c:v>67.853000000000009</c:v>
                </c:pt>
                <c:pt idx="9">
                  <c:v>100</c:v>
                </c:pt>
                <c:pt idx="10">
                  <c:v>56.918000000000006</c:v>
                </c:pt>
                <c:pt idx="11">
                  <c:v>43.552999999999997</c:v>
                </c:pt>
                <c:pt idx="12">
                  <c:v>76.358000000000004</c:v>
                </c:pt>
                <c:pt idx="13">
                  <c:v>36.262999999999998</c:v>
                </c:pt>
                <c:pt idx="14">
                  <c:v>72.713000000000008</c:v>
                </c:pt>
                <c:pt idx="15">
                  <c:v>82.433000000000007</c:v>
                </c:pt>
                <c:pt idx="16">
                  <c:v>66.638000000000005</c:v>
                </c:pt>
                <c:pt idx="17">
                  <c:v>28.972999999999999</c:v>
                </c:pt>
                <c:pt idx="18">
                  <c:v>47.198</c:v>
                </c:pt>
                <c:pt idx="19">
                  <c:v>58.132999999999996</c:v>
                </c:pt>
                <c:pt idx="20">
                  <c:v>78.787999999999997</c:v>
                </c:pt>
                <c:pt idx="21">
                  <c:v>84.863</c:v>
                </c:pt>
                <c:pt idx="22">
                  <c:v>94.582999999999998</c:v>
                </c:pt>
                <c:pt idx="23">
                  <c:v>87.293000000000006</c:v>
                </c:pt>
                <c:pt idx="24">
                  <c:v>64.207999999999998</c:v>
                </c:pt>
                <c:pt idx="25">
                  <c:v>100</c:v>
                </c:pt>
              </c:numCache>
            </c:numRef>
          </c:xVal>
          <c:yVal>
            <c:numRef>
              <c:f>'Main Trends'!$D$187:$D$212</c:f>
              <c:numCache>
                <c:formatCode>General</c:formatCode>
                <c:ptCount val="26"/>
                <c:pt idx="0">
                  <c:v>42</c:v>
                </c:pt>
                <c:pt idx="1">
                  <c:v>34</c:v>
                </c:pt>
                <c:pt idx="2">
                  <c:v>76</c:v>
                </c:pt>
                <c:pt idx="3">
                  <c:v>32</c:v>
                </c:pt>
                <c:pt idx="4">
                  <c:v>18</c:v>
                </c:pt>
                <c:pt idx="5">
                  <c:v>15</c:v>
                </c:pt>
                <c:pt idx="6">
                  <c:v>61</c:v>
                </c:pt>
                <c:pt idx="7">
                  <c:v>35</c:v>
                </c:pt>
                <c:pt idx="8">
                  <c:v>37</c:v>
                </c:pt>
                <c:pt idx="9">
                  <c:v>63</c:v>
                </c:pt>
                <c:pt idx="10">
                  <c:v>26</c:v>
                </c:pt>
                <c:pt idx="11">
                  <c:v>27</c:v>
                </c:pt>
                <c:pt idx="12">
                  <c:v>15</c:v>
                </c:pt>
                <c:pt idx="13">
                  <c:v>18</c:v>
                </c:pt>
                <c:pt idx="14">
                  <c:v>39</c:v>
                </c:pt>
                <c:pt idx="15">
                  <c:v>78</c:v>
                </c:pt>
                <c:pt idx="16">
                  <c:v>56</c:v>
                </c:pt>
                <c:pt idx="17">
                  <c:v>19</c:v>
                </c:pt>
                <c:pt idx="18">
                  <c:v>36</c:v>
                </c:pt>
                <c:pt idx="19">
                  <c:v>22</c:v>
                </c:pt>
                <c:pt idx="20">
                  <c:v>30</c:v>
                </c:pt>
                <c:pt idx="21">
                  <c:v>40</c:v>
                </c:pt>
                <c:pt idx="22">
                  <c:v>28</c:v>
                </c:pt>
                <c:pt idx="23">
                  <c:v>69</c:v>
                </c:pt>
                <c:pt idx="24">
                  <c:v>56</c:v>
                </c:pt>
                <c:pt idx="25">
                  <c:v>73</c:v>
                </c:pt>
              </c:numCache>
            </c:numRef>
          </c:yVal>
          <c:smooth val="0"/>
          <c:extLst>
            <c:ext xmlns:c16="http://schemas.microsoft.com/office/drawing/2014/chart" uri="{C3380CC4-5D6E-409C-BE32-E72D297353CC}">
              <c16:uniqueId val="{0000000F-01A7-4856-954A-A5DA2C186E30}"/>
            </c:ext>
          </c:extLst>
        </c:ser>
        <c:ser>
          <c:idx val="9"/>
          <c:order val="9"/>
          <c:tx>
            <c:v>Reconstructed SA</c:v>
          </c:tx>
          <c:spPr>
            <a:ln w="25400" cap="rnd">
              <a:noFill/>
              <a:round/>
            </a:ln>
            <a:effectLst/>
          </c:spPr>
          <c:marker>
            <c:symbol val="square"/>
            <c:size val="3"/>
            <c:spPr>
              <a:solidFill>
                <a:srgbClr val="FF00FF"/>
              </a:solidFill>
              <a:ln w="9525">
                <a:solidFill>
                  <a:srgbClr val="FF00FF"/>
                </a:solidFill>
              </a:ln>
              <a:effectLst/>
            </c:spPr>
          </c:marker>
          <c:trendline>
            <c:spPr>
              <a:ln w="22225" cap="rnd">
                <a:solidFill>
                  <a:srgbClr val="FF00FF"/>
                </a:solidFill>
                <a:prstDash val="solid"/>
              </a:ln>
              <a:effectLst/>
            </c:spPr>
            <c:trendlineType val="linear"/>
            <c:dispRSqr val="0"/>
            <c:dispEq val="0"/>
          </c:trendline>
          <c:xVal>
            <c:numRef>
              <c:f>'Main Trends'!$Q$323:$Q$331</c:f>
              <c:numCache>
                <c:formatCode>0.00</c:formatCode>
                <c:ptCount val="9"/>
                <c:pt idx="0">
                  <c:v>20</c:v>
                </c:pt>
                <c:pt idx="1">
                  <c:v>30</c:v>
                </c:pt>
                <c:pt idx="2">
                  <c:v>40</c:v>
                </c:pt>
                <c:pt idx="3">
                  <c:v>50</c:v>
                </c:pt>
                <c:pt idx="4">
                  <c:v>60</c:v>
                </c:pt>
                <c:pt idx="5">
                  <c:v>70</c:v>
                </c:pt>
                <c:pt idx="6">
                  <c:v>80</c:v>
                </c:pt>
                <c:pt idx="7">
                  <c:v>90</c:v>
                </c:pt>
                <c:pt idx="8">
                  <c:v>100</c:v>
                </c:pt>
              </c:numCache>
            </c:numRef>
          </c:xVal>
          <c:yVal>
            <c:numRef>
              <c:f>'Main Trends'!$R$334:$R$342</c:f>
              <c:numCache>
                <c:formatCode>General</c:formatCode>
                <c:ptCount val="9"/>
                <c:pt idx="0">
                  <c:v>8.6</c:v>
                </c:pt>
                <c:pt idx="1">
                  <c:v>15.5</c:v>
                </c:pt>
                <c:pt idx="2">
                  <c:v>22.2</c:v>
                </c:pt>
                <c:pt idx="3">
                  <c:v>29</c:v>
                </c:pt>
                <c:pt idx="4">
                  <c:v>35.9</c:v>
                </c:pt>
                <c:pt idx="5">
                  <c:v>42.7</c:v>
                </c:pt>
                <c:pt idx="6">
                  <c:v>49.6</c:v>
                </c:pt>
                <c:pt idx="7">
                  <c:v>56.3</c:v>
                </c:pt>
                <c:pt idx="8">
                  <c:v>63.2</c:v>
                </c:pt>
              </c:numCache>
            </c:numRef>
          </c:yVal>
          <c:smooth val="0"/>
          <c:extLst>
            <c:ext xmlns:c16="http://schemas.microsoft.com/office/drawing/2014/chart" uri="{C3380CC4-5D6E-409C-BE32-E72D297353CC}">
              <c16:uniqueId val="{00000012-01A7-4856-954A-A5DA2C186E30}"/>
            </c:ext>
          </c:extLst>
        </c:ser>
        <c:dLbls>
          <c:showLegendKey val="0"/>
          <c:showVal val="0"/>
          <c:showCatName val="0"/>
          <c:showSerName val="0"/>
          <c:showPercent val="0"/>
          <c:showBubbleSize val="0"/>
        </c:dLbls>
        <c:axId val="532367696"/>
        <c:axId val="532366056"/>
        <c:extLst>
          <c:ext xmlns:c15="http://schemas.microsoft.com/office/drawing/2012/chart" uri="{02D57815-91ED-43cb-92C2-25804820EDAC}">
            <c15:filteredScatterSeries>
              <c15:ser>
                <c:idx val="3"/>
                <c:order val="3"/>
                <c:tx>
                  <c:v>Actual top priorities</c:v>
                </c:tx>
                <c:spPr>
                  <a:ln w="25400" cap="rnd">
                    <a:noFill/>
                    <a:round/>
                  </a:ln>
                  <a:effectLst/>
                </c:spPr>
                <c:marker>
                  <c:symbol val="plus"/>
                  <c:size val="5"/>
                  <c:spPr>
                    <a:noFill/>
                    <a:ln w="9525">
                      <a:solidFill>
                        <a:srgbClr val="FF0000"/>
                      </a:solidFill>
                    </a:ln>
                    <a:effectLst/>
                  </c:spPr>
                </c:marker>
                <c:xVal>
                  <c:numRef>
                    <c:extLst>
                      <c:ext uri="{02D57815-91ED-43cb-92C2-25804820EDAC}">
                        <c15:formulaRef>
                          <c15:sqref>'Main Trends'!$D$113:$D$134</c15:sqref>
                        </c15:formulaRef>
                      </c:ext>
                    </c:extLst>
                    <c:numCache>
                      <c:formatCode>General</c:formatCode>
                      <c:ptCount val="22"/>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47.198</c:v>
                      </c:pt>
                      <c:pt idx="13">
                        <c:v>67.853000000000009</c:v>
                      </c:pt>
                      <c:pt idx="14">
                        <c:v>36.262999999999998</c:v>
                      </c:pt>
                      <c:pt idx="15">
                        <c:v>39.908000000000001</c:v>
                      </c:pt>
                      <c:pt idx="16">
                        <c:v>28.972999999999999</c:v>
                      </c:pt>
                      <c:pt idx="17">
                        <c:v>38.692999999999998</c:v>
                      </c:pt>
                      <c:pt idx="18">
                        <c:v>37.478000000000002</c:v>
                      </c:pt>
                      <c:pt idx="19">
                        <c:v>30.188000000000002</c:v>
                      </c:pt>
                      <c:pt idx="20">
                        <c:v>24.113</c:v>
                      </c:pt>
                      <c:pt idx="21">
                        <c:v>27.757999999999999</c:v>
                      </c:pt>
                    </c:numCache>
                  </c:numRef>
                </c:xVal>
                <c:yVal>
                  <c:numRef>
                    <c:extLst>
                      <c:ext uri="{02D57815-91ED-43cb-92C2-25804820EDAC}">
                        <c15:formulaRef>
                          <c15:sqref>'Main Trends'!$G$113:$G$134</c15:sqref>
                        </c15:formulaRef>
                      </c:ext>
                    </c:extLst>
                    <c:numCache>
                      <c:formatCode>General</c:formatCode>
                      <c:ptCount val="22"/>
                      <c:pt idx="15">
                        <c:v>6</c:v>
                      </c:pt>
                      <c:pt idx="16">
                        <c:v>2</c:v>
                      </c:pt>
                      <c:pt idx="17">
                        <c:v>3</c:v>
                      </c:pt>
                      <c:pt idx="19">
                        <c:v>10</c:v>
                      </c:pt>
                    </c:numCache>
                  </c:numRef>
                </c:yVal>
                <c:smooth val="0"/>
                <c:extLst>
                  <c:ext xmlns:c16="http://schemas.microsoft.com/office/drawing/2014/chart" uri="{C3380CC4-5D6E-409C-BE32-E72D297353CC}">
                    <c16:uniqueId val="{00000010-01A7-4856-954A-A5DA2C186E30}"/>
                  </c:ext>
                </c:extLst>
              </c15:ser>
            </c15:filteredScatterSeries>
            <c15:filteredScatterSeries>
              <c15:ser>
                <c:idx val="4"/>
                <c:order val="4"/>
                <c:tx>
                  <c:v>Top Priority 2nd</c:v>
                </c:tx>
                <c:spPr>
                  <a:ln w="25400" cap="rnd">
                    <a:noFill/>
                    <a:round/>
                  </a:ln>
                  <a:effectLst/>
                </c:spPr>
                <c:marker>
                  <c:symbol val="plus"/>
                  <c:size val="5"/>
                  <c:spPr>
                    <a:noFill/>
                    <a:ln w="9525">
                      <a:solidFill>
                        <a:srgbClr val="FF0000"/>
                      </a:solidFill>
                    </a:ln>
                    <a:effectLst/>
                  </c:spPr>
                </c:marker>
                <c:xVal>
                  <c:numRef>
                    <c:extLst xmlns:c15="http://schemas.microsoft.com/office/drawing/2012/chart">
                      <c:ext xmlns:c15="http://schemas.microsoft.com/office/drawing/2012/chart" uri="{02D57815-91ED-43cb-92C2-25804820EDAC}">
                        <c15:formulaRef>
                          <c15:sqref>'Main Trends'!$D$113:$D$134</c15:sqref>
                        </c15:formulaRef>
                      </c:ext>
                    </c:extLst>
                    <c:numCache>
                      <c:formatCode>General</c:formatCode>
                      <c:ptCount val="22"/>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47.198</c:v>
                      </c:pt>
                      <c:pt idx="13">
                        <c:v>67.853000000000009</c:v>
                      </c:pt>
                      <c:pt idx="14">
                        <c:v>36.262999999999998</c:v>
                      </c:pt>
                      <c:pt idx="15">
                        <c:v>39.908000000000001</c:v>
                      </c:pt>
                      <c:pt idx="16">
                        <c:v>28.972999999999999</c:v>
                      </c:pt>
                      <c:pt idx="17">
                        <c:v>38.692999999999998</c:v>
                      </c:pt>
                      <c:pt idx="18">
                        <c:v>37.478000000000002</c:v>
                      </c:pt>
                      <c:pt idx="19">
                        <c:v>30.188000000000002</c:v>
                      </c:pt>
                      <c:pt idx="20">
                        <c:v>24.113</c:v>
                      </c:pt>
                      <c:pt idx="21">
                        <c:v>27.757999999999999</c:v>
                      </c:pt>
                    </c:numCache>
                  </c:numRef>
                </c:xVal>
                <c:yVal>
                  <c:numRef>
                    <c:extLst xmlns:c15="http://schemas.microsoft.com/office/drawing/2012/chart">
                      <c:ext xmlns:c15="http://schemas.microsoft.com/office/drawing/2012/chart" uri="{02D57815-91ED-43cb-92C2-25804820EDAC}">
                        <c15:formulaRef>
                          <c15:sqref>'Main Trends'!$H$113:$H$134</c15:sqref>
                        </c15:formulaRef>
                      </c:ext>
                    </c:extLst>
                    <c:numCache>
                      <c:formatCode>General</c:formatCode>
                      <c:ptCount val="22"/>
                      <c:pt idx="16">
                        <c:v>5</c:v>
                      </c:pt>
                    </c:numCache>
                  </c:numRef>
                </c:yVal>
                <c:smooth val="0"/>
                <c:extLst xmlns:c15="http://schemas.microsoft.com/office/drawing/2012/chart">
                  <c:ext xmlns:c16="http://schemas.microsoft.com/office/drawing/2014/chart" uri="{C3380CC4-5D6E-409C-BE32-E72D297353CC}">
                    <c16:uniqueId val="{00000011-01A7-4856-954A-A5DA2C186E30}"/>
                  </c:ext>
                </c:extLst>
              </c15:ser>
            </c15:filteredScatterSeries>
          </c:ext>
        </c:extLst>
      </c:scatterChart>
      <c:valAx>
        <c:axId val="5462803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GB" sz="1600" b="1" baseline="0"/>
                  <a:t>% Debiased National Religiosity for each Nation</a:t>
                </a:r>
                <a:endParaRPr lang="en-GB" sz="1600" b="1"/>
              </a:p>
            </c:rich>
          </c:tx>
          <c:layout>
            <c:manualLayout>
              <c:xMode val="edge"/>
              <c:yMode val="edge"/>
              <c:x val="0.32218750000000002"/>
              <c:y val="0.9470292107571836"/>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546282328"/>
        <c:crosses val="autoZero"/>
        <c:crossBetween val="midCat"/>
      </c:valAx>
      <c:valAx>
        <c:axId val="5462823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n-GB" sz="1600" b="1" i="0" baseline="0">
                    <a:effectLst/>
                  </a:rPr>
                  <a:t>% CC endorsing responses to </a:t>
                </a:r>
                <a:r>
                  <a:rPr lang="en-GB" sz="1600" b="1" i="0" u="sng" baseline="0">
                    <a:effectLst/>
                  </a:rPr>
                  <a:t>Unconstrained </a:t>
                </a:r>
                <a:r>
                  <a:rPr lang="en-GB" sz="1600" b="1" i="0" baseline="0">
                    <a:effectLst/>
                  </a:rPr>
                  <a:t>climate survey questions</a:t>
                </a:r>
                <a:endParaRPr lang="en-GB" sz="1600">
                  <a:effectLst/>
                </a:endParaRPr>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sz="1200" b="0" i="0" u="none" strike="noStrike" kern="1200" baseline="0">
                <a:solidFill>
                  <a:schemeClr val="accent1"/>
                </a:solidFill>
                <a:latin typeface="+mn-lt"/>
                <a:ea typeface="+mn-ea"/>
                <a:cs typeface="+mn-cs"/>
              </a:defRPr>
            </a:pPr>
            <a:endParaRPr lang="en-US"/>
          </a:p>
        </c:txPr>
        <c:crossAx val="546280360"/>
        <c:crosses val="autoZero"/>
        <c:crossBetween val="midCat"/>
      </c:valAx>
      <c:valAx>
        <c:axId val="532366056"/>
        <c:scaling>
          <c:orientation val="minMax"/>
          <c:max val="80"/>
          <c:min val="0"/>
        </c:scaling>
        <c:delete val="0"/>
        <c:axPos val="r"/>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GB" sz="1600" b="1"/>
                  <a:t>% CC endorsing</a:t>
                </a:r>
                <a:r>
                  <a:rPr lang="en-GB" sz="1600" b="1" baseline="0"/>
                  <a:t> r</a:t>
                </a:r>
                <a:r>
                  <a:rPr lang="en-GB" sz="1600" b="1"/>
                  <a:t>esponses</a:t>
                </a:r>
                <a:r>
                  <a:rPr lang="en-GB" sz="1600" b="1" baseline="0"/>
                  <a:t> to </a:t>
                </a:r>
                <a:r>
                  <a:rPr lang="en-GB" sz="1600" b="1" u="sng" baseline="0"/>
                  <a:t>Reality-Constrained </a:t>
                </a:r>
                <a:r>
                  <a:rPr lang="en-GB" sz="1600" b="1" baseline="0"/>
                  <a:t>climate survey questions</a:t>
                </a:r>
                <a:endParaRPr lang="en-GB" sz="1600" b="1"/>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accent2"/>
            </a:solidFill>
            <a:round/>
          </a:ln>
          <a:effectLst/>
        </c:spPr>
        <c:txPr>
          <a:bodyPr rot="-60000000" spcFirstLastPara="1" vertOverflow="ellipsis" vert="horz" wrap="square" anchor="ctr" anchorCtr="1"/>
          <a:lstStyle/>
          <a:p>
            <a:pPr>
              <a:defRPr sz="1200" b="0" i="0" u="none" strike="noStrike" kern="1200" baseline="0">
                <a:solidFill>
                  <a:schemeClr val="accent2"/>
                </a:solidFill>
                <a:latin typeface="+mn-lt"/>
                <a:ea typeface="+mn-ea"/>
                <a:cs typeface="+mn-cs"/>
              </a:defRPr>
            </a:pPr>
            <a:endParaRPr lang="en-US"/>
          </a:p>
        </c:txPr>
        <c:crossAx val="532367696"/>
        <c:crosses val="max"/>
        <c:crossBetween val="midCat"/>
      </c:valAx>
      <c:valAx>
        <c:axId val="532367696"/>
        <c:scaling>
          <c:orientation val="minMax"/>
        </c:scaling>
        <c:delete val="1"/>
        <c:axPos val="b"/>
        <c:numFmt formatCode="General" sourceLinked="1"/>
        <c:majorTickMark val="out"/>
        <c:minorTickMark val="none"/>
        <c:tickLblPos val="nextTo"/>
        <c:crossAx val="53236605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GB"/>
              <a:t>% Climate-change most endorsing attitudes. Personal Impacts: 'great deal', versus</a:t>
            </a:r>
            <a:r>
              <a:rPr lang="en-GB" baseline="0"/>
              <a:t> Debiased National Religiosity. 24 Nations.</a:t>
            </a:r>
            <a:r>
              <a:rPr lang="en-GB"/>
              <a:t> </a:t>
            </a:r>
            <a:endParaRPr lang="en-US"/>
          </a:p>
        </c:rich>
      </c:tx>
      <c:layout>
        <c:manualLayout>
          <c:xMode val="edge"/>
          <c:yMode val="edge"/>
          <c:x val="0.10821686351706036"/>
          <c:y val="1.1294117647058824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scatterChart>
        <c:scatterStyle val="lineMarker"/>
        <c:varyColors val="0"/>
        <c:ser>
          <c:idx val="0"/>
          <c:order val="0"/>
          <c:tx>
            <c:v>Climate Concerns PI:GD yx</c:v>
          </c:tx>
          <c:spPr>
            <a:ln w="25400" cap="rnd">
              <a:noFill/>
              <a:round/>
            </a:ln>
            <a:effectLst/>
          </c:spPr>
          <c:marker>
            <c:symbol val="circle"/>
            <c:size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c:spPr>
          </c:marker>
          <c:dLbls>
            <c:dLbl>
              <c:idx val="0"/>
              <c:tx>
                <c:rich>
                  <a:bodyPr/>
                  <a:lstStyle/>
                  <a:p>
                    <a:fld id="{D512C48A-9FD9-452F-849C-C396D591CF7D}"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71F4-4476-8B85-76F91C98F713}"/>
                </c:ext>
              </c:extLst>
            </c:dLbl>
            <c:dLbl>
              <c:idx val="1"/>
              <c:tx>
                <c:rich>
                  <a:bodyPr/>
                  <a:lstStyle/>
                  <a:p>
                    <a:fld id="{674D5CDF-FC5C-47C0-AF37-003BB41982A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71F4-4476-8B85-76F91C98F713}"/>
                </c:ext>
              </c:extLst>
            </c:dLbl>
            <c:dLbl>
              <c:idx val="2"/>
              <c:tx>
                <c:rich>
                  <a:bodyPr/>
                  <a:lstStyle/>
                  <a:p>
                    <a:fld id="{5B98283A-564B-40EC-A942-2A00868C9E6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71F4-4476-8B85-76F91C98F713}"/>
                </c:ext>
              </c:extLst>
            </c:dLbl>
            <c:dLbl>
              <c:idx val="3"/>
              <c:tx>
                <c:rich>
                  <a:bodyPr/>
                  <a:lstStyle/>
                  <a:p>
                    <a:fld id="{3A5E0B39-0D19-4DC8-9F8F-62F24A42D22A}"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71F4-4476-8B85-76F91C98F713}"/>
                </c:ext>
              </c:extLst>
            </c:dLbl>
            <c:dLbl>
              <c:idx val="4"/>
              <c:tx>
                <c:rich>
                  <a:bodyPr/>
                  <a:lstStyle/>
                  <a:p>
                    <a:fld id="{A8D5B6D3-E16A-432D-8A57-5E36F7C8106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1F4-4476-8B85-76F91C98F713}"/>
                </c:ext>
              </c:extLst>
            </c:dLbl>
            <c:dLbl>
              <c:idx val="5"/>
              <c:tx>
                <c:rich>
                  <a:bodyPr/>
                  <a:lstStyle/>
                  <a:p>
                    <a:fld id="{BAAFD690-5ED4-49CE-9682-BA0848743DB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71F4-4476-8B85-76F91C98F713}"/>
                </c:ext>
              </c:extLst>
            </c:dLbl>
            <c:dLbl>
              <c:idx val="6"/>
              <c:tx>
                <c:rich>
                  <a:bodyPr/>
                  <a:lstStyle/>
                  <a:p>
                    <a:fld id="{B8FD39E3-03E5-4BA9-A6FD-7272159215BA}"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71F4-4476-8B85-76F91C98F713}"/>
                </c:ext>
              </c:extLst>
            </c:dLbl>
            <c:dLbl>
              <c:idx val="7"/>
              <c:tx>
                <c:rich>
                  <a:bodyPr/>
                  <a:lstStyle/>
                  <a:p>
                    <a:fld id="{501AA388-8C54-4F34-ABA6-71AB7CF4E6F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71F4-4476-8B85-76F91C98F713}"/>
                </c:ext>
              </c:extLst>
            </c:dLbl>
            <c:dLbl>
              <c:idx val="8"/>
              <c:tx>
                <c:rich>
                  <a:bodyPr/>
                  <a:lstStyle/>
                  <a:p>
                    <a:fld id="{7EFDAF35-6FBA-42DA-B4FD-86EBFEFEA54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71F4-4476-8B85-76F91C98F713}"/>
                </c:ext>
              </c:extLst>
            </c:dLbl>
            <c:dLbl>
              <c:idx val="9"/>
              <c:tx>
                <c:rich>
                  <a:bodyPr/>
                  <a:lstStyle/>
                  <a:p>
                    <a:fld id="{EF3CCE21-68F6-4C6C-87B3-AA537F06789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71F4-4476-8B85-76F91C98F713}"/>
                </c:ext>
              </c:extLst>
            </c:dLbl>
            <c:dLbl>
              <c:idx val="10"/>
              <c:tx>
                <c:rich>
                  <a:bodyPr/>
                  <a:lstStyle/>
                  <a:p>
                    <a:fld id="{3A28F8FF-B5D1-4330-904A-F8BFCB7CEF7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71F4-4476-8B85-76F91C98F713}"/>
                </c:ext>
              </c:extLst>
            </c:dLbl>
            <c:dLbl>
              <c:idx val="11"/>
              <c:tx>
                <c:rich>
                  <a:bodyPr/>
                  <a:lstStyle/>
                  <a:p>
                    <a:fld id="{65BDEE6B-7278-467B-A6AF-F35B1EECD936}"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71F4-4476-8B85-76F91C98F713}"/>
                </c:ext>
              </c:extLst>
            </c:dLbl>
            <c:dLbl>
              <c:idx val="12"/>
              <c:tx>
                <c:rich>
                  <a:bodyPr/>
                  <a:lstStyle/>
                  <a:p>
                    <a:fld id="{5C90C4E7-88B6-4AED-8C61-2FEDF42A9B12}"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71F4-4476-8B85-76F91C98F713}"/>
                </c:ext>
              </c:extLst>
            </c:dLbl>
            <c:dLbl>
              <c:idx val="13"/>
              <c:tx>
                <c:rich>
                  <a:bodyPr/>
                  <a:lstStyle/>
                  <a:p>
                    <a:fld id="{BCE9418F-FBC5-4CB2-9D7C-5467DA375F8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71F4-4476-8B85-76F91C98F713}"/>
                </c:ext>
              </c:extLst>
            </c:dLbl>
            <c:dLbl>
              <c:idx val="14"/>
              <c:tx>
                <c:rich>
                  <a:bodyPr/>
                  <a:lstStyle/>
                  <a:p>
                    <a:fld id="{A589E280-214E-405B-BB4F-33CC7DE28C4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71F4-4476-8B85-76F91C98F713}"/>
                </c:ext>
              </c:extLst>
            </c:dLbl>
            <c:dLbl>
              <c:idx val="15"/>
              <c:tx>
                <c:rich>
                  <a:bodyPr/>
                  <a:lstStyle/>
                  <a:p>
                    <a:fld id="{25221496-3F81-47DE-9AE1-4A86B03E1458}"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71F4-4476-8B85-76F91C98F713}"/>
                </c:ext>
              </c:extLst>
            </c:dLbl>
            <c:dLbl>
              <c:idx val="16"/>
              <c:tx>
                <c:rich>
                  <a:bodyPr/>
                  <a:lstStyle/>
                  <a:p>
                    <a:fld id="{A8756843-2F5A-4CF8-8241-97EBD582D8BC}"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71F4-4476-8B85-76F91C98F713}"/>
                </c:ext>
              </c:extLst>
            </c:dLbl>
            <c:dLbl>
              <c:idx val="17"/>
              <c:tx>
                <c:rich>
                  <a:bodyPr/>
                  <a:lstStyle/>
                  <a:p>
                    <a:fld id="{C2A6743E-D940-473D-BB68-0B8F9D21FE81}"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71F4-4476-8B85-76F91C98F713}"/>
                </c:ext>
              </c:extLst>
            </c:dLbl>
            <c:dLbl>
              <c:idx val="18"/>
              <c:tx>
                <c:rich>
                  <a:bodyPr/>
                  <a:lstStyle/>
                  <a:p>
                    <a:fld id="{3BF2C563-9A47-4668-8FB3-2A793BF4CE66}"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71F4-4476-8B85-76F91C98F713}"/>
                </c:ext>
              </c:extLst>
            </c:dLbl>
            <c:dLbl>
              <c:idx val="19"/>
              <c:tx>
                <c:rich>
                  <a:bodyPr/>
                  <a:lstStyle/>
                  <a:p>
                    <a:fld id="{7457231D-C9D4-4A5D-80C2-158D69A8299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71F4-4476-8B85-76F91C98F713}"/>
                </c:ext>
              </c:extLst>
            </c:dLbl>
            <c:dLbl>
              <c:idx val="20"/>
              <c:tx>
                <c:rich>
                  <a:bodyPr/>
                  <a:lstStyle/>
                  <a:p>
                    <a:fld id="{5F82952F-9369-4387-9AA4-8B8947B02BC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71F4-4476-8B85-76F91C98F713}"/>
                </c:ext>
              </c:extLst>
            </c:dLbl>
            <c:dLbl>
              <c:idx val="21"/>
              <c:tx>
                <c:rich>
                  <a:bodyPr/>
                  <a:lstStyle/>
                  <a:p>
                    <a:fld id="{AE9F5A8E-3516-44EC-8350-FEBEA11F8CB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71F4-4476-8B85-76F91C98F713}"/>
                </c:ext>
              </c:extLst>
            </c:dLbl>
            <c:dLbl>
              <c:idx val="22"/>
              <c:tx>
                <c:rich>
                  <a:bodyPr/>
                  <a:lstStyle/>
                  <a:p>
                    <a:fld id="{3EAE92F6-655B-4F7D-B616-5D3840200357}"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71F4-4476-8B85-76F91C98F713}"/>
                </c:ext>
              </c:extLst>
            </c:dLbl>
            <c:dLbl>
              <c:idx val="23"/>
              <c:tx>
                <c:rich>
                  <a:bodyPr/>
                  <a:lstStyle/>
                  <a:p>
                    <a:fld id="{DDE5BE21-F840-4C57-883D-21D42E1497A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71F4-4476-8B85-76F91C98F71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a:solidFill>
                        <a:schemeClr val="tx2">
                          <a:lumMod val="35000"/>
                          <a:lumOff val="65000"/>
                        </a:schemeClr>
                      </a:solidFill>
                    </a:ln>
                    <a:effectLst/>
                  </c:spPr>
                </c15:leaderLines>
              </c:ext>
            </c:extLst>
          </c:dLbls>
          <c:trendline>
            <c:spPr>
              <a:ln w="9525" cap="rnd">
                <a:solidFill>
                  <a:schemeClr val="accent1"/>
                </a:solidFill>
              </a:ln>
              <a:effectLst/>
            </c:spPr>
            <c:trendlineType val="linear"/>
            <c:dispRSqr val="1"/>
            <c:dispEq val="0"/>
            <c:trendlineLbl>
              <c:layout>
                <c:manualLayout>
                  <c:x val="-2.9836440481704495E-2"/>
                  <c:y val="0.47449241315423807"/>
                </c:manualLayout>
              </c:layout>
              <c:numFmt formatCode="General" sourceLinked="0"/>
              <c:spPr>
                <a:noFill/>
                <a:ln>
                  <a:noFill/>
                </a:ln>
                <a:effectLst/>
              </c:spPr>
              <c:txPr>
                <a:bodyPr rot="0" spcFirstLastPara="1" vertOverflow="ellipsis" vert="horz" wrap="square" anchor="ctr" anchorCtr="1"/>
                <a:lstStyle/>
                <a:p>
                  <a:pPr>
                    <a:defRPr sz="1100" b="1" i="0" u="none" strike="noStrike" kern="1200" baseline="0">
                      <a:solidFill>
                        <a:schemeClr val="tx2"/>
                      </a:solidFill>
                      <a:latin typeface="+mn-lt"/>
                      <a:ea typeface="+mn-ea"/>
                      <a:cs typeface="+mn-cs"/>
                    </a:defRPr>
                  </a:pPr>
                  <a:endParaRPr lang="en-US"/>
                </a:p>
              </c:txPr>
            </c:trendlineLbl>
          </c:trendline>
          <c:xVal>
            <c:numRef>
              <c:f>'Main Trends'!$D$10:$D$33</c:f>
              <c:numCache>
                <c:formatCode>General</c:formatCode>
                <c:ptCount val="24"/>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59.347999999999999</c:v>
                </c:pt>
                <c:pt idx="13">
                  <c:v>47.198</c:v>
                </c:pt>
                <c:pt idx="14">
                  <c:v>67.853000000000009</c:v>
                </c:pt>
                <c:pt idx="15">
                  <c:v>36.262999999999998</c:v>
                </c:pt>
                <c:pt idx="16">
                  <c:v>39.908000000000001</c:v>
                </c:pt>
                <c:pt idx="17">
                  <c:v>31.402999999999999</c:v>
                </c:pt>
                <c:pt idx="18">
                  <c:v>28.972999999999999</c:v>
                </c:pt>
                <c:pt idx="19">
                  <c:v>38.692999999999998</c:v>
                </c:pt>
                <c:pt idx="20">
                  <c:v>37.478000000000002</c:v>
                </c:pt>
                <c:pt idx="21">
                  <c:v>30.188000000000002</c:v>
                </c:pt>
                <c:pt idx="22">
                  <c:v>24.113</c:v>
                </c:pt>
                <c:pt idx="23">
                  <c:v>27.757999999999999</c:v>
                </c:pt>
              </c:numCache>
            </c:numRef>
          </c:xVal>
          <c:yVal>
            <c:numRef>
              <c:f>'Main Trends'!$C$10:$C$33</c:f>
              <c:numCache>
                <c:formatCode>General</c:formatCode>
                <c:ptCount val="24"/>
                <c:pt idx="0">
                  <c:v>75</c:v>
                </c:pt>
                <c:pt idx="1">
                  <c:v>70</c:v>
                </c:pt>
                <c:pt idx="2">
                  <c:v>65</c:v>
                </c:pt>
                <c:pt idx="3">
                  <c:v>58</c:v>
                </c:pt>
                <c:pt idx="4">
                  <c:v>56</c:v>
                </c:pt>
                <c:pt idx="5">
                  <c:v>55</c:v>
                </c:pt>
                <c:pt idx="6">
                  <c:v>55</c:v>
                </c:pt>
                <c:pt idx="7">
                  <c:v>53</c:v>
                </c:pt>
                <c:pt idx="8">
                  <c:v>47</c:v>
                </c:pt>
                <c:pt idx="9">
                  <c:v>45</c:v>
                </c:pt>
                <c:pt idx="10">
                  <c:v>41</c:v>
                </c:pt>
                <c:pt idx="11">
                  <c:v>41</c:v>
                </c:pt>
                <c:pt idx="12">
                  <c:v>38</c:v>
                </c:pt>
                <c:pt idx="13">
                  <c:v>32</c:v>
                </c:pt>
                <c:pt idx="14">
                  <c:v>29</c:v>
                </c:pt>
                <c:pt idx="15">
                  <c:v>29</c:v>
                </c:pt>
                <c:pt idx="16">
                  <c:v>26</c:v>
                </c:pt>
                <c:pt idx="17">
                  <c:v>25</c:v>
                </c:pt>
                <c:pt idx="18">
                  <c:v>17</c:v>
                </c:pt>
                <c:pt idx="19">
                  <c:v>16</c:v>
                </c:pt>
                <c:pt idx="20">
                  <c:v>14</c:v>
                </c:pt>
                <c:pt idx="21">
                  <c:v>12</c:v>
                </c:pt>
                <c:pt idx="22">
                  <c:v>11</c:v>
                </c:pt>
                <c:pt idx="23">
                  <c:v>10</c:v>
                </c:pt>
              </c:numCache>
            </c:numRef>
          </c:yVal>
          <c:smooth val="0"/>
          <c:extLst>
            <c:ext xmlns:c15="http://schemas.microsoft.com/office/drawing/2012/chart" uri="{02D57815-91ED-43cb-92C2-25804820EDAC}">
              <c15:datalabelsRange>
                <c15:f>'Main Trends'!$B$10:$B$33</c15:f>
                <c15:dlblRangeCache>
                  <c:ptCount val="24"/>
                  <c:pt idx="0">
                    <c:v>Phillipines</c:v>
                  </c:pt>
                  <c:pt idx="1">
                    <c:v>India</c:v>
                  </c:pt>
                  <c:pt idx="2">
                    <c:v>Qatar</c:v>
                  </c:pt>
                  <c:pt idx="3">
                    <c:v>Egypt</c:v>
                  </c:pt>
                  <c:pt idx="4">
                    <c:v>UAE</c:v>
                  </c:pt>
                  <c:pt idx="5">
                    <c:v>Thailand</c:v>
                  </c:pt>
                  <c:pt idx="6">
                    <c:v>Kuwait</c:v>
                  </c:pt>
                  <c:pt idx="7">
                    <c:v>Bahrain</c:v>
                  </c:pt>
                  <c:pt idx="8">
                    <c:v>Malaysia</c:v>
                  </c:pt>
                  <c:pt idx="9">
                    <c:v>Indonesia</c:v>
                  </c:pt>
                  <c:pt idx="10">
                    <c:v>Saudia Arabia</c:v>
                  </c:pt>
                  <c:pt idx="11">
                    <c:v>Singapore</c:v>
                  </c:pt>
                  <c:pt idx="12">
                    <c:v>Taiwan</c:v>
                  </c:pt>
                  <c:pt idx="13">
                    <c:v>Spain</c:v>
                  </c:pt>
                  <c:pt idx="14">
                    <c:v>Italy</c:v>
                  </c:pt>
                  <c:pt idx="15">
                    <c:v>Australia</c:v>
                  </c:pt>
                  <c:pt idx="16">
                    <c:v>France</c:v>
                  </c:pt>
                  <c:pt idx="17">
                    <c:v>Hong Kong</c:v>
                  </c:pt>
                  <c:pt idx="18">
                    <c:v>Great Britain</c:v>
                  </c:pt>
                  <c:pt idx="19">
                    <c:v>Germany</c:v>
                  </c:pt>
                  <c:pt idx="20">
                    <c:v>Finland</c:v>
                  </c:pt>
                  <c:pt idx="21">
                    <c:v>Norway</c:v>
                  </c:pt>
                  <c:pt idx="22">
                    <c:v>Sweden</c:v>
                  </c:pt>
                  <c:pt idx="23">
                    <c:v>Denmark</c:v>
                  </c:pt>
                </c15:dlblRangeCache>
              </c15:datalabelsRange>
            </c:ext>
            <c:ext xmlns:c16="http://schemas.microsoft.com/office/drawing/2014/chart" uri="{C3380CC4-5D6E-409C-BE32-E72D297353CC}">
              <c16:uniqueId val="{00000019-71F4-4476-8B85-76F91C98F713}"/>
            </c:ext>
          </c:extLst>
        </c:ser>
        <c:dLbls>
          <c:showLegendKey val="0"/>
          <c:showVal val="0"/>
          <c:showCatName val="0"/>
          <c:showSerName val="0"/>
          <c:showPercent val="0"/>
          <c:showBubbleSize val="0"/>
        </c:dLbls>
        <c:axId val="473937400"/>
        <c:axId val="473936088"/>
      </c:scatterChart>
      <c:valAx>
        <c:axId val="473937400"/>
        <c:scaling>
          <c:orientation val="minMax"/>
        </c:scaling>
        <c:delete val="0"/>
        <c:axPos val="b"/>
        <c:majorGridlines>
          <c:spPr>
            <a:ln w="9525" cap="flat" cmpd="sng" algn="ctr">
              <a:solidFill>
                <a:schemeClr val="tx2">
                  <a:lumMod val="15000"/>
                  <a:lumOff val="85000"/>
                </a:schemeClr>
              </a:solidFill>
              <a:round/>
            </a:ln>
            <a:effectLst/>
          </c:spPr>
        </c:majorGridlines>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GB" sz="1400"/>
                  <a:t>% Debiased National Religiosity</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numFmt formatCode="General" sourceLinked="1"/>
        <c:majorTickMark val="none"/>
        <c:minorTickMark val="none"/>
        <c:tickLblPos val="nextTo"/>
        <c:spPr>
          <a:noFill/>
          <a:ln>
            <a:solidFill>
              <a:schemeClr val="tx2">
                <a:lumMod val="40000"/>
                <a:lumOff val="60000"/>
              </a:schemeClr>
            </a:solid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73936088"/>
        <c:crosses val="autoZero"/>
        <c:crossBetween val="midCat"/>
      </c:valAx>
      <c:valAx>
        <c:axId val="473936088"/>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GB" sz="1400" b="1" i="0" u="none" strike="noStrike" baseline="0">
                    <a:effectLst/>
                  </a:rPr>
                  <a:t> % Climate-change endorsing attitudes. Personal impacts: 'great deal'</a:t>
                </a:r>
                <a:endParaRPr lang="en-GB" sz="1400"/>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numFmt formatCode="General" sourceLinked="1"/>
        <c:majorTickMark val="none"/>
        <c:minorTickMark val="none"/>
        <c:tickLblPos val="nextTo"/>
        <c:spPr>
          <a:noFill/>
          <a:ln>
            <a:solidFill>
              <a:schemeClr val="tx2">
                <a:lumMod val="40000"/>
                <a:lumOff val="60000"/>
              </a:schemeClr>
            </a:solid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7393740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500" b="0" i="0" u="none" strike="noStrike" kern="1200" spc="0" baseline="0">
                <a:solidFill>
                  <a:schemeClr val="tx1">
                    <a:lumMod val="65000"/>
                    <a:lumOff val="35000"/>
                  </a:schemeClr>
                </a:solidFill>
                <a:latin typeface="+mn-lt"/>
                <a:ea typeface="+mn-ea"/>
                <a:cs typeface="+mn-cs"/>
              </a:defRPr>
            </a:pPr>
            <a:r>
              <a:rPr lang="en-GB" sz="1600" b="1"/>
              <a:t>% Response 'Very or Extremely</a:t>
            </a:r>
            <a:r>
              <a:rPr lang="en-GB" sz="1600" b="1" baseline="0"/>
              <a:t> serious' to the question 'How serious a problem, if at all, do you think climate change is?', versus debiased National Religiosity, across 37 nations.</a:t>
            </a:r>
            <a:endParaRPr lang="en-GB" sz="1600" b="1"/>
          </a:p>
        </c:rich>
      </c:tx>
      <c:layout>
        <c:manualLayout>
          <c:xMode val="edge"/>
          <c:yMode val="edge"/>
          <c:x val="0.11906565918839243"/>
          <c:y val="9.5465393794749408E-3"/>
        </c:manualLayout>
      </c:layout>
      <c:overlay val="0"/>
      <c:spPr>
        <a:noFill/>
        <a:ln>
          <a:noFill/>
        </a:ln>
        <a:effectLst/>
      </c:spPr>
      <c:txPr>
        <a:bodyPr rot="0" spcFirstLastPara="1" vertOverflow="ellipsis" vert="horz" wrap="square" anchor="ctr" anchorCtr="1"/>
        <a:lstStyle/>
        <a:p>
          <a:pPr>
            <a:defRPr sz="15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WA+O2</c:v>
          </c:tx>
          <c:spPr>
            <a:ln w="25400" cap="rnd">
              <a:noFill/>
              <a:round/>
            </a:ln>
            <a:effectLst/>
          </c:spPr>
          <c:marker>
            <c:symbol val="circle"/>
            <c:size val="8"/>
            <c:spPr>
              <a:solidFill>
                <a:schemeClr val="accent1"/>
              </a:solidFill>
              <a:ln w="9525">
                <a:noFill/>
              </a:ln>
              <a:effectLst/>
            </c:spPr>
          </c:marker>
          <c:dPt>
            <c:idx val="0"/>
            <c:marker>
              <c:symbol val="circle"/>
              <c:size val="8"/>
              <c:spPr>
                <a:solidFill>
                  <a:srgbClr val="FF0000"/>
                </a:solidFill>
                <a:ln w="9525">
                  <a:noFill/>
                </a:ln>
                <a:effectLst/>
              </c:spPr>
            </c:marker>
            <c:bubble3D val="0"/>
            <c:extLst>
              <c:ext xmlns:c16="http://schemas.microsoft.com/office/drawing/2014/chart" uri="{C3380CC4-5D6E-409C-BE32-E72D297353CC}">
                <c16:uniqueId val="{00000000-F572-41D3-BB9F-518FF49E16CF}"/>
              </c:ext>
            </c:extLst>
          </c:dPt>
          <c:dPt>
            <c:idx val="1"/>
            <c:marker>
              <c:symbol val="circle"/>
              <c:size val="8"/>
              <c:spPr>
                <a:solidFill>
                  <a:srgbClr val="7030A0"/>
                </a:solidFill>
                <a:ln w="9525">
                  <a:noFill/>
                </a:ln>
                <a:effectLst/>
              </c:spPr>
            </c:marker>
            <c:bubble3D val="0"/>
            <c:extLst>
              <c:ext xmlns:c16="http://schemas.microsoft.com/office/drawing/2014/chart" uri="{C3380CC4-5D6E-409C-BE32-E72D297353CC}">
                <c16:uniqueId val="{00000001-F572-41D3-BB9F-518FF49E16CF}"/>
              </c:ext>
            </c:extLst>
          </c:dPt>
          <c:dPt>
            <c:idx val="2"/>
            <c:marker>
              <c:symbol val="circle"/>
              <c:size val="8"/>
              <c:spPr>
                <a:solidFill>
                  <a:schemeClr val="accent4">
                    <a:lumMod val="75000"/>
                  </a:schemeClr>
                </a:solidFill>
                <a:ln w="9525">
                  <a:noFill/>
                </a:ln>
                <a:effectLst/>
              </c:spPr>
            </c:marker>
            <c:bubble3D val="0"/>
            <c:extLst>
              <c:ext xmlns:c16="http://schemas.microsoft.com/office/drawing/2014/chart" uri="{C3380CC4-5D6E-409C-BE32-E72D297353CC}">
                <c16:uniqueId val="{00000002-F572-41D3-BB9F-518FF49E16CF}"/>
              </c:ext>
            </c:extLst>
          </c:dPt>
          <c:dPt>
            <c:idx val="3"/>
            <c:marker>
              <c:symbol val="circle"/>
              <c:size val="8"/>
              <c:spPr>
                <a:solidFill>
                  <a:schemeClr val="accent4">
                    <a:lumMod val="75000"/>
                  </a:schemeClr>
                </a:solidFill>
                <a:ln w="9525">
                  <a:noFill/>
                </a:ln>
                <a:effectLst/>
              </c:spPr>
            </c:marker>
            <c:bubble3D val="0"/>
            <c:extLst>
              <c:ext xmlns:c16="http://schemas.microsoft.com/office/drawing/2014/chart" uri="{C3380CC4-5D6E-409C-BE32-E72D297353CC}">
                <c16:uniqueId val="{00000003-F572-41D3-BB9F-518FF49E16CF}"/>
              </c:ext>
            </c:extLst>
          </c:dPt>
          <c:dPt>
            <c:idx val="4"/>
            <c:marker>
              <c:symbol val="circle"/>
              <c:size val="8"/>
              <c:spPr>
                <a:solidFill>
                  <a:srgbClr val="C00000"/>
                </a:solidFill>
                <a:ln w="9525">
                  <a:noFill/>
                </a:ln>
                <a:effectLst/>
              </c:spPr>
            </c:marker>
            <c:bubble3D val="0"/>
            <c:extLst>
              <c:ext xmlns:c16="http://schemas.microsoft.com/office/drawing/2014/chart" uri="{C3380CC4-5D6E-409C-BE32-E72D297353CC}">
                <c16:uniqueId val="{00000004-F572-41D3-BB9F-518FF49E16CF}"/>
              </c:ext>
            </c:extLst>
          </c:dPt>
          <c:dPt>
            <c:idx val="5"/>
            <c:marker>
              <c:symbol val="circle"/>
              <c:size val="8"/>
              <c:spPr>
                <a:solidFill>
                  <a:srgbClr val="7030A0"/>
                </a:solidFill>
                <a:ln w="9525">
                  <a:noFill/>
                </a:ln>
                <a:effectLst/>
              </c:spPr>
            </c:marker>
            <c:bubble3D val="0"/>
            <c:extLst>
              <c:ext xmlns:c16="http://schemas.microsoft.com/office/drawing/2014/chart" uri="{C3380CC4-5D6E-409C-BE32-E72D297353CC}">
                <c16:uniqueId val="{00000005-F572-41D3-BB9F-518FF49E16CF}"/>
              </c:ext>
            </c:extLst>
          </c:dPt>
          <c:dPt>
            <c:idx val="6"/>
            <c:marker>
              <c:symbol val="circle"/>
              <c:size val="8"/>
              <c:spPr>
                <a:solidFill>
                  <a:srgbClr val="92D050"/>
                </a:solidFill>
                <a:ln w="9525">
                  <a:noFill/>
                </a:ln>
                <a:effectLst/>
              </c:spPr>
            </c:marker>
            <c:bubble3D val="0"/>
            <c:extLst>
              <c:ext xmlns:c16="http://schemas.microsoft.com/office/drawing/2014/chart" uri="{C3380CC4-5D6E-409C-BE32-E72D297353CC}">
                <c16:uniqueId val="{00000006-F572-41D3-BB9F-518FF49E16CF}"/>
              </c:ext>
            </c:extLst>
          </c:dPt>
          <c:dPt>
            <c:idx val="7"/>
            <c:marker>
              <c:symbol val="circle"/>
              <c:size val="8"/>
              <c:spPr>
                <a:solidFill>
                  <a:srgbClr val="C00000"/>
                </a:solidFill>
                <a:ln w="9525">
                  <a:noFill/>
                </a:ln>
                <a:effectLst/>
              </c:spPr>
            </c:marker>
            <c:bubble3D val="0"/>
            <c:extLst>
              <c:ext xmlns:c16="http://schemas.microsoft.com/office/drawing/2014/chart" uri="{C3380CC4-5D6E-409C-BE32-E72D297353CC}">
                <c16:uniqueId val="{00000007-F572-41D3-BB9F-518FF49E16CF}"/>
              </c:ext>
            </c:extLst>
          </c:dPt>
          <c:dPt>
            <c:idx val="8"/>
            <c:marker>
              <c:symbol val="circle"/>
              <c:size val="8"/>
              <c:spPr>
                <a:solidFill>
                  <a:srgbClr val="0000FF"/>
                </a:solidFill>
                <a:ln w="9525">
                  <a:noFill/>
                </a:ln>
                <a:effectLst/>
              </c:spPr>
            </c:marker>
            <c:bubble3D val="0"/>
            <c:extLst>
              <c:ext xmlns:c16="http://schemas.microsoft.com/office/drawing/2014/chart" uri="{C3380CC4-5D6E-409C-BE32-E72D297353CC}">
                <c16:uniqueId val="{00000008-F572-41D3-BB9F-518FF49E16CF}"/>
              </c:ext>
            </c:extLst>
          </c:dPt>
          <c:dPt>
            <c:idx val="9"/>
            <c:marker>
              <c:symbol val="circle"/>
              <c:size val="8"/>
              <c:spPr>
                <a:solidFill>
                  <a:srgbClr val="7030A0"/>
                </a:solidFill>
                <a:ln w="9525">
                  <a:noFill/>
                </a:ln>
                <a:effectLst/>
              </c:spPr>
            </c:marker>
            <c:bubble3D val="0"/>
            <c:extLst>
              <c:ext xmlns:c16="http://schemas.microsoft.com/office/drawing/2014/chart" uri="{C3380CC4-5D6E-409C-BE32-E72D297353CC}">
                <c16:uniqueId val="{00000009-F572-41D3-BB9F-518FF49E16CF}"/>
              </c:ext>
            </c:extLst>
          </c:dPt>
          <c:dPt>
            <c:idx val="10"/>
            <c:marker>
              <c:symbol val="circle"/>
              <c:size val="8"/>
              <c:spPr>
                <a:solidFill>
                  <a:srgbClr val="00B0F0"/>
                </a:solidFill>
                <a:ln w="9525">
                  <a:noFill/>
                </a:ln>
                <a:effectLst/>
              </c:spPr>
            </c:marker>
            <c:bubble3D val="0"/>
            <c:extLst>
              <c:ext xmlns:c16="http://schemas.microsoft.com/office/drawing/2014/chart" uri="{C3380CC4-5D6E-409C-BE32-E72D297353CC}">
                <c16:uniqueId val="{0000000A-F572-41D3-BB9F-518FF49E16CF}"/>
              </c:ext>
            </c:extLst>
          </c:dPt>
          <c:dPt>
            <c:idx val="11"/>
            <c:marker>
              <c:symbol val="circle"/>
              <c:size val="8"/>
              <c:spPr>
                <a:solidFill>
                  <a:srgbClr val="7030A0"/>
                </a:solidFill>
                <a:ln w="9525">
                  <a:noFill/>
                </a:ln>
                <a:effectLst/>
              </c:spPr>
            </c:marker>
            <c:bubble3D val="0"/>
            <c:extLst>
              <c:ext xmlns:c16="http://schemas.microsoft.com/office/drawing/2014/chart" uri="{C3380CC4-5D6E-409C-BE32-E72D297353CC}">
                <c16:uniqueId val="{0000000B-F572-41D3-BB9F-518FF49E16CF}"/>
              </c:ext>
            </c:extLst>
          </c:dPt>
          <c:dPt>
            <c:idx val="12"/>
            <c:marker>
              <c:symbol val="circle"/>
              <c:size val="8"/>
              <c:spPr>
                <a:solidFill>
                  <a:schemeClr val="bg1">
                    <a:lumMod val="75000"/>
                  </a:schemeClr>
                </a:solidFill>
                <a:ln w="9525">
                  <a:noFill/>
                </a:ln>
                <a:effectLst/>
              </c:spPr>
            </c:marker>
            <c:bubble3D val="0"/>
            <c:extLst>
              <c:ext xmlns:c16="http://schemas.microsoft.com/office/drawing/2014/chart" uri="{C3380CC4-5D6E-409C-BE32-E72D297353CC}">
                <c16:uniqueId val="{0000000C-F572-41D3-BB9F-518FF49E16CF}"/>
              </c:ext>
            </c:extLst>
          </c:dPt>
          <c:dPt>
            <c:idx val="13"/>
            <c:marker>
              <c:symbol val="circle"/>
              <c:size val="8"/>
              <c:spPr>
                <a:solidFill>
                  <a:srgbClr val="00B0F0"/>
                </a:solidFill>
                <a:ln w="9525">
                  <a:noFill/>
                </a:ln>
                <a:effectLst/>
              </c:spPr>
            </c:marker>
            <c:bubble3D val="0"/>
            <c:extLst>
              <c:ext xmlns:c16="http://schemas.microsoft.com/office/drawing/2014/chart" uri="{C3380CC4-5D6E-409C-BE32-E72D297353CC}">
                <c16:uniqueId val="{0000000D-F572-41D3-BB9F-518FF49E16CF}"/>
              </c:ext>
            </c:extLst>
          </c:dPt>
          <c:dPt>
            <c:idx val="14"/>
            <c:marker>
              <c:symbol val="circle"/>
              <c:size val="8"/>
              <c:spPr>
                <a:solidFill>
                  <a:srgbClr val="00B0F0"/>
                </a:solidFill>
                <a:ln w="9525">
                  <a:noFill/>
                </a:ln>
                <a:effectLst/>
              </c:spPr>
            </c:marker>
            <c:bubble3D val="0"/>
            <c:extLst>
              <c:ext xmlns:c16="http://schemas.microsoft.com/office/drawing/2014/chart" uri="{C3380CC4-5D6E-409C-BE32-E72D297353CC}">
                <c16:uniqueId val="{0000000E-F572-41D3-BB9F-518FF49E16CF}"/>
              </c:ext>
            </c:extLst>
          </c:dPt>
          <c:dPt>
            <c:idx val="15"/>
            <c:marker>
              <c:symbol val="circle"/>
              <c:size val="8"/>
              <c:spPr>
                <a:solidFill>
                  <a:srgbClr val="0000FF"/>
                </a:solidFill>
                <a:ln w="9525">
                  <a:noFill/>
                </a:ln>
                <a:effectLst/>
              </c:spPr>
            </c:marker>
            <c:bubble3D val="0"/>
            <c:extLst>
              <c:ext xmlns:c16="http://schemas.microsoft.com/office/drawing/2014/chart" uri="{C3380CC4-5D6E-409C-BE32-E72D297353CC}">
                <c16:uniqueId val="{0000000F-F572-41D3-BB9F-518FF49E16CF}"/>
              </c:ext>
            </c:extLst>
          </c:dPt>
          <c:dPt>
            <c:idx val="16"/>
            <c:marker>
              <c:symbol val="circle"/>
              <c:size val="8"/>
              <c:spPr>
                <a:solidFill>
                  <a:srgbClr val="00B0F0"/>
                </a:solidFill>
                <a:ln w="9525">
                  <a:noFill/>
                </a:ln>
                <a:effectLst/>
              </c:spPr>
            </c:marker>
            <c:bubble3D val="0"/>
            <c:extLst>
              <c:ext xmlns:c16="http://schemas.microsoft.com/office/drawing/2014/chart" uri="{C3380CC4-5D6E-409C-BE32-E72D297353CC}">
                <c16:uniqueId val="{00000010-F572-41D3-BB9F-518FF49E16CF}"/>
              </c:ext>
            </c:extLst>
          </c:dPt>
          <c:dPt>
            <c:idx val="17"/>
            <c:marker>
              <c:symbol val="circle"/>
              <c:size val="8"/>
              <c:spPr>
                <a:solidFill>
                  <a:srgbClr val="0000FF"/>
                </a:solidFill>
                <a:ln w="9525">
                  <a:noFill/>
                </a:ln>
                <a:effectLst/>
              </c:spPr>
            </c:marker>
            <c:bubble3D val="0"/>
            <c:extLst>
              <c:ext xmlns:c16="http://schemas.microsoft.com/office/drawing/2014/chart" uri="{C3380CC4-5D6E-409C-BE32-E72D297353CC}">
                <c16:uniqueId val="{00000011-F572-41D3-BB9F-518FF49E16CF}"/>
              </c:ext>
            </c:extLst>
          </c:dPt>
          <c:dPt>
            <c:idx val="18"/>
            <c:marker>
              <c:symbol val="circle"/>
              <c:size val="8"/>
              <c:spPr>
                <a:solidFill>
                  <a:srgbClr val="0000FF"/>
                </a:solidFill>
                <a:ln w="9525">
                  <a:noFill/>
                </a:ln>
                <a:effectLst/>
              </c:spPr>
            </c:marker>
            <c:bubble3D val="0"/>
            <c:extLst>
              <c:ext xmlns:c16="http://schemas.microsoft.com/office/drawing/2014/chart" uri="{C3380CC4-5D6E-409C-BE32-E72D297353CC}">
                <c16:uniqueId val="{00000012-F572-41D3-BB9F-518FF49E16CF}"/>
              </c:ext>
            </c:extLst>
          </c:dPt>
          <c:dPt>
            <c:idx val="19"/>
            <c:marker>
              <c:symbol val="circle"/>
              <c:size val="8"/>
              <c:spPr>
                <a:solidFill>
                  <a:srgbClr val="0000FF"/>
                </a:solidFill>
                <a:ln w="9525">
                  <a:noFill/>
                </a:ln>
                <a:effectLst/>
              </c:spPr>
            </c:marker>
            <c:bubble3D val="0"/>
            <c:extLst>
              <c:ext xmlns:c16="http://schemas.microsoft.com/office/drawing/2014/chart" uri="{C3380CC4-5D6E-409C-BE32-E72D297353CC}">
                <c16:uniqueId val="{00000013-F572-41D3-BB9F-518FF49E16CF}"/>
              </c:ext>
            </c:extLst>
          </c:dPt>
          <c:dPt>
            <c:idx val="20"/>
            <c:marker>
              <c:symbol val="circle"/>
              <c:size val="8"/>
              <c:spPr>
                <a:solidFill>
                  <a:srgbClr val="0000FF"/>
                </a:solidFill>
                <a:ln w="9525">
                  <a:noFill/>
                </a:ln>
                <a:effectLst/>
              </c:spPr>
            </c:marker>
            <c:bubble3D val="0"/>
            <c:extLst>
              <c:ext xmlns:c16="http://schemas.microsoft.com/office/drawing/2014/chart" uri="{C3380CC4-5D6E-409C-BE32-E72D297353CC}">
                <c16:uniqueId val="{00000014-F572-41D3-BB9F-518FF49E16CF}"/>
              </c:ext>
            </c:extLst>
          </c:dPt>
          <c:dPt>
            <c:idx val="21"/>
            <c:marker>
              <c:symbol val="circle"/>
              <c:size val="8"/>
              <c:spPr>
                <a:solidFill>
                  <a:srgbClr val="7030A0"/>
                </a:solidFill>
                <a:ln w="9525">
                  <a:noFill/>
                </a:ln>
                <a:effectLst/>
              </c:spPr>
            </c:marker>
            <c:bubble3D val="0"/>
            <c:extLst>
              <c:ext xmlns:c16="http://schemas.microsoft.com/office/drawing/2014/chart" uri="{C3380CC4-5D6E-409C-BE32-E72D297353CC}">
                <c16:uniqueId val="{00000015-F572-41D3-BB9F-518FF49E16CF}"/>
              </c:ext>
            </c:extLst>
          </c:dPt>
          <c:dPt>
            <c:idx val="22"/>
            <c:marker>
              <c:symbol val="circle"/>
              <c:size val="8"/>
              <c:spPr>
                <a:solidFill>
                  <a:srgbClr val="92D050"/>
                </a:solidFill>
                <a:ln w="9525">
                  <a:noFill/>
                </a:ln>
                <a:effectLst/>
              </c:spPr>
            </c:marker>
            <c:bubble3D val="0"/>
            <c:extLst>
              <c:ext xmlns:c16="http://schemas.microsoft.com/office/drawing/2014/chart" uri="{C3380CC4-5D6E-409C-BE32-E72D297353CC}">
                <c16:uniqueId val="{00000016-F572-41D3-BB9F-518FF49E16CF}"/>
              </c:ext>
            </c:extLst>
          </c:dPt>
          <c:dPt>
            <c:idx val="23"/>
            <c:marker>
              <c:symbol val="circle"/>
              <c:size val="8"/>
              <c:spPr>
                <a:solidFill>
                  <a:schemeClr val="bg1">
                    <a:lumMod val="75000"/>
                  </a:schemeClr>
                </a:solidFill>
                <a:ln w="9525">
                  <a:noFill/>
                </a:ln>
                <a:effectLst/>
              </c:spPr>
            </c:marker>
            <c:bubble3D val="0"/>
            <c:extLst>
              <c:ext xmlns:c16="http://schemas.microsoft.com/office/drawing/2014/chart" uri="{C3380CC4-5D6E-409C-BE32-E72D297353CC}">
                <c16:uniqueId val="{00000017-F572-41D3-BB9F-518FF49E16CF}"/>
              </c:ext>
            </c:extLst>
          </c:dPt>
          <c:dPt>
            <c:idx val="24"/>
            <c:marker>
              <c:symbol val="circle"/>
              <c:size val="8"/>
              <c:spPr>
                <a:solidFill>
                  <a:srgbClr val="B448F6"/>
                </a:solidFill>
                <a:ln w="9525">
                  <a:noFill/>
                </a:ln>
                <a:effectLst/>
              </c:spPr>
            </c:marker>
            <c:bubble3D val="0"/>
            <c:extLst>
              <c:ext xmlns:c16="http://schemas.microsoft.com/office/drawing/2014/chart" uri="{C3380CC4-5D6E-409C-BE32-E72D297353CC}">
                <c16:uniqueId val="{00000018-F572-41D3-BB9F-518FF49E16CF}"/>
              </c:ext>
            </c:extLst>
          </c:dPt>
          <c:dPt>
            <c:idx val="25"/>
            <c:marker>
              <c:symbol val="circle"/>
              <c:size val="8"/>
              <c:spPr>
                <a:solidFill>
                  <a:schemeClr val="accent4">
                    <a:lumMod val="60000"/>
                    <a:lumOff val="40000"/>
                  </a:schemeClr>
                </a:solidFill>
                <a:ln w="9525">
                  <a:noFill/>
                </a:ln>
                <a:effectLst/>
              </c:spPr>
            </c:marker>
            <c:bubble3D val="0"/>
            <c:extLst>
              <c:ext xmlns:c16="http://schemas.microsoft.com/office/drawing/2014/chart" uri="{C3380CC4-5D6E-409C-BE32-E72D297353CC}">
                <c16:uniqueId val="{00000019-F572-41D3-BB9F-518FF49E16CF}"/>
              </c:ext>
            </c:extLst>
          </c:dPt>
          <c:dPt>
            <c:idx val="26"/>
            <c:marker>
              <c:symbol val="circle"/>
              <c:size val="8"/>
              <c:spPr>
                <a:solidFill>
                  <a:srgbClr val="0000FF"/>
                </a:solidFill>
                <a:ln w="9525">
                  <a:noFill/>
                </a:ln>
                <a:effectLst/>
              </c:spPr>
            </c:marker>
            <c:bubble3D val="0"/>
            <c:extLst>
              <c:ext xmlns:c16="http://schemas.microsoft.com/office/drawing/2014/chart" uri="{C3380CC4-5D6E-409C-BE32-E72D297353CC}">
                <c16:uniqueId val="{0000001A-F572-41D3-BB9F-518FF49E16CF}"/>
              </c:ext>
            </c:extLst>
          </c:dPt>
          <c:dPt>
            <c:idx val="27"/>
            <c:marker>
              <c:symbol val="circle"/>
              <c:size val="8"/>
              <c:spPr>
                <a:solidFill>
                  <a:schemeClr val="bg1">
                    <a:lumMod val="75000"/>
                  </a:schemeClr>
                </a:solidFill>
                <a:ln w="9525">
                  <a:noFill/>
                </a:ln>
                <a:effectLst/>
              </c:spPr>
            </c:marker>
            <c:bubble3D val="0"/>
            <c:extLst>
              <c:ext xmlns:c16="http://schemas.microsoft.com/office/drawing/2014/chart" uri="{C3380CC4-5D6E-409C-BE32-E72D297353CC}">
                <c16:uniqueId val="{0000001B-F572-41D3-BB9F-518FF49E16CF}"/>
              </c:ext>
            </c:extLst>
          </c:dPt>
          <c:dPt>
            <c:idx val="28"/>
            <c:marker>
              <c:symbol val="circle"/>
              <c:size val="8"/>
              <c:spPr>
                <a:solidFill>
                  <a:schemeClr val="bg1">
                    <a:lumMod val="75000"/>
                  </a:schemeClr>
                </a:solidFill>
                <a:ln w="9525">
                  <a:noFill/>
                </a:ln>
                <a:effectLst/>
              </c:spPr>
            </c:marker>
            <c:bubble3D val="0"/>
            <c:extLst>
              <c:ext xmlns:c16="http://schemas.microsoft.com/office/drawing/2014/chart" uri="{C3380CC4-5D6E-409C-BE32-E72D297353CC}">
                <c16:uniqueId val="{0000001C-F572-41D3-BB9F-518FF49E16CF}"/>
              </c:ext>
            </c:extLst>
          </c:dPt>
          <c:dPt>
            <c:idx val="29"/>
            <c:marker>
              <c:symbol val="circle"/>
              <c:size val="8"/>
              <c:spPr>
                <a:solidFill>
                  <a:srgbClr val="0000FF"/>
                </a:solidFill>
                <a:ln w="9525">
                  <a:noFill/>
                </a:ln>
                <a:effectLst/>
              </c:spPr>
            </c:marker>
            <c:bubble3D val="0"/>
            <c:extLst>
              <c:ext xmlns:c16="http://schemas.microsoft.com/office/drawing/2014/chart" uri="{C3380CC4-5D6E-409C-BE32-E72D297353CC}">
                <c16:uniqueId val="{0000001D-F572-41D3-BB9F-518FF49E16CF}"/>
              </c:ext>
            </c:extLst>
          </c:dPt>
          <c:dPt>
            <c:idx val="30"/>
            <c:marker>
              <c:symbol val="circle"/>
              <c:size val="8"/>
              <c:spPr>
                <a:solidFill>
                  <a:srgbClr val="0000FF"/>
                </a:solidFill>
                <a:ln w="9525">
                  <a:noFill/>
                </a:ln>
                <a:effectLst/>
              </c:spPr>
            </c:marker>
            <c:bubble3D val="0"/>
            <c:extLst>
              <c:ext xmlns:c16="http://schemas.microsoft.com/office/drawing/2014/chart" uri="{C3380CC4-5D6E-409C-BE32-E72D297353CC}">
                <c16:uniqueId val="{0000001E-F572-41D3-BB9F-518FF49E16CF}"/>
              </c:ext>
            </c:extLst>
          </c:dPt>
          <c:dPt>
            <c:idx val="31"/>
            <c:marker>
              <c:symbol val="circle"/>
              <c:size val="8"/>
              <c:spPr>
                <a:solidFill>
                  <a:schemeClr val="accent4">
                    <a:lumMod val="60000"/>
                    <a:lumOff val="40000"/>
                  </a:schemeClr>
                </a:solidFill>
                <a:ln w="9525">
                  <a:noFill/>
                </a:ln>
                <a:effectLst/>
              </c:spPr>
            </c:marker>
            <c:bubble3D val="0"/>
            <c:extLst>
              <c:ext xmlns:c16="http://schemas.microsoft.com/office/drawing/2014/chart" uri="{C3380CC4-5D6E-409C-BE32-E72D297353CC}">
                <c16:uniqueId val="{0000001F-F572-41D3-BB9F-518FF49E16CF}"/>
              </c:ext>
            </c:extLst>
          </c:dPt>
          <c:dPt>
            <c:idx val="32"/>
            <c:marker>
              <c:symbol val="circle"/>
              <c:size val="8"/>
              <c:spPr>
                <a:solidFill>
                  <a:srgbClr val="00B0F0"/>
                </a:solidFill>
                <a:ln w="9525">
                  <a:noFill/>
                </a:ln>
                <a:effectLst/>
              </c:spPr>
            </c:marker>
            <c:bubble3D val="0"/>
            <c:extLst>
              <c:ext xmlns:c16="http://schemas.microsoft.com/office/drawing/2014/chart" uri="{C3380CC4-5D6E-409C-BE32-E72D297353CC}">
                <c16:uniqueId val="{00000020-F572-41D3-BB9F-518FF49E16CF}"/>
              </c:ext>
            </c:extLst>
          </c:dPt>
          <c:dPt>
            <c:idx val="33"/>
            <c:marker>
              <c:symbol val="circle"/>
              <c:size val="8"/>
              <c:spPr>
                <a:solidFill>
                  <a:srgbClr val="00A249"/>
                </a:solidFill>
                <a:ln w="9525">
                  <a:noFill/>
                </a:ln>
                <a:effectLst/>
              </c:spPr>
            </c:marker>
            <c:bubble3D val="0"/>
            <c:extLst>
              <c:ext xmlns:c16="http://schemas.microsoft.com/office/drawing/2014/chart" uri="{C3380CC4-5D6E-409C-BE32-E72D297353CC}">
                <c16:uniqueId val="{00000021-F572-41D3-BB9F-518FF49E16CF}"/>
              </c:ext>
            </c:extLst>
          </c:dPt>
          <c:dPt>
            <c:idx val="34"/>
            <c:marker>
              <c:symbol val="circle"/>
              <c:size val="8"/>
              <c:spPr>
                <a:solidFill>
                  <a:srgbClr val="B448F6"/>
                </a:solidFill>
                <a:ln w="9525">
                  <a:noFill/>
                </a:ln>
                <a:effectLst/>
              </c:spPr>
            </c:marker>
            <c:bubble3D val="0"/>
            <c:extLst>
              <c:ext xmlns:c16="http://schemas.microsoft.com/office/drawing/2014/chart" uri="{C3380CC4-5D6E-409C-BE32-E72D297353CC}">
                <c16:uniqueId val="{00000022-F572-41D3-BB9F-518FF49E16CF}"/>
              </c:ext>
            </c:extLst>
          </c:dPt>
          <c:dPt>
            <c:idx val="35"/>
            <c:marker>
              <c:symbol val="circle"/>
              <c:size val="8"/>
              <c:spPr>
                <a:solidFill>
                  <a:srgbClr val="B448F6"/>
                </a:solidFill>
                <a:ln w="9525">
                  <a:noFill/>
                </a:ln>
                <a:effectLst/>
              </c:spPr>
            </c:marker>
            <c:bubble3D val="0"/>
            <c:extLst>
              <c:ext xmlns:c16="http://schemas.microsoft.com/office/drawing/2014/chart" uri="{C3380CC4-5D6E-409C-BE32-E72D297353CC}">
                <c16:uniqueId val="{00000023-F572-41D3-BB9F-518FF49E16CF}"/>
              </c:ext>
            </c:extLst>
          </c:dPt>
          <c:dPt>
            <c:idx val="36"/>
            <c:marker>
              <c:symbol val="circle"/>
              <c:size val="8"/>
              <c:spPr>
                <a:solidFill>
                  <a:schemeClr val="bg1">
                    <a:lumMod val="75000"/>
                  </a:schemeClr>
                </a:solidFill>
                <a:ln w="9525">
                  <a:noFill/>
                </a:ln>
                <a:effectLst/>
              </c:spPr>
            </c:marker>
            <c:bubble3D val="0"/>
            <c:extLst>
              <c:ext xmlns:c16="http://schemas.microsoft.com/office/drawing/2014/chart" uri="{C3380CC4-5D6E-409C-BE32-E72D297353CC}">
                <c16:uniqueId val="{00000024-F572-41D3-BB9F-518FF49E16CF}"/>
              </c:ext>
            </c:extLst>
          </c:dPt>
          <c:dLbls>
            <c:dLbl>
              <c:idx val="0"/>
              <c:tx>
                <c:rich>
                  <a:bodyPr/>
                  <a:lstStyle/>
                  <a:p>
                    <a:fld id="{ECFCDDE1-8A25-49F4-9DD1-06EF401C8FC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F572-41D3-BB9F-518FF49E16CF}"/>
                </c:ext>
              </c:extLst>
            </c:dLbl>
            <c:dLbl>
              <c:idx val="1"/>
              <c:tx>
                <c:rich>
                  <a:bodyPr/>
                  <a:lstStyle/>
                  <a:p>
                    <a:fld id="{E88D7580-221D-4C82-8285-671513F37E14}"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F572-41D3-BB9F-518FF49E16CF}"/>
                </c:ext>
              </c:extLst>
            </c:dLbl>
            <c:dLbl>
              <c:idx val="2"/>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38EEE477-F5EF-47A3-B301-2CC0B844C022}" type="CELLRANGE">
                      <a:rPr lang="en-US"/>
                      <a:pPr>
                        <a:defRPr>
                          <a:solidFill>
                            <a:srgbClr val="FF0000"/>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en-US"/>
                </a:p>
              </c:txPr>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F572-41D3-BB9F-518FF49E16CF}"/>
                </c:ext>
              </c:extLst>
            </c:dLbl>
            <c:dLbl>
              <c:idx val="3"/>
              <c:tx>
                <c:rich>
                  <a:bodyPr/>
                  <a:lstStyle/>
                  <a:p>
                    <a:fld id="{2667967C-95C1-43F7-A1B1-24C5BD1DBBC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F572-41D3-BB9F-518FF49E16CF}"/>
                </c:ext>
              </c:extLst>
            </c:dLbl>
            <c:dLbl>
              <c:idx val="4"/>
              <c:tx>
                <c:rich>
                  <a:bodyPr/>
                  <a:lstStyle/>
                  <a:p>
                    <a:fld id="{E88747D4-F71C-423D-882B-E43D0A03DFD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F572-41D3-BB9F-518FF49E16CF}"/>
                </c:ext>
              </c:extLst>
            </c:dLbl>
            <c:dLbl>
              <c:idx val="5"/>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17ABCC11-8B6F-4AC8-9C5B-8D79E24D0A32}" type="CELLRANGE">
                      <a:rPr lang="en-US"/>
                      <a:pPr>
                        <a:defRPr>
                          <a:solidFill>
                            <a:srgbClr val="FF0000"/>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en-US"/>
                </a:p>
              </c:txPr>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F572-41D3-BB9F-518FF49E16CF}"/>
                </c:ext>
              </c:extLst>
            </c:dLbl>
            <c:dLbl>
              <c:idx val="6"/>
              <c:tx>
                <c:rich>
                  <a:bodyPr/>
                  <a:lstStyle/>
                  <a:p>
                    <a:fld id="{63F6B04C-B964-4169-A08E-74ACBFA4ABCF}"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F572-41D3-BB9F-518FF49E16CF}"/>
                </c:ext>
              </c:extLst>
            </c:dLbl>
            <c:dLbl>
              <c:idx val="7"/>
              <c:tx>
                <c:rich>
                  <a:bodyPr/>
                  <a:lstStyle/>
                  <a:p>
                    <a:fld id="{BC4364B4-E1FE-48DB-A918-90C1C03CB1D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F572-41D3-BB9F-518FF49E16CF}"/>
                </c:ext>
              </c:extLst>
            </c:dLbl>
            <c:dLbl>
              <c:idx val="8"/>
              <c:tx>
                <c:rich>
                  <a:bodyPr/>
                  <a:lstStyle/>
                  <a:p>
                    <a:fld id="{6690CFA0-6FEE-4C52-8242-0A383C365F7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F572-41D3-BB9F-518FF49E16CF}"/>
                </c:ext>
              </c:extLst>
            </c:dLbl>
            <c:dLbl>
              <c:idx val="9"/>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4F069D16-232E-4AE0-B946-82510646E879}" type="CELLRANGE">
                      <a:rPr lang="en-GB"/>
                      <a:pPr>
                        <a:defRPr>
                          <a:solidFill>
                            <a:srgbClr val="FF0000"/>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F572-41D3-BB9F-518FF49E16CF}"/>
                </c:ext>
              </c:extLst>
            </c:dLbl>
            <c:dLbl>
              <c:idx val="10"/>
              <c:tx>
                <c:rich>
                  <a:bodyPr/>
                  <a:lstStyle/>
                  <a:p>
                    <a:fld id="{C3E28319-2459-47AC-9C25-6BB89B4A0263}"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F572-41D3-BB9F-518FF49E16CF}"/>
                </c:ext>
              </c:extLst>
            </c:dLbl>
            <c:dLbl>
              <c:idx val="11"/>
              <c:tx>
                <c:rich>
                  <a:bodyPr/>
                  <a:lstStyle/>
                  <a:p>
                    <a:fld id="{8C81EACA-D6A6-485C-BCDD-E11B02289B1E}"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F572-41D3-BB9F-518FF49E16CF}"/>
                </c:ext>
              </c:extLst>
            </c:dLbl>
            <c:dLbl>
              <c:idx val="12"/>
              <c:tx>
                <c:rich>
                  <a:bodyPr rot="0" spcFirstLastPara="1" vertOverflow="ellipsis" vert="horz" wrap="square" lIns="38100" tIns="19050" rIns="38100" bIns="19050" anchor="ctr" anchorCtr="1">
                    <a:spAutoFit/>
                  </a:bodyPr>
                  <a:lstStyle/>
                  <a:p>
                    <a:pPr>
                      <a:defRPr sz="900" b="0" i="0" u="none" strike="noStrike" kern="1200" baseline="0">
                        <a:solidFill>
                          <a:srgbClr val="00A249"/>
                        </a:solidFill>
                        <a:latin typeface="+mn-lt"/>
                        <a:ea typeface="+mn-ea"/>
                        <a:cs typeface="+mn-cs"/>
                      </a:defRPr>
                    </a:pPr>
                    <a:fld id="{5A5B6752-D018-46BF-BE04-B908CFF2E2DA}" type="CELLRANGE">
                      <a:rPr lang="en-US"/>
                      <a:pPr>
                        <a:defRPr>
                          <a:solidFill>
                            <a:srgbClr val="00A249"/>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A249"/>
                      </a:solidFill>
                      <a:latin typeface="+mn-lt"/>
                      <a:ea typeface="+mn-ea"/>
                      <a:cs typeface="+mn-cs"/>
                    </a:defRPr>
                  </a:pPr>
                  <a:endParaRPr lang="en-US"/>
                </a:p>
              </c:txPr>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F572-41D3-BB9F-518FF49E16CF}"/>
                </c:ext>
              </c:extLst>
            </c:dLbl>
            <c:dLbl>
              <c:idx val="13"/>
              <c:tx>
                <c:rich>
                  <a:bodyPr/>
                  <a:lstStyle/>
                  <a:p>
                    <a:fld id="{D2D213D3-8335-402B-BAB6-1D060CC564F0}"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F572-41D3-BB9F-518FF49E16CF}"/>
                </c:ext>
              </c:extLst>
            </c:dLbl>
            <c:dLbl>
              <c:idx val="14"/>
              <c:tx>
                <c:rich>
                  <a:bodyPr/>
                  <a:lstStyle/>
                  <a:p>
                    <a:fld id="{B1831582-F3A2-4612-B5FE-4D4AE7D9215C}"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F572-41D3-BB9F-518FF49E16CF}"/>
                </c:ext>
              </c:extLst>
            </c:dLbl>
            <c:dLbl>
              <c:idx val="15"/>
              <c:tx>
                <c:rich>
                  <a:bodyPr/>
                  <a:lstStyle/>
                  <a:p>
                    <a:fld id="{A7785090-A799-478B-9079-7B6E0917689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F572-41D3-BB9F-518FF49E16CF}"/>
                </c:ext>
              </c:extLst>
            </c:dLbl>
            <c:dLbl>
              <c:idx val="16"/>
              <c:tx>
                <c:rich>
                  <a:bodyPr/>
                  <a:lstStyle/>
                  <a:p>
                    <a:fld id="{C54C4903-9C64-450E-824C-0ACD0CE43915}"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F572-41D3-BB9F-518FF49E16CF}"/>
                </c:ext>
              </c:extLst>
            </c:dLbl>
            <c:dLbl>
              <c:idx val="17"/>
              <c:tx>
                <c:rich>
                  <a:bodyPr/>
                  <a:lstStyle/>
                  <a:p>
                    <a:fld id="{71DE4368-85B6-4E49-8E02-494255076F15}"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F572-41D3-BB9F-518FF49E16CF}"/>
                </c:ext>
              </c:extLst>
            </c:dLbl>
            <c:dLbl>
              <c:idx val="18"/>
              <c:tx>
                <c:rich>
                  <a:bodyPr/>
                  <a:lstStyle/>
                  <a:p>
                    <a:fld id="{EBC5DF7F-100A-4BBD-827D-6C1416CD765E}"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F572-41D3-BB9F-518FF49E16CF}"/>
                </c:ext>
              </c:extLst>
            </c:dLbl>
            <c:dLbl>
              <c:idx val="19"/>
              <c:tx>
                <c:rich>
                  <a:bodyPr/>
                  <a:lstStyle/>
                  <a:p>
                    <a:fld id="{7C657033-0971-4DEC-8B2C-9A0A68E97639}"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F572-41D3-BB9F-518FF49E16CF}"/>
                </c:ext>
              </c:extLst>
            </c:dLbl>
            <c:dLbl>
              <c:idx val="20"/>
              <c:tx>
                <c:rich>
                  <a:bodyPr/>
                  <a:lstStyle/>
                  <a:p>
                    <a:fld id="{72E67695-BE59-49EB-B9C3-2B49F438850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F572-41D3-BB9F-518FF49E16CF}"/>
                </c:ext>
              </c:extLst>
            </c:dLbl>
            <c:dLbl>
              <c:idx val="21"/>
              <c:tx>
                <c:rich>
                  <a:bodyPr/>
                  <a:lstStyle/>
                  <a:p>
                    <a:fld id="{B330566B-EC81-4456-96F7-76011F6D9DD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F572-41D3-BB9F-518FF49E16CF}"/>
                </c:ext>
              </c:extLst>
            </c:dLbl>
            <c:dLbl>
              <c:idx val="22"/>
              <c:layout>
                <c:manualLayout>
                  <c:x val="-1.1631287099912635E-3"/>
                  <c:y val="3.3755274261603376E-3"/>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48430C36-0FC2-4828-9665-BF90811F7936}" type="CELLRANGE">
                      <a:rPr lang="en-US"/>
                      <a:pPr>
                        <a:defRPr>
                          <a:solidFill>
                            <a:srgbClr val="FF0000"/>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F572-41D3-BB9F-518FF49E16CF}"/>
                </c:ext>
              </c:extLst>
            </c:dLbl>
            <c:dLbl>
              <c:idx val="23"/>
              <c:tx>
                <c:rich>
                  <a:bodyPr rot="0" spcFirstLastPara="1" vertOverflow="ellipsis" vert="horz" wrap="square" lIns="38100" tIns="19050" rIns="38100" bIns="19050" anchor="ctr" anchorCtr="1">
                    <a:spAutoFit/>
                  </a:bodyPr>
                  <a:lstStyle/>
                  <a:p>
                    <a:pPr>
                      <a:defRPr sz="900" b="0" i="0" u="none" strike="noStrike" kern="1200" baseline="0">
                        <a:solidFill>
                          <a:schemeClr val="bg1">
                            <a:lumMod val="65000"/>
                          </a:schemeClr>
                        </a:solidFill>
                        <a:latin typeface="+mn-lt"/>
                        <a:ea typeface="+mn-ea"/>
                        <a:cs typeface="+mn-cs"/>
                      </a:defRPr>
                    </a:pPr>
                    <a:fld id="{48C585CA-0534-4E20-92D7-38E087EFB867}" type="CELLRANGE">
                      <a:rPr lang="en-GB"/>
                      <a:pPr>
                        <a:defRPr>
                          <a:solidFill>
                            <a:schemeClr val="bg1">
                              <a:lumMod val="65000"/>
                            </a:schemeClr>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6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F572-41D3-BB9F-518FF49E16CF}"/>
                </c:ext>
              </c:extLst>
            </c:dLbl>
            <c:dLbl>
              <c:idx val="24"/>
              <c:tx>
                <c:rich>
                  <a:bodyPr/>
                  <a:lstStyle/>
                  <a:p>
                    <a:fld id="{CB3A1B3F-303F-4B9F-A106-E0D63EBDBB77}"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F572-41D3-BB9F-518FF49E16CF}"/>
                </c:ext>
              </c:extLst>
            </c:dLbl>
            <c:dLbl>
              <c:idx val="25"/>
              <c:tx>
                <c:rich>
                  <a:bodyPr/>
                  <a:lstStyle/>
                  <a:p>
                    <a:fld id="{000E5D30-F2FE-430F-94AD-67795AA7720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F572-41D3-BB9F-518FF49E16CF}"/>
                </c:ext>
              </c:extLst>
            </c:dLbl>
            <c:dLbl>
              <c:idx val="26"/>
              <c:tx>
                <c:rich>
                  <a:bodyPr/>
                  <a:lstStyle/>
                  <a:p>
                    <a:fld id="{4A4FEFF1-F121-4194-8EF7-F90C66996F2A}"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F572-41D3-BB9F-518FF49E16CF}"/>
                </c:ext>
              </c:extLst>
            </c:dLbl>
            <c:dLbl>
              <c:idx val="27"/>
              <c:tx>
                <c:rich>
                  <a:bodyPr rot="0" spcFirstLastPara="1" vertOverflow="ellipsis" vert="horz" wrap="square" lIns="38100" tIns="19050" rIns="38100" bIns="19050" anchor="ctr" anchorCtr="1">
                    <a:spAutoFit/>
                  </a:bodyPr>
                  <a:lstStyle/>
                  <a:p>
                    <a:pPr>
                      <a:defRPr sz="900" b="0" i="0" u="none" strike="noStrike" kern="1200" baseline="0">
                        <a:solidFill>
                          <a:srgbClr val="00A249"/>
                        </a:solidFill>
                        <a:latin typeface="+mn-lt"/>
                        <a:ea typeface="+mn-ea"/>
                        <a:cs typeface="+mn-cs"/>
                      </a:defRPr>
                    </a:pPr>
                    <a:fld id="{063B8562-E1CC-4016-AD50-BA085189A6F3}" type="CELLRANGE">
                      <a:rPr lang="en-US"/>
                      <a:pPr>
                        <a:defRPr>
                          <a:solidFill>
                            <a:srgbClr val="00A249"/>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A249"/>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F572-41D3-BB9F-518FF49E16CF}"/>
                </c:ext>
              </c:extLst>
            </c:dLbl>
            <c:dLbl>
              <c:idx val="28"/>
              <c:tx>
                <c:rich>
                  <a:bodyPr rot="0" spcFirstLastPara="1" vertOverflow="ellipsis" vert="horz" wrap="square" lIns="38100" tIns="19050" rIns="38100" bIns="19050" anchor="ctr" anchorCtr="1">
                    <a:spAutoFit/>
                  </a:bodyPr>
                  <a:lstStyle/>
                  <a:p>
                    <a:pPr>
                      <a:defRPr sz="900" b="0" i="0" u="none" strike="noStrike" kern="1200" baseline="0">
                        <a:solidFill>
                          <a:schemeClr val="bg1">
                            <a:lumMod val="65000"/>
                          </a:schemeClr>
                        </a:solidFill>
                        <a:latin typeface="+mn-lt"/>
                        <a:ea typeface="+mn-ea"/>
                        <a:cs typeface="+mn-cs"/>
                      </a:defRPr>
                    </a:pPr>
                    <a:fld id="{1BB2FD2E-B459-4977-BF8D-B4EE049DAF3F}" type="CELLRANGE">
                      <a:rPr lang="en-US">
                        <a:solidFill>
                          <a:schemeClr val="bg1">
                            <a:lumMod val="65000"/>
                          </a:schemeClr>
                        </a:solidFill>
                      </a:rPr>
                      <a:pPr>
                        <a:defRPr>
                          <a:solidFill>
                            <a:schemeClr val="bg1">
                              <a:lumMod val="65000"/>
                            </a:schemeClr>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65000"/>
                        </a:schemeClr>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F572-41D3-BB9F-518FF49E16CF}"/>
                </c:ext>
              </c:extLst>
            </c:dLbl>
            <c:dLbl>
              <c:idx val="29"/>
              <c:tx>
                <c:rich>
                  <a:bodyPr/>
                  <a:lstStyle/>
                  <a:p>
                    <a:fld id="{7E3E761E-1DF8-4B8C-B04A-091BDCB6EF7F}"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F572-41D3-BB9F-518FF49E16CF}"/>
                </c:ext>
              </c:extLst>
            </c:dLbl>
            <c:dLbl>
              <c:idx val="30"/>
              <c:tx>
                <c:rich>
                  <a:bodyPr/>
                  <a:lstStyle/>
                  <a:p>
                    <a:fld id="{2169462C-79C3-4036-9BFB-E74FBF1F504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F572-41D3-BB9F-518FF49E16CF}"/>
                </c:ext>
              </c:extLst>
            </c:dLbl>
            <c:dLbl>
              <c:idx val="31"/>
              <c:tx>
                <c:rich>
                  <a:bodyPr/>
                  <a:lstStyle/>
                  <a:p>
                    <a:fld id="{BE7E834B-B05B-41D4-AA91-524EFEBFA43C}"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F572-41D3-BB9F-518FF49E16CF}"/>
                </c:ext>
              </c:extLst>
            </c:dLbl>
            <c:dLbl>
              <c:idx val="32"/>
              <c:tx>
                <c:rich>
                  <a:bodyPr/>
                  <a:lstStyle/>
                  <a:p>
                    <a:fld id="{B61C1032-CB4A-4248-A972-4AF1BEEAF034}"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F572-41D3-BB9F-518FF49E16CF}"/>
                </c:ext>
              </c:extLst>
            </c:dLbl>
            <c:dLbl>
              <c:idx val="33"/>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443A1F89-3AE3-4BFF-AA54-E8E807E10B9A}" type="CELLRANGE">
                      <a:rPr lang="en-US"/>
                      <a:pPr>
                        <a:defRPr>
                          <a:solidFill>
                            <a:srgbClr val="FF0000"/>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en-US"/>
                </a:p>
              </c:txPr>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F572-41D3-BB9F-518FF49E16CF}"/>
                </c:ext>
              </c:extLst>
            </c:dLbl>
            <c:dLbl>
              <c:idx val="34"/>
              <c:tx>
                <c:rich>
                  <a:bodyPr/>
                  <a:lstStyle/>
                  <a:p>
                    <a:fld id="{55BFFFF1-A9F0-42B7-B12D-C6138FB152A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F572-41D3-BB9F-518FF49E16CF}"/>
                </c:ext>
              </c:extLst>
            </c:dLbl>
            <c:dLbl>
              <c:idx val="35"/>
              <c:tx>
                <c:rich>
                  <a:bodyPr/>
                  <a:lstStyle/>
                  <a:p>
                    <a:fld id="{0EB1A7FD-99A7-4D8D-BA7C-EF5EDC14902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F572-41D3-BB9F-518FF49E16CF}"/>
                </c:ext>
              </c:extLst>
            </c:dLbl>
            <c:dLbl>
              <c:idx val="36"/>
              <c:tx>
                <c:rich>
                  <a:bodyPr rot="0" spcFirstLastPara="1" vertOverflow="ellipsis" vert="horz" wrap="square" lIns="38100" tIns="19050" rIns="38100" bIns="19050" anchor="ctr" anchorCtr="1">
                    <a:spAutoFit/>
                  </a:bodyPr>
                  <a:lstStyle/>
                  <a:p>
                    <a:pPr>
                      <a:defRPr sz="900" b="0" i="0" u="none" strike="noStrike" kern="1200" baseline="0">
                        <a:solidFill>
                          <a:srgbClr val="00A249"/>
                        </a:solidFill>
                        <a:latin typeface="+mn-lt"/>
                        <a:ea typeface="+mn-ea"/>
                        <a:cs typeface="+mn-cs"/>
                      </a:defRPr>
                    </a:pPr>
                    <a:fld id="{6299F58E-0D11-4220-B4CE-E6FB5E8F75D2}" type="CELLRANGE">
                      <a:rPr lang="en-US"/>
                      <a:pPr>
                        <a:defRPr>
                          <a:solidFill>
                            <a:srgbClr val="00A249"/>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A249"/>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F572-41D3-BB9F-518FF49E16C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1"/>
            <c:dispEq val="0"/>
            <c:trendlineLbl>
              <c:layout>
                <c:manualLayout>
                  <c:x val="0.14632743241741702"/>
                  <c:y val="0.40441508653900365"/>
                </c:manualLayout>
              </c:layout>
              <c:numFmt formatCode="General" sourceLinked="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rendlineLbl>
          </c:trendline>
          <c:xVal>
            <c:numRef>
              <c:f>'WA1+O2 and WC37'!$D$8:$D$44</c:f>
              <c:numCache>
                <c:formatCode>General</c:formatCode>
                <c:ptCount val="37"/>
                <c:pt idx="0">
                  <c:v>95.798000000000002</c:v>
                </c:pt>
                <c:pt idx="1">
                  <c:v>76.358000000000004</c:v>
                </c:pt>
                <c:pt idx="2">
                  <c:v>31.402999999999999</c:v>
                </c:pt>
                <c:pt idx="3">
                  <c:v>59.347999999999999</c:v>
                </c:pt>
                <c:pt idx="4">
                  <c:v>71.498000000000005</c:v>
                </c:pt>
                <c:pt idx="5">
                  <c:v>62.993000000000009</c:v>
                </c:pt>
                <c:pt idx="6">
                  <c:v>66.638000000000005</c:v>
                </c:pt>
                <c:pt idx="7">
                  <c:v>84.863</c:v>
                </c:pt>
                <c:pt idx="8">
                  <c:v>54.488</c:v>
                </c:pt>
                <c:pt idx="9">
                  <c:v>69.067999999999998</c:v>
                </c:pt>
                <c:pt idx="10">
                  <c:v>47.198</c:v>
                </c:pt>
                <c:pt idx="11">
                  <c:v>67.853000000000009</c:v>
                </c:pt>
                <c:pt idx="12">
                  <c:v>36.262999999999998</c:v>
                </c:pt>
                <c:pt idx="13">
                  <c:v>39.908000000000001</c:v>
                </c:pt>
                <c:pt idx="14">
                  <c:v>28.972999999999999</c:v>
                </c:pt>
                <c:pt idx="15">
                  <c:v>38.692999999999998</c:v>
                </c:pt>
                <c:pt idx="16">
                  <c:v>37.478000000000002</c:v>
                </c:pt>
                <c:pt idx="17">
                  <c:v>30.188000000000002</c:v>
                </c:pt>
                <c:pt idx="18">
                  <c:v>24.113</c:v>
                </c:pt>
                <c:pt idx="19">
                  <c:v>27.757999999999999</c:v>
                </c:pt>
                <c:pt idx="20">
                  <c:v>42.338000000000001</c:v>
                </c:pt>
                <c:pt idx="21">
                  <c:v>86.078000000000003</c:v>
                </c:pt>
                <c:pt idx="22">
                  <c:v>82.433000000000007</c:v>
                </c:pt>
                <c:pt idx="23">
                  <c:v>78.787999999999997</c:v>
                </c:pt>
                <c:pt idx="24">
                  <c:v>50.843000000000004</c:v>
                </c:pt>
                <c:pt idx="25">
                  <c:v>41.123000000000005</c:v>
                </c:pt>
                <c:pt idx="26">
                  <c:v>53.273000000000003</c:v>
                </c:pt>
                <c:pt idx="27">
                  <c:v>43.552999999999997</c:v>
                </c:pt>
                <c:pt idx="28">
                  <c:v>72.713000000000008</c:v>
                </c:pt>
                <c:pt idx="29">
                  <c:v>35.048000000000002</c:v>
                </c:pt>
                <c:pt idx="30">
                  <c:v>33.832999999999998</c:v>
                </c:pt>
                <c:pt idx="31">
                  <c:v>32.618000000000002</c:v>
                </c:pt>
                <c:pt idx="32">
                  <c:v>25.327999999999999</c:v>
                </c:pt>
                <c:pt idx="33">
                  <c:v>64.207999999999998</c:v>
                </c:pt>
                <c:pt idx="34">
                  <c:v>52.058000000000007</c:v>
                </c:pt>
                <c:pt idx="35">
                  <c:v>60.563000000000002</c:v>
                </c:pt>
                <c:pt idx="36">
                  <c:v>92.153000000000006</c:v>
                </c:pt>
              </c:numCache>
            </c:numRef>
          </c:xVal>
          <c:yVal>
            <c:numRef>
              <c:f>'WA1+O2 and WC37'!$C$8:$C$44</c:f>
              <c:numCache>
                <c:formatCode>General</c:formatCode>
                <c:ptCount val="37"/>
                <c:pt idx="0">
                  <c:v>85</c:v>
                </c:pt>
                <c:pt idx="1">
                  <c:v>71</c:v>
                </c:pt>
                <c:pt idx="2">
                  <c:v>64</c:v>
                </c:pt>
                <c:pt idx="3">
                  <c:v>69</c:v>
                </c:pt>
                <c:pt idx="4">
                  <c:v>67</c:v>
                </c:pt>
                <c:pt idx="5">
                  <c:v>85</c:v>
                </c:pt>
                <c:pt idx="6">
                  <c:v>83</c:v>
                </c:pt>
                <c:pt idx="7">
                  <c:v>70</c:v>
                </c:pt>
                <c:pt idx="8">
                  <c:v>58</c:v>
                </c:pt>
                <c:pt idx="9">
                  <c:v>83</c:v>
                </c:pt>
                <c:pt idx="10">
                  <c:v>77</c:v>
                </c:pt>
                <c:pt idx="11">
                  <c:v>74</c:v>
                </c:pt>
                <c:pt idx="12">
                  <c:v>58</c:v>
                </c:pt>
                <c:pt idx="13">
                  <c:v>63</c:v>
                </c:pt>
                <c:pt idx="14">
                  <c:v>65</c:v>
                </c:pt>
                <c:pt idx="15">
                  <c:v>58</c:v>
                </c:pt>
                <c:pt idx="16">
                  <c:v>57</c:v>
                </c:pt>
                <c:pt idx="17">
                  <c:v>42</c:v>
                </c:pt>
                <c:pt idx="18">
                  <c:v>50</c:v>
                </c:pt>
                <c:pt idx="19">
                  <c:v>53</c:v>
                </c:pt>
                <c:pt idx="20">
                  <c:v>55</c:v>
                </c:pt>
                <c:pt idx="21">
                  <c:v>84</c:v>
                </c:pt>
                <c:pt idx="22">
                  <c:v>75</c:v>
                </c:pt>
                <c:pt idx="23">
                  <c:v>87</c:v>
                </c:pt>
                <c:pt idx="24">
                  <c:v>82</c:v>
                </c:pt>
                <c:pt idx="25">
                  <c:v>70</c:v>
                </c:pt>
                <c:pt idx="26">
                  <c:v>71</c:v>
                </c:pt>
                <c:pt idx="27">
                  <c:v>63</c:v>
                </c:pt>
                <c:pt idx="28">
                  <c:v>87</c:v>
                </c:pt>
                <c:pt idx="29">
                  <c:v>54</c:v>
                </c:pt>
                <c:pt idx="30">
                  <c:v>41</c:v>
                </c:pt>
                <c:pt idx="31">
                  <c:v>65</c:v>
                </c:pt>
                <c:pt idx="32">
                  <c:v>55</c:v>
                </c:pt>
                <c:pt idx="33">
                  <c:v>90</c:v>
                </c:pt>
                <c:pt idx="34">
                  <c:v>83</c:v>
                </c:pt>
                <c:pt idx="35">
                  <c:v>77</c:v>
                </c:pt>
                <c:pt idx="36">
                  <c:v>90</c:v>
                </c:pt>
              </c:numCache>
            </c:numRef>
          </c:yVal>
          <c:smooth val="0"/>
          <c:extLst>
            <c:ext xmlns:c15="http://schemas.microsoft.com/office/drawing/2012/chart" uri="{02D57815-91ED-43cb-92C2-25804820EDAC}">
              <c15:datalabelsRange>
                <c15:f>'WA1+O2 and WC37'!$B$8:$B$44</c15:f>
                <c15:dlblRangeCache>
                  <c:ptCount val="37"/>
                  <c:pt idx="0">
                    <c:v>Phillipines</c:v>
                  </c:pt>
                  <c:pt idx="1">
                    <c:v>Poland</c:v>
                  </c:pt>
                  <c:pt idx="2">
                    <c:v>Hong Kong</c:v>
                  </c:pt>
                  <c:pt idx="3">
                    <c:v>Taiwan</c:v>
                  </c:pt>
                  <c:pt idx="4">
                    <c:v>Singapore</c:v>
                  </c:pt>
                  <c:pt idx="5">
                    <c:v>Portugal</c:v>
                  </c:pt>
                  <c:pt idx="6">
                    <c:v>Mexico</c:v>
                  </c:pt>
                  <c:pt idx="7">
                    <c:v>Malaysia</c:v>
                  </c:pt>
                  <c:pt idx="8">
                    <c:v>Austria</c:v>
                  </c:pt>
                  <c:pt idx="9">
                    <c:v>Greece</c:v>
                  </c:pt>
                  <c:pt idx="10">
                    <c:v>Spain</c:v>
                  </c:pt>
                  <c:pt idx="11">
                    <c:v>Italy</c:v>
                  </c:pt>
                  <c:pt idx="12">
                    <c:v>Australia</c:v>
                  </c:pt>
                  <c:pt idx="13">
                    <c:v>France</c:v>
                  </c:pt>
                  <c:pt idx="14">
                    <c:v>Great Britain</c:v>
                  </c:pt>
                  <c:pt idx="15">
                    <c:v>Germany</c:v>
                  </c:pt>
                  <c:pt idx="16">
                    <c:v>Finland</c:v>
                  </c:pt>
                  <c:pt idx="17">
                    <c:v>Norway</c:v>
                  </c:pt>
                  <c:pt idx="18">
                    <c:v>Sweden</c:v>
                  </c:pt>
                  <c:pt idx="19">
                    <c:v>Denmark</c:v>
                  </c:pt>
                  <c:pt idx="20">
                    <c:v>Switzerland</c:v>
                  </c:pt>
                  <c:pt idx="21">
                    <c:v>Romania</c:v>
                  </c:pt>
                  <c:pt idx="22">
                    <c:v>Brazil</c:v>
                  </c:pt>
                  <c:pt idx="23">
                    <c:v>Turkey</c:v>
                  </c:pt>
                  <c:pt idx="24">
                    <c:v>Bulgaria</c:v>
                  </c:pt>
                  <c:pt idx="25">
                    <c:v>South Korea</c:v>
                  </c:pt>
                  <c:pt idx="26">
                    <c:v>Ireland</c:v>
                  </c:pt>
                  <c:pt idx="27">
                    <c:v>Canada</c:v>
                  </c:pt>
                  <c:pt idx="28">
                    <c:v>South Africa</c:v>
                  </c:pt>
                  <c:pt idx="29">
                    <c:v>Belgium</c:v>
                  </c:pt>
                  <c:pt idx="30">
                    <c:v>Netherlands</c:v>
                  </c:pt>
                  <c:pt idx="31">
                    <c:v>Japan</c:v>
                  </c:pt>
                  <c:pt idx="32">
                    <c:v>Czech republic</c:v>
                  </c:pt>
                  <c:pt idx="33">
                    <c:v>Chile</c:v>
                  </c:pt>
                  <c:pt idx="34">
                    <c:v>Hungary</c:v>
                  </c:pt>
                  <c:pt idx="35">
                    <c:v>Slovakia</c:v>
                  </c:pt>
                  <c:pt idx="36">
                    <c:v>Kenya</c:v>
                  </c:pt>
                </c15:dlblRangeCache>
              </c15:datalabelsRange>
            </c:ext>
            <c:ext xmlns:c16="http://schemas.microsoft.com/office/drawing/2014/chart" uri="{C3380CC4-5D6E-409C-BE32-E72D297353CC}">
              <c16:uniqueId val="{00000026-F572-41D3-BB9F-518FF49E16CF}"/>
            </c:ext>
          </c:extLst>
        </c:ser>
        <c:dLbls>
          <c:showLegendKey val="0"/>
          <c:showVal val="0"/>
          <c:showCatName val="0"/>
          <c:showSerName val="0"/>
          <c:showPercent val="0"/>
          <c:showBubbleSize val="0"/>
        </c:dLbls>
        <c:axId val="475674792"/>
        <c:axId val="475670856"/>
        <c:extLst>
          <c:ext xmlns:c15="http://schemas.microsoft.com/office/drawing/2012/chart" uri="{02D57815-91ED-43cb-92C2-25804820EDAC}">
            <c15:filteredScatterSeries>
              <c15:ser>
                <c:idx val="1"/>
                <c:order val="1"/>
                <c:spPr>
                  <a:ln w="25400" cap="rnd">
                    <a:noFill/>
                    <a:round/>
                  </a:ln>
                  <a:effectLst/>
                </c:spPr>
                <c:marker>
                  <c:symbol val="circle"/>
                  <c:size val="5"/>
                  <c:spPr>
                    <a:solidFill>
                      <a:schemeClr val="accent2"/>
                    </a:solidFill>
                    <a:ln w="9525">
                      <a:solidFill>
                        <a:schemeClr val="accent2"/>
                      </a:solidFill>
                    </a:ln>
                    <a:effectLst/>
                  </c:spPr>
                </c:marker>
                <c:dLbls>
                  <c:dLbl>
                    <c:idx val="0"/>
                    <c:tx>
                      <c:rich>
                        <a:bodyPr/>
                        <a:lstStyle/>
                        <a:p>
                          <a:fld id="{F1E4A7B7-5B25-4F39-85DE-3DF2966C1DE0}" type="CELLRANGE">
                            <a:rPr lang="en-US"/>
                            <a:pPr/>
                            <a:t>[CELLRANGE]</a:t>
                          </a:fld>
                          <a:endParaRPr lang="en-GB"/>
                        </a:p>
                      </c:rich>
                    </c:tx>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27-F572-41D3-BB9F-518FF49E16CF}"/>
                      </c:ext>
                    </c:extLst>
                  </c:dLbl>
                  <c:dLbl>
                    <c:idx val="1"/>
                    <c:tx>
                      <c:rich>
                        <a:bodyPr/>
                        <a:lstStyle/>
                        <a:p>
                          <a:fld id="{2E18838B-8892-4461-9AB4-EF6F3ACF7758}" type="CELLRANGE">
                            <a:rPr lang="en-US"/>
                            <a:pPr/>
                            <a:t>[CELLRANGE]</a:t>
                          </a:fld>
                          <a:endParaRPr lang="en-GB"/>
                        </a:p>
                      </c:rich>
                    </c:tx>
                    <c:dLblPos val="b"/>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28-F572-41D3-BB9F-518FF49E16CF}"/>
                      </c:ext>
                    </c:extLst>
                  </c:dLbl>
                  <c:dLbl>
                    <c:idx val="2"/>
                    <c:tx>
                      <c:rich>
                        <a:bodyPr/>
                        <a:lstStyle/>
                        <a:p>
                          <a:fld id="{043C1C94-5F4A-44DE-A942-93B352A8A207}" type="CELLRANGE">
                            <a:rPr lang="en-US"/>
                            <a:pPr/>
                            <a:t>[CELLRANGE]</a:t>
                          </a:fld>
                          <a:endParaRPr lang="en-GB"/>
                        </a:p>
                      </c:rich>
                    </c:tx>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29-F572-41D3-BB9F-518FF49E16CF}"/>
                      </c:ext>
                    </c:extLst>
                  </c:dLbl>
                  <c:dLbl>
                    <c:idx val="3"/>
                    <c:tx>
                      <c:rich>
                        <a:bodyPr/>
                        <a:lstStyle/>
                        <a:p>
                          <a:fld id="{43BADFB1-58F0-43C7-8F4B-6A5DC73797BA}" type="CELLRANGE">
                            <a:rPr lang="en-US"/>
                            <a:pPr/>
                            <a:t>[CELLRANGE]</a:t>
                          </a:fld>
                          <a:endParaRPr lang="en-GB"/>
                        </a:p>
                      </c:rich>
                    </c:tx>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2A-F572-41D3-BB9F-518FF49E16CF}"/>
                      </c:ext>
                    </c:extLst>
                  </c:dLbl>
                  <c:dLbl>
                    <c:idx val="4"/>
                    <c:tx>
                      <c:rich>
                        <a:bodyPr/>
                        <a:lstStyle/>
                        <a:p>
                          <a:fld id="{DFAFED43-C5B2-4CD4-9841-1A1B91FCB858}" type="CELLRANGE">
                            <a:rPr lang="en-US"/>
                            <a:pPr/>
                            <a:t>[CELLRANGE]</a:t>
                          </a:fld>
                          <a:endParaRPr lang="en-GB"/>
                        </a:p>
                      </c:rich>
                    </c:tx>
                    <c:dLblPos val="t"/>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2B-F572-41D3-BB9F-518FF49E16CF}"/>
                      </c:ext>
                    </c:extLst>
                  </c:dLbl>
                  <c:dLbl>
                    <c:idx val="5"/>
                    <c:tx>
                      <c:rich>
                        <a:bodyPr/>
                        <a:lstStyle/>
                        <a:p>
                          <a:fld id="{A793CDBE-6B87-4502-88DC-9E772BEE3BA9}" type="CELLRANGE">
                            <a:rPr lang="en-US"/>
                            <a:pPr/>
                            <a:t>[CELLRANGE]</a:t>
                          </a:fld>
                          <a:endParaRPr lang="en-GB"/>
                        </a:p>
                      </c:rich>
                    </c:tx>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2C-F572-41D3-BB9F-518FF49E16CF}"/>
                      </c:ext>
                    </c:extLst>
                  </c:dLbl>
                  <c:dLbl>
                    <c:idx val="6"/>
                    <c:tx>
                      <c:rich>
                        <a:bodyPr/>
                        <a:lstStyle/>
                        <a:p>
                          <a:fld id="{8D59B319-62C1-4151-A04D-CBFC775EE77F}" type="CELLRANGE">
                            <a:rPr lang="en-US"/>
                            <a:pPr/>
                            <a:t>[CELLRANGE]</a:t>
                          </a:fld>
                          <a:endParaRPr lang="en-GB"/>
                        </a:p>
                      </c:rich>
                    </c:tx>
                    <c:dLblPos val="b"/>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2D-F572-41D3-BB9F-518FF49E16CF}"/>
                      </c:ext>
                    </c:extLst>
                  </c:dLbl>
                  <c:dLbl>
                    <c:idx val="7"/>
                    <c:tx>
                      <c:rich>
                        <a:bodyPr/>
                        <a:lstStyle/>
                        <a:p>
                          <a:fld id="{E33EABDD-0D3B-444F-BCF5-04434D80B07B}" type="CELLRANGE">
                            <a:rPr lang="en-US"/>
                            <a:pPr/>
                            <a:t>[CELLRANGE]</a:t>
                          </a:fld>
                          <a:endParaRPr lang="en-GB"/>
                        </a:p>
                      </c:rich>
                    </c:tx>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2E-F572-41D3-BB9F-518FF49E16CF}"/>
                      </c:ext>
                    </c:extLst>
                  </c:dLbl>
                  <c:dLbl>
                    <c:idx val="8"/>
                    <c:tx>
                      <c:rich>
                        <a:bodyPr/>
                        <a:lstStyle/>
                        <a:p>
                          <a:fld id="{01E93D29-CF21-44E3-A558-F9F90C64575B}" type="CELLRANGE">
                            <a:rPr lang="en-US"/>
                            <a:pPr/>
                            <a:t>[CELLRANGE]</a:t>
                          </a:fld>
                          <a:endParaRPr lang="en-GB"/>
                        </a:p>
                      </c:rich>
                    </c:tx>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2F-F572-41D3-BB9F-518FF49E16CF}"/>
                      </c:ext>
                    </c:extLst>
                  </c:dLbl>
                  <c:dLbl>
                    <c:idx val="9"/>
                    <c:tx>
                      <c:rich>
                        <a:bodyPr/>
                        <a:lstStyle/>
                        <a:p>
                          <a:fld id="{77AA2D40-66B8-4C23-A45F-C2EDF70ACD17}" type="CELLRANGE">
                            <a:rPr lang="en-US"/>
                            <a:pPr/>
                            <a:t>[CELLRANGE]</a:t>
                          </a:fld>
                          <a:endParaRPr lang="en-GB"/>
                        </a:p>
                      </c:rich>
                    </c:tx>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30-F572-41D3-BB9F-518FF49E16CF}"/>
                      </c:ext>
                    </c:extLst>
                  </c:dLbl>
                  <c:dLbl>
                    <c:idx val="10"/>
                    <c:tx>
                      <c:rich>
                        <a:bodyPr/>
                        <a:lstStyle/>
                        <a:p>
                          <a:fld id="{4570CC80-0D3B-491D-A1D2-0CB771F0251B}" type="CELLRANGE">
                            <a:rPr lang="en-US"/>
                            <a:pPr/>
                            <a:t>[CELLRANGE]</a:t>
                          </a:fld>
                          <a:endParaRPr lang="en-GB"/>
                        </a:p>
                      </c:rich>
                    </c:tx>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31-F572-41D3-BB9F-518FF49E16CF}"/>
                      </c:ext>
                    </c:extLst>
                  </c:dLbl>
                  <c:dLbl>
                    <c:idx val="11"/>
                    <c:tx>
                      <c:rich>
                        <a:bodyPr/>
                        <a:lstStyle/>
                        <a:p>
                          <a:fld id="{BAFF68A2-B692-4DB0-B323-7FFE81D8B2E5}" type="CELLRANGE">
                            <a:rPr lang="en-US"/>
                            <a:pPr/>
                            <a:t>[CELLRANGE]</a:t>
                          </a:fld>
                          <a:endParaRPr lang="en-GB"/>
                        </a:p>
                      </c:rich>
                    </c:tx>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32-F572-41D3-BB9F-518FF49E16CF}"/>
                      </c:ext>
                    </c:extLst>
                  </c:dLbl>
                  <c:dLbl>
                    <c:idx val="12"/>
                    <c:tx>
                      <c:rich>
                        <a:bodyPr/>
                        <a:lstStyle/>
                        <a:p>
                          <a:fld id="{E5816929-6DB4-4BE3-A585-5FC8C0F487FC}" type="CELLRANGE">
                            <a:rPr lang="en-US"/>
                            <a:pPr/>
                            <a:t>[CELLRANGE]</a:t>
                          </a:fld>
                          <a:endParaRPr lang="en-GB"/>
                        </a:p>
                      </c:rich>
                    </c:tx>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33-F572-41D3-BB9F-518FF49E16CF}"/>
                      </c:ext>
                    </c:extLst>
                  </c:dLbl>
                  <c:dLbl>
                    <c:idx val="13"/>
                    <c:tx>
                      <c:rich>
                        <a:bodyPr/>
                        <a:lstStyle/>
                        <a:p>
                          <a:fld id="{32925E16-6FDD-4A84-A6AF-8AF072902CE4}" type="CELLRANGE">
                            <a:rPr lang="en-US"/>
                            <a:pPr/>
                            <a:t>[CELLRANGE]</a:t>
                          </a:fld>
                          <a:endParaRPr lang="en-GB"/>
                        </a:p>
                      </c:rich>
                    </c:tx>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34-F572-41D3-BB9F-518FF49E16CF}"/>
                      </c:ext>
                    </c:extLst>
                  </c:dLbl>
                  <c:dLbl>
                    <c:idx val="14"/>
                    <c:tx>
                      <c:rich>
                        <a:bodyPr/>
                        <a:lstStyle/>
                        <a:p>
                          <a:fld id="{8499472D-11CD-405C-B24F-ACBBA814291E}" type="CELLRANGE">
                            <a:rPr lang="en-US"/>
                            <a:pPr/>
                            <a:t>[CELLRANGE]</a:t>
                          </a:fld>
                          <a:endParaRPr lang="en-GB"/>
                        </a:p>
                      </c:rich>
                    </c:tx>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35-F572-41D3-BB9F-518FF49E16CF}"/>
                      </c:ext>
                    </c:extLst>
                  </c:dLbl>
                  <c:dLbl>
                    <c:idx val="15"/>
                    <c:tx>
                      <c:rich>
                        <a:bodyPr/>
                        <a:lstStyle/>
                        <a:p>
                          <a:fld id="{5E9070BC-D8BC-4203-AEEF-7250557F3376}" type="CELLRANGE">
                            <a:rPr lang="en-US"/>
                            <a:pPr/>
                            <a:t>[CELLRANGE]</a:t>
                          </a:fld>
                          <a:endParaRPr lang="en-GB"/>
                        </a:p>
                      </c:rich>
                    </c:tx>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36-F572-41D3-BB9F-518FF49E16CF}"/>
                      </c:ext>
                    </c:extLst>
                  </c:dLbl>
                  <c:dLbl>
                    <c:idx val="16"/>
                    <c:tx>
                      <c:rich>
                        <a:bodyPr/>
                        <a:lstStyle/>
                        <a:p>
                          <a:fld id="{94629C36-4941-47CB-A7F4-463A94BF7222}" type="CELLRANGE">
                            <a:rPr lang="en-US"/>
                            <a:pPr/>
                            <a:t>[CELLRANGE]</a:t>
                          </a:fld>
                          <a:endParaRPr lang="en-GB"/>
                        </a:p>
                      </c:rich>
                    </c:tx>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37-F572-41D3-BB9F-518FF49E16CF}"/>
                      </c:ext>
                    </c:extLst>
                  </c:dLbl>
                  <c:dLbl>
                    <c:idx val="17"/>
                    <c:tx>
                      <c:rich>
                        <a:bodyPr/>
                        <a:lstStyle/>
                        <a:p>
                          <a:fld id="{275AC110-621A-440B-9C55-EB901D7A82ED}" type="CELLRANGE">
                            <a:rPr lang="en-US"/>
                            <a:pPr/>
                            <a:t>[CELLRANGE]</a:t>
                          </a:fld>
                          <a:endParaRPr lang="en-GB"/>
                        </a:p>
                      </c:rich>
                    </c:tx>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38-F572-41D3-BB9F-518FF49E16CF}"/>
                      </c:ext>
                    </c:extLst>
                  </c:dLbl>
                  <c:dLbl>
                    <c:idx val="18"/>
                    <c:tx>
                      <c:rich>
                        <a:bodyPr/>
                        <a:lstStyle/>
                        <a:p>
                          <a:fld id="{ACEADA0B-7C2F-45AF-8C43-8193C6C95390}" type="CELLRANGE">
                            <a:rPr lang="en-US"/>
                            <a:pPr/>
                            <a:t>[CELLRANGE]</a:t>
                          </a:fld>
                          <a:endParaRPr lang="en-GB"/>
                        </a:p>
                      </c:rich>
                    </c:tx>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39-F572-41D3-BB9F-518FF49E16CF}"/>
                      </c:ext>
                    </c:extLst>
                  </c:dLbl>
                  <c:dLbl>
                    <c:idx val="19"/>
                    <c:tx>
                      <c:rich>
                        <a:bodyPr/>
                        <a:lstStyle/>
                        <a:p>
                          <a:fld id="{8BAD62EA-1DFE-4AAA-B74F-CA496C7203D8}" type="CELLRANGE">
                            <a:rPr lang="en-US"/>
                            <a:pPr/>
                            <a:t>[CELLRANGE]</a:t>
                          </a:fld>
                          <a:endParaRPr lang="en-GB"/>
                        </a:p>
                      </c:rich>
                    </c:tx>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3A-F572-41D3-BB9F-518FF49E16CF}"/>
                      </c:ext>
                    </c:extLst>
                  </c:dLbl>
                  <c:dLbl>
                    <c:idx val="20"/>
                    <c:tx>
                      <c:rich>
                        <a:bodyPr/>
                        <a:lstStyle/>
                        <a:p>
                          <a:fld id="{167A3CA3-08C1-4A91-AC5E-7F1231B8DE06}" type="CELLRANGE">
                            <a:rPr lang="en-US"/>
                            <a:pPr/>
                            <a:t>[CELLRANGE]</a:t>
                          </a:fld>
                          <a:endParaRPr lang="en-GB"/>
                        </a:p>
                      </c:rich>
                    </c:tx>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3B-F572-41D3-BB9F-518FF49E16CF}"/>
                      </c:ext>
                    </c:extLst>
                  </c:dLbl>
                  <c:dLbl>
                    <c:idx val="21"/>
                    <c:tx>
                      <c:rich>
                        <a:bodyPr/>
                        <a:lstStyle/>
                        <a:p>
                          <a:fld id="{6336B059-A8BA-4150-98AF-D3F46A26ED78}" type="CELLRANGE">
                            <a:rPr lang="en-US"/>
                            <a:pPr/>
                            <a:t>[CELLRANGE]</a:t>
                          </a:fld>
                          <a:endParaRPr lang="en-GB"/>
                        </a:p>
                      </c:rich>
                    </c:tx>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3C-F572-41D3-BB9F-518FF49E16CF}"/>
                      </c:ext>
                    </c:extLst>
                  </c:dLbl>
                  <c:dLbl>
                    <c:idx val="22"/>
                    <c:tx>
                      <c:rich>
                        <a:bodyPr/>
                        <a:lstStyle/>
                        <a:p>
                          <a:fld id="{87D116A4-19A0-43A7-B84D-78295A8A4950}" type="CELLRANGE">
                            <a:rPr lang="en-US"/>
                            <a:pPr/>
                            <a:t>[CELLRANGE]</a:t>
                          </a:fld>
                          <a:endParaRPr lang="en-GB"/>
                        </a:p>
                      </c:rich>
                    </c:tx>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3D-F572-41D3-BB9F-518FF49E16CF}"/>
                      </c:ext>
                    </c:extLst>
                  </c:dLbl>
                  <c:dLbl>
                    <c:idx val="23"/>
                    <c:tx>
                      <c:rich>
                        <a:bodyPr/>
                        <a:lstStyle/>
                        <a:p>
                          <a:fld id="{7069223A-5AC3-4D65-AC42-32E794C11D56}" type="CELLRANGE">
                            <a:rPr lang="en-US"/>
                            <a:pPr/>
                            <a:t>[CELLRANGE]</a:t>
                          </a:fld>
                          <a:endParaRPr lang="en-GB"/>
                        </a:p>
                      </c:rich>
                    </c:tx>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3E-F572-41D3-BB9F-518FF49E16CF}"/>
                      </c:ext>
                    </c:extLst>
                  </c:dLbl>
                  <c:dLbl>
                    <c:idx val="24"/>
                    <c:tx>
                      <c:rich>
                        <a:bodyPr/>
                        <a:lstStyle/>
                        <a:p>
                          <a:fld id="{C6B15526-3394-4B02-B878-F00A2832899B}" type="CELLRANGE">
                            <a:rPr lang="en-US"/>
                            <a:pPr/>
                            <a:t>[CELLRANGE]</a:t>
                          </a:fld>
                          <a:endParaRPr lang="en-GB"/>
                        </a:p>
                      </c:rich>
                    </c:tx>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3F-F572-41D3-BB9F-518FF49E16CF}"/>
                      </c:ext>
                    </c:extLst>
                  </c:dLbl>
                  <c:dLbl>
                    <c:idx val="25"/>
                    <c:tx>
                      <c:rich>
                        <a:bodyPr/>
                        <a:lstStyle/>
                        <a:p>
                          <a:fld id="{43568290-6456-4522-911F-E29DF6867615}" type="CELLRANGE">
                            <a:rPr lang="en-US"/>
                            <a:pPr/>
                            <a:t>[CELLRANGE]</a:t>
                          </a:fld>
                          <a:endParaRPr lang="en-GB"/>
                        </a:p>
                      </c:rich>
                    </c:tx>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40-F572-41D3-BB9F-518FF49E16CF}"/>
                      </c:ext>
                    </c:extLst>
                  </c:dLbl>
                  <c:dLbl>
                    <c:idx val="26"/>
                    <c:tx>
                      <c:rich>
                        <a:bodyPr/>
                        <a:lstStyle/>
                        <a:p>
                          <a:fld id="{AFC47EF9-1FA2-46F1-93B4-4B8D7486E6A0}" type="CELLRANGE">
                            <a:rPr lang="en-US"/>
                            <a:pPr/>
                            <a:t>[CELLRANGE]</a:t>
                          </a:fld>
                          <a:endParaRPr lang="en-GB"/>
                        </a:p>
                      </c:rich>
                    </c:tx>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41-F572-41D3-BB9F-518FF49E16CF}"/>
                      </c:ext>
                    </c:extLst>
                  </c:dLbl>
                  <c:dLbl>
                    <c:idx val="27"/>
                    <c:tx>
                      <c:rich>
                        <a:bodyPr/>
                        <a:lstStyle/>
                        <a:p>
                          <a:fld id="{0E9D91D2-5055-4BD8-A282-AC6C110EE745}" type="CELLRANGE">
                            <a:rPr lang="en-US"/>
                            <a:pPr/>
                            <a:t>[CELLRANGE]</a:t>
                          </a:fld>
                          <a:endParaRPr lang="en-GB"/>
                        </a:p>
                      </c:rich>
                    </c:tx>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42-F572-41D3-BB9F-518FF49E16CF}"/>
                      </c:ext>
                    </c:extLst>
                  </c:dLbl>
                  <c:dLbl>
                    <c:idx val="28"/>
                    <c:tx>
                      <c:rich>
                        <a:bodyPr/>
                        <a:lstStyle/>
                        <a:p>
                          <a:fld id="{D8C21D12-F8A3-494C-A1C6-D2FD4070BBC1}" type="CELLRANGE">
                            <a:rPr lang="en-US"/>
                            <a:pPr/>
                            <a:t>[CELLRANGE]</a:t>
                          </a:fld>
                          <a:endParaRPr lang="en-GB"/>
                        </a:p>
                      </c:rich>
                    </c:tx>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43-F572-41D3-BB9F-518FF49E16CF}"/>
                      </c:ext>
                    </c:extLst>
                  </c:dLbl>
                  <c:dLbl>
                    <c:idx val="29"/>
                    <c:tx>
                      <c:rich>
                        <a:bodyPr/>
                        <a:lstStyle/>
                        <a:p>
                          <a:fld id="{737C44D6-3C24-4013-97D9-13F1E2FDB51F}" type="CELLRANGE">
                            <a:rPr lang="en-US"/>
                            <a:pPr/>
                            <a:t>[CELLRANGE]</a:t>
                          </a:fld>
                          <a:endParaRPr lang="en-GB"/>
                        </a:p>
                      </c:rich>
                    </c:tx>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44-F572-41D3-BB9F-518FF49E16CF}"/>
                      </c:ext>
                    </c:extLst>
                  </c:dLbl>
                  <c:dLbl>
                    <c:idx val="30"/>
                    <c:tx>
                      <c:rich>
                        <a:bodyPr/>
                        <a:lstStyle/>
                        <a:p>
                          <a:fld id="{E3B23D9A-160B-4B5F-AF88-A608A77C8133}" type="CELLRANGE">
                            <a:rPr lang="en-US"/>
                            <a:pPr/>
                            <a:t>[CELLRANGE]</a:t>
                          </a:fld>
                          <a:endParaRPr lang="en-GB"/>
                        </a:p>
                      </c:rich>
                    </c:tx>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45-F572-41D3-BB9F-518FF49E16CF}"/>
                      </c:ext>
                    </c:extLst>
                  </c:dLbl>
                  <c:dLbl>
                    <c:idx val="31"/>
                    <c:tx>
                      <c:rich>
                        <a:bodyPr/>
                        <a:lstStyle/>
                        <a:p>
                          <a:fld id="{1A876447-17D9-4EAC-8668-B1A4AEAC9723}" type="CELLRANGE">
                            <a:rPr lang="en-US"/>
                            <a:pPr/>
                            <a:t>[CELLRANGE]</a:t>
                          </a:fld>
                          <a:endParaRPr lang="en-GB"/>
                        </a:p>
                      </c:rich>
                    </c:tx>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46-F572-41D3-BB9F-518FF49E16CF}"/>
                      </c:ext>
                    </c:extLst>
                  </c:dLbl>
                  <c:dLbl>
                    <c:idx val="32"/>
                    <c:tx>
                      <c:rich>
                        <a:bodyPr/>
                        <a:lstStyle/>
                        <a:p>
                          <a:fld id="{C4944858-7AF5-4EA3-A1D4-3622ACB8E9B5}" type="CELLRANGE">
                            <a:rPr lang="en-US"/>
                            <a:pPr/>
                            <a:t>[CELLRANGE]</a:t>
                          </a:fld>
                          <a:endParaRPr lang="en-GB"/>
                        </a:p>
                      </c:rich>
                    </c:tx>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47-F572-41D3-BB9F-518FF49E16CF}"/>
                      </c:ext>
                    </c:extLst>
                  </c:dLbl>
                  <c:dLbl>
                    <c:idx val="33"/>
                    <c:tx>
                      <c:rich>
                        <a:bodyPr/>
                        <a:lstStyle/>
                        <a:p>
                          <a:fld id="{D77473A1-B063-4BB9-B73A-1C2320C69139}" type="CELLRANGE">
                            <a:rPr lang="en-US"/>
                            <a:pPr/>
                            <a:t>[CELLRANGE]</a:t>
                          </a:fld>
                          <a:endParaRPr lang="en-GB"/>
                        </a:p>
                      </c:rich>
                    </c:tx>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48-F572-41D3-BB9F-518FF49E16CF}"/>
                      </c:ext>
                    </c:extLst>
                  </c:dLbl>
                  <c:dLbl>
                    <c:idx val="34"/>
                    <c:tx>
                      <c:rich>
                        <a:bodyPr/>
                        <a:lstStyle/>
                        <a:p>
                          <a:fld id="{9FD24F39-DF4C-420B-953C-769FAB1F54EF}" type="CELLRANGE">
                            <a:rPr lang="en-US"/>
                            <a:pPr/>
                            <a:t>[CELLRANGE]</a:t>
                          </a:fld>
                          <a:endParaRPr lang="en-GB"/>
                        </a:p>
                      </c:rich>
                    </c:tx>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49-F572-41D3-BB9F-518FF49E16CF}"/>
                      </c:ext>
                    </c:extLst>
                  </c:dLbl>
                  <c:dLbl>
                    <c:idx val="35"/>
                    <c:tx>
                      <c:rich>
                        <a:bodyPr/>
                        <a:lstStyle/>
                        <a:p>
                          <a:fld id="{A2DF5AE0-FC90-446E-9260-BF1F2F5A3168}" type="CELLRANGE">
                            <a:rPr lang="en-US"/>
                            <a:pPr/>
                            <a:t>[CELLRANGE]</a:t>
                          </a:fld>
                          <a:endParaRPr lang="en-GB"/>
                        </a:p>
                      </c:rich>
                    </c:tx>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4A-F572-41D3-BB9F-518FF49E16CF}"/>
                      </c:ext>
                    </c:extLst>
                  </c:dLbl>
                  <c:dLbl>
                    <c:idx val="36"/>
                    <c:tx>
                      <c:rich>
                        <a:bodyPr/>
                        <a:lstStyle/>
                        <a:p>
                          <a:fld id="{AEC8774E-9D66-4547-8EF0-9F3DCB797CD5}" type="CELLRANGE">
                            <a:rPr lang="en-US"/>
                            <a:pPr/>
                            <a:t>[CELLRANGE]</a:t>
                          </a:fld>
                          <a:endParaRPr lang="en-GB"/>
                        </a:p>
                      </c:rich>
                    </c:tx>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4B-F572-41D3-BB9F-518FF49E16C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2"/>
                      </a:solidFill>
                      <a:prstDash val="sysDot"/>
                    </a:ln>
                    <a:effectLst/>
                  </c:spPr>
                  <c:trendlineType val="linear"/>
                  <c:dispRSqr val="1"/>
                  <c:dispEq val="1"/>
                  <c:trendlineLbl>
                    <c:layout>
                      <c:manualLayout>
                        <c:x val="2.3846416603938318E-2"/>
                        <c:y val="-2.901333634011739E-2"/>
                      </c:manualLayout>
                    </c:layout>
                    <c:numFmt formatCode="General" sourceLinked="0"/>
                    <c:spPr>
                      <a:noFill/>
                      <a:ln>
                        <a:noFill/>
                      </a:ln>
                      <a:effectLst/>
                    </c:spPr>
                    <c:txPr>
                      <a:bodyPr rot="0" spcFirstLastPara="1" vertOverflow="ellipsis" vert="horz" wrap="square" anchor="ctr" anchorCtr="1"/>
                      <a:lstStyle/>
                      <a:p>
                        <a:pPr>
                          <a:defRPr sz="1000" b="1" i="0" u="none" strike="noStrike" kern="1200" baseline="0">
                            <a:solidFill>
                              <a:schemeClr val="accent2"/>
                            </a:solidFill>
                            <a:latin typeface="+mn-lt"/>
                            <a:ea typeface="+mn-ea"/>
                            <a:cs typeface="+mn-cs"/>
                          </a:defRPr>
                        </a:pPr>
                        <a:endParaRPr lang="en-US"/>
                      </a:p>
                    </c:txPr>
                  </c:trendlineLbl>
                </c:trendline>
                <c:xVal>
                  <c:numRef>
                    <c:extLst>
                      <c:ext uri="{02D57815-91ED-43cb-92C2-25804820EDAC}">
                        <c15:formulaRef>
                          <c15:sqref>'WA1+O2 and WC37'!$D$8:$D$44</c15:sqref>
                        </c15:formulaRef>
                      </c:ext>
                    </c:extLst>
                    <c:numCache>
                      <c:formatCode>General</c:formatCode>
                      <c:ptCount val="37"/>
                      <c:pt idx="0">
                        <c:v>95.798000000000002</c:v>
                      </c:pt>
                      <c:pt idx="1">
                        <c:v>76.358000000000004</c:v>
                      </c:pt>
                      <c:pt idx="2">
                        <c:v>31.402999999999999</c:v>
                      </c:pt>
                      <c:pt idx="3">
                        <c:v>59.347999999999999</c:v>
                      </c:pt>
                      <c:pt idx="4">
                        <c:v>71.498000000000005</c:v>
                      </c:pt>
                      <c:pt idx="5">
                        <c:v>62.993000000000009</c:v>
                      </c:pt>
                      <c:pt idx="6">
                        <c:v>66.638000000000005</c:v>
                      </c:pt>
                      <c:pt idx="7">
                        <c:v>84.863</c:v>
                      </c:pt>
                      <c:pt idx="8">
                        <c:v>54.488</c:v>
                      </c:pt>
                      <c:pt idx="9">
                        <c:v>69.067999999999998</c:v>
                      </c:pt>
                      <c:pt idx="10">
                        <c:v>47.198</c:v>
                      </c:pt>
                      <c:pt idx="11">
                        <c:v>67.853000000000009</c:v>
                      </c:pt>
                      <c:pt idx="12">
                        <c:v>36.262999999999998</c:v>
                      </c:pt>
                      <c:pt idx="13">
                        <c:v>39.908000000000001</c:v>
                      </c:pt>
                      <c:pt idx="14">
                        <c:v>28.972999999999999</c:v>
                      </c:pt>
                      <c:pt idx="15">
                        <c:v>38.692999999999998</c:v>
                      </c:pt>
                      <c:pt idx="16">
                        <c:v>37.478000000000002</c:v>
                      </c:pt>
                      <c:pt idx="17">
                        <c:v>30.188000000000002</c:v>
                      </c:pt>
                      <c:pt idx="18">
                        <c:v>24.113</c:v>
                      </c:pt>
                      <c:pt idx="19">
                        <c:v>27.757999999999999</c:v>
                      </c:pt>
                      <c:pt idx="20">
                        <c:v>42.338000000000001</c:v>
                      </c:pt>
                      <c:pt idx="21">
                        <c:v>86.078000000000003</c:v>
                      </c:pt>
                      <c:pt idx="22">
                        <c:v>82.433000000000007</c:v>
                      </c:pt>
                      <c:pt idx="23">
                        <c:v>78.787999999999997</c:v>
                      </c:pt>
                      <c:pt idx="24">
                        <c:v>50.843000000000004</c:v>
                      </c:pt>
                      <c:pt idx="25">
                        <c:v>41.123000000000005</c:v>
                      </c:pt>
                      <c:pt idx="26">
                        <c:v>53.273000000000003</c:v>
                      </c:pt>
                      <c:pt idx="27">
                        <c:v>43.552999999999997</c:v>
                      </c:pt>
                      <c:pt idx="28">
                        <c:v>72.713000000000008</c:v>
                      </c:pt>
                      <c:pt idx="29">
                        <c:v>35.048000000000002</c:v>
                      </c:pt>
                      <c:pt idx="30">
                        <c:v>33.832999999999998</c:v>
                      </c:pt>
                      <c:pt idx="31">
                        <c:v>32.618000000000002</c:v>
                      </c:pt>
                      <c:pt idx="32">
                        <c:v>25.327999999999999</c:v>
                      </c:pt>
                      <c:pt idx="33">
                        <c:v>64.207999999999998</c:v>
                      </c:pt>
                      <c:pt idx="34">
                        <c:v>52.058000000000007</c:v>
                      </c:pt>
                      <c:pt idx="35">
                        <c:v>60.563000000000002</c:v>
                      </c:pt>
                      <c:pt idx="36">
                        <c:v>92.153000000000006</c:v>
                      </c:pt>
                    </c:numCache>
                  </c:numRef>
                </c:xVal>
                <c:yVal>
                  <c:numRef>
                    <c:extLst>
                      <c:ext uri="{02D57815-91ED-43cb-92C2-25804820EDAC}">
                        <c15:formulaRef>
                          <c15:sqref>'WA1+O2 and WC37'!$G$8:$G$44</c15:sqref>
                        </c15:formulaRef>
                      </c:ext>
                    </c:extLst>
                    <c:numCache>
                      <c:formatCode>General</c:formatCode>
                      <c:ptCount val="37"/>
                      <c:pt idx="0">
                        <c:v>57</c:v>
                      </c:pt>
                      <c:pt idx="1">
                        <c:v>35</c:v>
                      </c:pt>
                      <c:pt idx="2">
                        <c:v>33</c:v>
                      </c:pt>
                      <c:pt idx="3">
                        <c:v>32</c:v>
                      </c:pt>
                      <c:pt idx="4">
                        <c:v>35</c:v>
                      </c:pt>
                      <c:pt idx="5">
                        <c:v>57</c:v>
                      </c:pt>
                      <c:pt idx="6">
                        <c:v>50</c:v>
                      </c:pt>
                      <c:pt idx="7">
                        <c:v>36</c:v>
                      </c:pt>
                      <c:pt idx="8">
                        <c:v>29</c:v>
                      </c:pt>
                      <c:pt idx="9">
                        <c:v>58</c:v>
                      </c:pt>
                      <c:pt idx="10">
                        <c:v>48</c:v>
                      </c:pt>
                      <c:pt idx="11">
                        <c:v>51</c:v>
                      </c:pt>
                      <c:pt idx="12">
                        <c:v>35</c:v>
                      </c:pt>
                      <c:pt idx="13">
                        <c:v>39</c:v>
                      </c:pt>
                      <c:pt idx="14">
                        <c:v>38</c:v>
                      </c:pt>
                      <c:pt idx="15">
                        <c:v>31</c:v>
                      </c:pt>
                      <c:pt idx="16">
                        <c:v>29</c:v>
                      </c:pt>
                      <c:pt idx="17">
                        <c:v>20</c:v>
                      </c:pt>
                      <c:pt idx="18">
                        <c:v>27</c:v>
                      </c:pt>
                      <c:pt idx="19">
                        <c:v>29</c:v>
                      </c:pt>
                      <c:pt idx="20">
                        <c:v>26</c:v>
                      </c:pt>
                      <c:pt idx="21">
                        <c:v>55</c:v>
                      </c:pt>
                      <c:pt idx="22">
                        <c:v>48</c:v>
                      </c:pt>
                      <c:pt idx="23">
                        <c:v>64</c:v>
                      </c:pt>
                      <c:pt idx="24">
                        <c:v>51</c:v>
                      </c:pt>
                      <c:pt idx="25">
                        <c:v>24</c:v>
                      </c:pt>
                      <c:pt idx="26">
                        <c:v>45</c:v>
                      </c:pt>
                      <c:pt idx="27">
                        <c:v>37</c:v>
                      </c:pt>
                      <c:pt idx="28">
                        <c:v>60</c:v>
                      </c:pt>
                      <c:pt idx="29">
                        <c:v>25</c:v>
                      </c:pt>
                      <c:pt idx="30">
                        <c:v>13</c:v>
                      </c:pt>
                      <c:pt idx="31">
                        <c:v>30</c:v>
                      </c:pt>
                      <c:pt idx="32">
                        <c:v>22</c:v>
                      </c:pt>
                      <c:pt idx="33">
                        <c:v>71</c:v>
                      </c:pt>
                      <c:pt idx="34">
                        <c:v>50</c:v>
                      </c:pt>
                      <c:pt idx="35">
                        <c:v>33</c:v>
                      </c:pt>
                      <c:pt idx="36">
                        <c:v>59</c:v>
                      </c:pt>
                    </c:numCache>
                  </c:numRef>
                </c:yVal>
                <c:smooth val="0"/>
                <c:extLst>
                  <c:ext uri="{02D57815-91ED-43cb-92C2-25804820EDAC}">
                    <c15:datalabelsRange>
                      <c15:f>'WA1+O2 and WC37'!$B$8:$B$44</c15:f>
                      <c15:dlblRangeCache>
                        <c:ptCount val="37"/>
                        <c:pt idx="0">
                          <c:v>Phillipines</c:v>
                        </c:pt>
                        <c:pt idx="1">
                          <c:v>Poland</c:v>
                        </c:pt>
                        <c:pt idx="2">
                          <c:v>Hong Kong</c:v>
                        </c:pt>
                        <c:pt idx="3">
                          <c:v>Taiwan</c:v>
                        </c:pt>
                        <c:pt idx="4">
                          <c:v>Singapore</c:v>
                        </c:pt>
                        <c:pt idx="5">
                          <c:v>Portugal</c:v>
                        </c:pt>
                        <c:pt idx="6">
                          <c:v>Mexico</c:v>
                        </c:pt>
                        <c:pt idx="7">
                          <c:v>Malaysia</c:v>
                        </c:pt>
                        <c:pt idx="8">
                          <c:v>Austria</c:v>
                        </c:pt>
                        <c:pt idx="9">
                          <c:v>Greece</c:v>
                        </c:pt>
                        <c:pt idx="10">
                          <c:v>Spain</c:v>
                        </c:pt>
                        <c:pt idx="11">
                          <c:v>Italy</c:v>
                        </c:pt>
                        <c:pt idx="12">
                          <c:v>Australia</c:v>
                        </c:pt>
                        <c:pt idx="13">
                          <c:v>France</c:v>
                        </c:pt>
                        <c:pt idx="14">
                          <c:v>Great Britain</c:v>
                        </c:pt>
                        <c:pt idx="15">
                          <c:v>Germany</c:v>
                        </c:pt>
                        <c:pt idx="16">
                          <c:v>Finland</c:v>
                        </c:pt>
                        <c:pt idx="17">
                          <c:v>Norway</c:v>
                        </c:pt>
                        <c:pt idx="18">
                          <c:v>Sweden</c:v>
                        </c:pt>
                        <c:pt idx="19">
                          <c:v>Denmark</c:v>
                        </c:pt>
                        <c:pt idx="20">
                          <c:v>Switzerland</c:v>
                        </c:pt>
                        <c:pt idx="21">
                          <c:v>Romania</c:v>
                        </c:pt>
                        <c:pt idx="22">
                          <c:v>Brazil</c:v>
                        </c:pt>
                        <c:pt idx="23">
                          <c:v>Turkey</c:v>
                        </c:pt>
                        <c:pt idx="24">
                          <c:v>Bulgaria</c:v>
                        </c:pt>
                        <c:pt idx="25">
                          <c:v>South Korea</c:v>
                        </c:pt>
                        <c:pt idx="26">
                          <c:v>Ireland</c:v>
                        </c:pt>
                        <c:pt idx="27">
                          <c:v>Canada</c:v>
                        </c:pt>
                        <c:pt idx="28">
                          <c:v>South Africa</c:v>
                        </c:pt>
                        <c:pt idx="29">
                          <c:v>Belgium</c:v>
                        </c:pt>
                        <c:pt idx="30">
                          <c:v>Netherlands</c:v>
                        </c:pt>
                        <c:pt idx="31">
                          <c:v>Japan</c:v>
                        </c:pt>
                        <c:pt idx="32">
                          <c:v>Czech republic</c:v>
                        </c:pt>
                        <c:pt idx="33">
                          <c:v>Chile</c:v>
                        </c:pt>
                        <c:pt idx="34">
                          <c:v>Hungary</c:v>
                        </c:pt>
                        <c:pt idx="35">
                          <c:v>Slovakia</c:v>
                        </c:pt>
                        <c:pt idx="36">
                          <c:v>Kenya</c:v>
                        </c:pt>
                      </c15:dlblRangeCache>
                    </c15:datalabelsRange>
                  </c:ext>
                  <c:ext xmlns:c16="http://schemas.microsoft.com/office/drawing/2014/chart" uri="{C3380CC4-5D6E-409C-BE32-E72D297353CC}">
                    <c16:uniqueId val="{0000004D-F572-41D3-BB9F-518FF49E16CF}"/>
                  </c:ext>
                </c:extLst>
              </c15:ser>
            </c15:filteredScatterSeries>
          </c:ext>
        </c:extLst>
      </c:scatterChart>
      <c:valAx>
        <c:axId val="4756747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GB" sz="1300" b="1"/>
                  <a:t>Debiased National Religiosity</a:t>
                </a:r>
              </a:p>
            </c:rich>
          </c:tx>
          <c:layout>
            <c:manualLayout>
              <c:xMode val="edge"/>
              <c:yMode val="edge"/>
              <c:x val="0.44265590343823885"/>
              <c:y val="0.95441527446300722"/>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5670856"/>
        <c:crosses val="autoZero"/>
        <c:crossBetween val="midCat"/>
      </c:valAx>
      <c:valAx>
        <c:axId val="475670856"/>
        <c:scaling>
          <c:orientation val="minMax"/>
          <c:min val="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GB" sz="1150" b="1" i="0" u="none" strike="noStrike" baseline="0">
                    <a:effectLst/>
                  </a:rPr>
                  <a:t>% response 'Very or Extremely serious' from </a:t>
                </a:r>
                <a:r>
                  <a:rPr lang="en-US" sz="1150" b="1" i="0" u="none" strike="noStrike" baseline="0">
                    <a:effectLst/>
                  </a:rPr>
                  <a:t>Reuters / University of Oxford </a:t>
                </a:r>
                <a:r>
                  <a:rPr lang="en-GB" sz="1150" b="1" i="0" u="none" strike="noStrike" baseline="0">
                    <a:effectLst/>
                  </a:rPr>
                  <a:t> national survey  sample</a:t>
                </a:r>
                <a:endParaRPr lang="en-GB" sz="1150" b="1"/>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567479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500" b="0" i="0" u="none" strike="noStrike" kern="1200" spc="0" baseline="0">
                <a:solidFill>
                  <a:sysClr val="windowText" lastClr="000000">
                    <a:lumMod val="65000"/>
                    <a:lumOff val="35000"/>
                  </a:sysClr>
                </a:solidFill>
                <a:latin typeface="+mn-lt"/>
                <a:ea typeface="+mn-ea"/>
                <a:cs typeface="+mn-cs"/>
              </a:defRPr>
            </a:pPr>
            <a:r>
              <a:rPr lang="en-GB" sz="1600" b="1" i="0" baseline="0">
                <a:effectLst/>
              </a:rPr>
              <a:t>UN Poll vote share for 'action on climate change', versus Debiased National Religiosity, across 37 nations</a:t>
            </a:r>
            <a:endParaRPr lang="en-GB" sz="1600" b="1">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5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8"/>
            <c:spPr>
              <a:solidFill>
                <a:schemeClr val="accent1"/>
              </a:solidFill>
              <a:ln w="9525">
                <a:noFill/>
              </a:ln>
              <a:effectLst/>
            </c:spPr>
          </c:marker>
          <c:dPt>
            <c:idx val="0"/>
            <c:marker>
              <c:symbol val="circle"/>
              <c:size val="8"/>
              <c:spPr>
                <a:solidFill>
                  <a:srgbClr val="FF0000"/>
                </a:solidFill>
                <a:ln w="9525">
                  <a:noFill/>
                </a:ln>
                <a:effectLst/>
              </c:spPr>
            </c:marker>
            <c:bubble3D val="0"/>
            <c:extLst>
              <c:ext xmlns:c16="http://schemas.microsoft.com/office/drawing/2014/chart" uri="{C3380CC4-5D6E-409C-BE32-E72D297353CC}">
                <c16:uniqueId val="{00000000-4A78-4427-8C3F-E50478DB3CFD}"/>
              </c:ext>
            </c:extLst>
          </c:dPt>
          <c:dPt>
            <c:idx val="1"/>
            <c:marker>
              <c:symbol val="circle"/>
              <c:size val="8"/>
              <c:spPr>
                <a:solidFill>
                  <a:srgbClr val="FF33CC"/>
                </a:solidFill>
                <a:ln w="9525">
                  <a:noFill/>
                </a:ln>
                <a:effectLst/>
              </c:spPr>
            </c:marker>
            <c:bubble3D val="0"/>
            <c:extLst>
              <c:ext xmlns:c16="http://schemas.microsoft.com/office/drawing/2014/chart" uri="{C3380CC4-5D6E-409C-BE32-E72D297353CC}">
                <c16:uniqueId val="{00000001-4A78-4427-8C3F-E50478DB3CFD}"/>
              </c:ext>
            </c:extLst>
          </c:dPt>
          <c:dPt>
            <c:idx val="2"/>
            <c:marker>
              <c:symbol val="circle"/>
              <c:size val="8"/>
              <c:spPr>
                <a:solidFill>
                  <a:srgbClr val="7030A0"/>
                </a:solidFill>
                <a:ln w="9525">
                  <a:noFill/>
                </a:ln>
                <a:effectLst/>
              </c:spPr>
            </c:marker>
            <c:bubble3D val="0"/>
            <c:extLst>
              <c:ext xmlns:c16="http://schemas.microsoft.com/office/drawing/2014/chart" uri="{C3380CC4-5D6E-409C-BE32-E72D297353CC}">
                <c16:uniqueId val="{00000002-4A78-4427-8C3F-E50478DB3CFD}"/>
              </c:ext>
            </c:extLst>
          </c:dPt>
          <c:dPt>
            <c:idx val="3"/>
            <c:marker>
              <c:symbol val="circle"/>
              <c:size val="8"/>
              <c:spPr>
                <a:solidFill>
                  <a:schemeClr val="bg1">
                    <a:lumMod val="75000"/>
                  </a:schemeClr>
                </a:solidFill>
                <a:ln w="9525">
                  <a:noFill/>
                </a:ln>
                <a:effectLst/>
              </c:spPr>
            </c:marker>
            <c:bubble3D val="0"/>
            <c:extLst>
              <c:ext xmlns:c16="http://schemas.microsoft.com/office/drawing/2014/chart" uri="{C3380CC4-5D6E-409C-BE32-E72D297353CC}">
                <c16:uniqueId val="{00000003-4A78-4427-8C3F-E50478DB3CFD}"/>
              </c:ext>
            </c:extLst>
          </c:dPt>
          <c:dPt>
            <c:idx val="5"/>
            <c:marker>
              <c:symbol val="circle"/>
              <c:size val="8"/>
              <c:spPr>
                <a:solidFill>
                  <a:srgbClr val="C00000"/>
                </a:solidFill>
                <a:ln w="9525">
                  <a:noFill/>
                </a:ln>
                <a:effectLst/>
              </c:spPr>
            </c:marker>
            <c:bubble3D val="0"/>
            <c:extLst>
              <c:ext xmlns:c16="http://schemas.microsoft.com/office/drawing/2014/chart" uri="{C3380CC4-5D6E-409C-BE32-E72D297353CC}">
                <c16:uniqueId val="{00000004-4A78-4427-8C3F-E50478DB3CFD}"/>
              </c:ext>
            </c:extLst>
          </c:dPt>
          <c:dPt>
            <c:idx val="6"/>
            <c:marker>
              <c:symbol val="circle"/>
              <c:size val="8"/>
              <c:spPr>
                <a:solidFill>
                  <a:srgbClr val="7030A0"/>
                </a:solidFill>
                <a:ln w="9525">
                  <a:noFill/>
                </a:ln>
                <a:effectLst/>
              </c:spPr>
            </c:marker>
            <c:bubble3D val="0"/>
            <c:extLst>
              <c:ext xmlns:c16="http://schemas.microsoft.com/office/drawing/2014/chart" uri="{C3380CC4-5D6E-409C-BE32-E72D297353CC}">
                <c16:uniqueId val="{00000005-4A78-4427-8C3F-E50478DB3CFD}"/>
              </c:ext>
            </c:extLst>
          </c:dPt>
          <c:dPt>
            <c:idx val="7"/>
            <c:marker>
              <c:symbol val="circle"/>
              <c:size val="8"/>
              <c:spPr>
                <a:solidFill>
                  <a:srgbClr val="92D050"/>
                </a:solidFill>
                <a:ln w="9525">
                  <a:noFill/>
                </a:ln>
                <a:effectLst/>
              </c:spPr>
            </c:marker>
            <c:bubble3D val="0"/>
            <c:extLst>
              <c:ext xmlns:c16="http://schemas.microsoft.com/office/drawing/2014/chart" uri="{C3380CC4-5D6E-409C-BE32-E72D297353CC}">
                <c16:uniqueId val="{00000006-4A78-4427-8C3F-E50478DB3CFD}"/>
              </c:ext>
            </c:extLst>
          </c:dPt>
          <c:dPt>
            <c:idx val="8"/>
            <c:marker>
              <c:symbol val="circle"/>
              <c:size val="8"/>
              <c:spPr>
                <a:solidFill>
                  <a:srgbClr val="C00000"/>
                </a:solidFill>
                <a:ln w="9525">
                  <a:noFill/>
                </a:ln>
                <a:effectLst/>
              </c:spPr>
            </c:marker>
            <c:bubble3D val="0"/>
            <c:extLst>
              <c:ext xmlns:c16="http://schemas.microsoft.com/office/drawing/2014/chart" uri="{C3380CC4-5D6E-409C-BE32-E72D297353CC}">
                <c16:uniqueId val="{00000007-4A78-4427-8C3F-E50478DB3CFD}"/>
              </c:ext>
            </c:extLst>
          </c:dPt>
          <c:dPt>
            <c:idx val="10"/>
            <c:marker>
              <c:symbol val="circle"/>
              <c:size val="8"/>
              <c:spPr>
                <a:solidFill>
                  <a:srgbClr val="0000FF"/>
                </a:solidFill>
                <a:ln w="9525">
                  <a:noFill/>
                </a:ln>
                <a:effectLst/>
              </c:spPr>
            </c:marker>
            <c:bubble3D val="0"/>
            <c:extLst>
              <c:ext xmlns:c16="http://schemas.microsoft.com/office/drawing/2014/chart" uri="{C3380CC4-5D6E-409C-BE32-E72D297353CC}">
                <c16:uniqueId val="{00000008-4A78-4427-8C3F-E50478DB3CFD}"/>
              </c:ext>
            </c:extLst>
          </c:dPt>
          <c:dPt>
            <c:idx val="11"/>
            <c:marker>
              <c:symbol val="circle"/>
              <c:size val="8"/>
              <c:spPr>
                <a:solidFill>
                  <a:srgbClr val="7030A0"/>
                </a:solidFill>
                <a:ln w="9525">
                  <a:noFill/>
                </a:ln>
                <a:effectLst/>
              </c:spPr>
            </c:marker>
            <c:bubble3D val="0"/>
            <c:extLst>
              <c:ext xmlns:c16="http://schemas.microsoft.com/office/drawing/2014/chart" uri="{C3380CC4-5D6E-409C-BE32-E72D297353CC}">
                <c16:uniqueId val="{00000009-4A78-4427-8C3F-E50478DB3CFD}"/>
              </c:ext>
            </c:extLst>
          </c:dPt>
          <c:dPt>
            <c:idx val="12"/>
            <c:marker>
              <c:symbol val="circle"/>
              <c:size val="8"/>
              <c:spPr>
                <a:solidFill>
                  <a:srgbClr val="00B0F0"/>
                </a:solidFill>
                <a:ln w="9525">
                  <a:noFill/>
                </a:ln>
                <a:effectLst/>
              </c:spPr>
            </c:marker>
            <c:bubble3D val="0"/>
            <c:extLst>
              <c:ext xmlns:c16="http://schemas.microsoft.com/office/drawing/2014/chart" uri="{C3380CC4-5D6E-409C-BE32-E72D297353CC}">
                <c16:uniqueId val="{0000000A-4A78-4427-8C3F-E50478DB3CFD}"/>
              </c:ext>
            </c:extLst>
          </c:dPt>
          <c:dPt>
            <c:idx val="13"/>
            <c:marker>
              <c:symbol val="circle"/>
              <c:size val="8"/>
              <c:spPr>
                <a:solidFill>
                  <a:srgbClr val="7030A0"/>
                </a:solidFill>
                <a:ln w="9525">
                  <a:noFill/>
                </a:ln>
                <a:effectLst/>
              </c:spPr>
            </c:marker>
            <c:bubble3D val="0"/>
            <c:extLst>
              <c:ext xmlns:c16="http://schemas.microsoft.com/office/drawing/2014/chart" uri="{C3380CC4-5D6E-409C-BE32-E72D297353CC}">
                <c16:uniqueId val="{0000000B-4A78-4427-8C3F-E50478DB3CFD}"/>
              </c:ext>
            </c:extLst>
          </c:dPt>
          <c:dPt>
            <c:idx val="14"/>
            <c:marker>
              <c:symbol val="circle"/>
              <c:size val="8"/>
              <c:spPr>
                <a:solidFill>
                  <a:schemeClr val="bg1">
                    <a:lumMod val="75000"/>
                  </a:schemeClr>
                </a:solidFill>
                <a:ln w="9525">
                  <a:noFill/>
                </a:ln>
                <a:effectLst/>
              </c:spPr>
            </c:marker>
            <c:bubble3D val="0"/>
            <c:extLst>
              <c:ext xmlns:c16="http://schemas.microsoft.com/office/drawing/2014/chart" uri="{C3380CC4-5D6E-409C-BE32-E72D297353CC}">
                <c16:uniqueId val="{0000000C-4A78-4427-8C3F-E50478DB3CFD}"/>
              </c:ext>
            </c:extLst>
          </c:dPt>
          <c:dPt>
            <c:idx val="15"/>
            <c:marker>
              <c:symbol val="circle"/>
              <c:size val="8"/>
              <c:spPr>
                <a:solidFill>
                  <a:srgbClr val="00B0F0"/>
                </a:solidFill>
                <a:ln w="9525">
                  <a:noFill/>
                </a:ln>
                <a:effectLst/>
              </c:spPr>
            </c:marker>
            <c:bubble3D val="0"/>
            <c:extLst>
              <c:ext xmlns:c16="http://schemas.microsoft.com/office/drawing/2014/chart" uri="{C3380CC4-5D6E-409C-BE32-E72D297353CC}">
                <c16:uniqueId val="{0000000D-4A78-4427-8C3F-E50478DB3CFD}"/>
              </c:ext>
            </c:extLst>
          </c:dPt>
          <c:dPt>
            <c:idx val="16"/>
            <c:marker>
              <c:symbol val="circle"/>
              <c:size val="8"/>
              <c:spPr>
                <a:solidFill>
                  <a:srgbClr val="00B0F0"/>
                </a:solidFill>
                <a:ln w="9525">
                  <a:noFill/>
                </a:ln>
                <a:effectLst/>
              </c:spPr>
            </c:marker>
            <c:bubble3D val="0"/>
            <c:extLst>
              <c:ext xmlns:c16="http://schemas.microsoft.com/office/drawing/2014/chart" uri="{C3380CC4-5D6E-409C-BE32-E72D297353CC}">
                <c16:uniqueId val="{0000000E-4A78-4427-8C3F-E50478DB3CFD}"/>
              </c:ext>
            </c:extLst>
          </c:dPt>
          <c:dPt>
            <c:idx val="17"/>
            <c:marker>
              <c:symbol val="circle"/>
              <c:size val="8"/>
              <c:spPr>
                <a:solidFill>
                  <a:srgbClr val="0000FF"/>
                </a:solidFill>
                <a:ln w="9525">
                  <a:noFill/>
                </a:ln>
                <a:effectLst/>
              </c:spPr>
            </c:marker>
            <c:bubble3D val="0"/>
            <c:extLst>
              <c:ext xmlns:c16="http://schemas.microsoft.com/office/drawing/2014/chart" uri="{C3380CC4-5D6E-409C-BE32-E72D297353CC}">
                <c16:uniqueId val="{0000000F-4A78-4427-8C3F-E50478DB3CFD}"/>
              </c:ext>
            </c:extLst>
          </c:dPt>
          <c:dPt>
            <c:idx val="18"/>
            <c:marker>
              <c:symbol val="circle"/>
              <c:size val="8"/>
              <c:spPr>
                <a:solidFill>
                  <a:srgbClr val="00B0F0"/>
                </a:solidFill>
                <a:ln w="9525">
                  <a:noFill/>
                </a:ln>
                <a:effectLst/>
              </c:spPr>
            </c:marker>
            <c:bubble3D val="0"/>
            <c:extLst>
              <c:ext xmlns:c16="http://schemas.microsoft.com/office/drawing/2014/chart" uri="{C3380CC4-5D6E-409C-BE32-E72D297353CC}">
                <c16:uniqueId val="{00000010-4A78-4427-8C3F-E50478DB3CFD}"/>
              </c:ext>
            </c:extLst>
          </c:dPt>
          <c:dPt>
            <c:idx val="20"/>
            <c:marker>
              <c:symbol val="circle"/>
              <c:size val="8"/>
              <c:spPr>
                <a:solidFill>
                  <a:srgbClr val="0000FF"/>
                </a:solidFill>
                <a:ln w="9525">
                  <a:noFill/>
                </a:ln>
                <a:effectLst/>
              </c:spPr>
            </c:marker>
            <c:bubble3D val="0"/>
            <c:extLst>
              <c:ext xmlns:c16="http://schemas.microsoft.com/office/drawing/2014/chart" uri="{C3380CC4-5D6E-409C-BE32-E72D297353CC}">
                <c16:uniqueId val="{00000011-4A78-4427-8C3F-E50478DB3CFD}"/>
              </c:ext>
            </c:extLst>
          </c:dPt>
          <c:dPt>
            <c:idx val="21"/>
            <c:marker>
              <c:symbol val="circle"/>
              <c:size val="8"/>
              <c:spPr>
                <a:solidFill>
                  <a:srgbClr val="0000FF"/>
                </a:solidFill>
                <a:ln w="9525">
                  <a:noFill/>
                </a:ln>
                <a:effectLst/>
              </c:spPr>
            </c:marker>
            <c:bubble3D val="0"/>
            <c:extLst>
              <c:ext xmlns:c16="http://schemas.microsoft.com/office/drawing/2014/chart" uri="{C3380CC4-5D6E-409C-BE32-E72D297353CC}">
                <c16:uniqueId val="{00000012-4A78-4427-8C3F-E50478DB3CFD}"/>
              </c:ext>
            </c:extLst>
          </c:dPt>
          <c:dPt>
            <c:idx val="25"/>
            <c:marker>
              <c:symbol val="circle"/>
              <c:size val="8"/>
              <c:spPr>
                <a:solidFill>
                  <a:srgbClr val="FF99FF"/>
                </a:solidFill>
                <a:ln w="9525">
                  <a:noFill/>
                </a:ln>
                <a:effectLst/>
              </c:spPr>
            </c:marker>
            <c:bubble3D val="0"/>
            <c:extLst>
              <c:ext xmlns:c16="http://schemas.microsoft.com/office/drawing/2014/chart" uri="{C3380CC4-5D6E-409C-BE32-E72D297353CC}">
                <c16:uniqueId val="{00000013-4A78-4427-8C3F-E50478DB3CFD}"/>
              </c:ext>
            </c:extLst>
          </c:dPt>
          <c:dPt>
            <c:idx val="26"/>
            <c:marker>
              <c:symbol val="circle"/>
              <c:size val="8"/>
              <c:spPr>
                <a:solidFill>
                  <a:srgbClr val="7030A0"/>
                </a:solidFill>
                <a:ln w="9525">
                  <a:noFill/>
                </a:ln>
                <a:effectLst/>
              </c:spPr>
            </c:marker>
            <c:bubble3D val="0"/>
            <c:extLst>
              <c:ext xmlns:c16="http://schemas.microsoft.com/office/drawing/2014/chart" uri="{C3380CC4-5D6E-409C-BE32-E72D297353CC}">
                <c16:uniqueId val="{00000014-4A78-4427-8C3F-E50478DB3CFD}"/>
              </c:ext>
            </c:extLst>
          </c:dPt>
          <c:dPt>
            <c:idx val="28"/>
            <c:marker>
              <c:symbol val="circle"/>
              <c:size val="8"/>
              <c:spPr>
                <a:solidFill>
                  <a:srgbClr val="7030A0"/>
                </a:solidFill>
                <a:ln w="9525">
                  <a:noFill/>
                </a:ln>
                <a:effectLst/>
              </c:spPr>
            </c:marker>
            <c:bubble3D val="0"/>
            <c:extLst>
              <c:ext xmlns:c16="http://schemas.microsoft.com/office/drawing/2014/chart" uri="{C3380CC4-5D6E-409C-BE32-E72D297353CC}">
                <c16:uniqueId val="{00000015-4A78-4427-8C3F-E50478DB3CFD}"/>
              </c:ext>
            </c:extLst>
          </c:dPt>
          <c:dPt>
            <c:idx val="29"/>
            <c:marker>
              <c:symbol val="circle"/>
              <c:size val="8"/>
              <c:spPr>
                <a:solidFill>
                  <a:srgbClr val="92D050"/>
                </a:solidFill>
                <a:ln w="9525">
                  <a:noFill/>
                </a:ln>
                <a:effectLst/>
              </c:spPr>
            </c:marker>
            <c:bubble3D val="0"/>
            <c:extLst>
              <c:ext xmlns:c16="http://schemas.microsoft.com/office/drawing/2014/chart" uri="{C3380CC4-5D6E-409C-BE32-E72D297353CC}">
                <c16:uniqueId val="{00000016-4A78-4427-8C3F-E50478DB3CFD}"/>
              </c:ext>
            </c:extLst>
          </c:dPt>
          <c:dPt>
            <c:idx val="30"/>
            <c:marker>
              <c:symbol val="circle"/>
              <c:size val="8"/>
              <c:spPr>
                <a:solidFill>
                  <a:schemeClr val="accent4">
                    <a:lumMod val="75000"/>
                  </a:schemeClr>
                </a:solidFill>
                <a:ln w="9525">
                  <a:noFill/>
                </a:ln>
                <a:effectLst/>
              </c:spPr>
            </c:marker>
            <c:bubble3D val="0"/>
            <c:extLst>
              <c:ext xmlns:c16="http://schemas.microsoft.com/office/drawing/2014/chart" uri="{C3380CC4-5D6E-409C-BE32-E72D297353CC}">
                <c16:uniqueId val="{00000017-4A78-4427-8C3F-E50478DB3CFD}"/>
              </c:ext>
            </c:extLst>
          </c:dPt>
          <c:dPt>
            <c:idx val="31"/>
            <c:marker>
              <c:symbol val="circle"/>
              <c:size val="8"/>
              <c:spPr>
                <a:solidFill>
                  <a:srgbClr val="B448F6"/>
                </a:solidFill>
                <a:ln w="9525">
                  <a:noFill/>
                </a:ln>
                <a:effectLst/>
              </c:spPr>
            </c:marker>
            <c:bubble3D val="0"/>
            <c:extLst>
              <c:ext xmlns:c16="http://schemas.microsoft.com/office/drawing/2014/chart" uri="{C3380CC4-5D6E-409C-BE32-E72D297353CC}">
                <c16:uniqueId val="{00000018-4A78-4427-8C3F-E50478DB3CFD}"/>
              </c:ext>
            </c:extLst>
          </c:dPt>
          <c:dPt>
            <c:idx val="32"/>
            <c:marker>
              <c:symbol val="circle"/>
              <c:size val="8"/>
              <c:spPr>
                <a:solidFill>
                  <a:schemeClr val="accent4">
                    <a:lumMod val="60000"/>
                    <a:lumOff val="40000"/>
                  </a:schemeClr>
                </a:solidFill>
                <a:ln w="9525">
                  <a:noFill/>
                </a:ln>
                <a:effectLst/>
              </c:spPr>
            </c:marker>
            <c:bubble3D val="0"/>
            <c:extLst>
              <c:ext xmlns:c16="http://schemas.microsoft.com/office/drawing/2014/chart" uri="{C3380CC4-5D6E-409C-BE32-E72D297353CC}">
                <c16:uniqueId val="{00000019-4A78-4427-8C3F-E50478DB3CFD}"/>
              </c:ext>
            </c:extLst>
          </c:dPt>
          <c:dPt>
            <c:idx val="33"/>
            <c:marker>
              <c:symbol val="circle"/>
              <c:size val="8"/>
              <c:spPr>
                <a:solidFill>
                  <a:schemeClr val="bg1">
                    <a:lumMod val="75000"/>
                  </a:schemeClr>
                </a:solidFill>
                <a:ln w="9525">
                  <a:noFill/>
                </a:ln>
                <a:effectLst/>
              </c:spPr>
            </c:marker>
            <c:bubble3D val="0"/>
            <c:extLst>
              <c:ext xmlns:c16="http://schemas.microsoft.com/office/drawing/2014/chart" uri="{C3380CC4-5D6E-409C-BE32-E72D297353CC}">
                <c16:uniqueId val="{0000001A-4A78-4427-8C3F-E50478DB3CFD}"/>
              </c:ext>
            </c:extLst>
          </c:dPt>
          <c:dPt>
            <c:idx val="34"/>
            <c:marker>
              <c:symbol val="circle"/>
              <c:size val="8"/>
              <c:spPr>
                <a:solidFill>
                  <a:srgbClr val="C00000"/>
                </a:solidFill>
                <a:ln w="9525">
                  <a:noFill/>
                </a:ln>
                <a:effectLst/>
              </c:spPr>
            </c:marker>
            <c:bubble3D val="0"/>
            <c:extLst>
              <c:ext xmlns:c16="http://schemas.microsoft.com/office/drawing/2014/chart" uri="{C3380CC4-5D6E-409C-BE32-E72D297353CC}">
                <c16:uniqueId val="{0000001B-4A78-4427-8C3F-E50478DB3CFD}"/>
              </c:ext>
            </c:extLst>
          </c:dPt>
          <c:dPt>
            <c:idx val="35"/>
            <c:marker>
              <c:symbol val="circle"/>
              <c:size val="8"/>
              <c:spPr>
                <a:solidFill>
                  <a:srgbClr val="B448F6"/>
                </a:solidFill>
                <a:ln w="9525">
                  <a:noFill/>
                </a:ln>
                <a:effectLst/>
              </c:spPr>
            </c:marker>
            <c:bubble3D val="0"/>
            <c:extLst>
              <c:ext xmlns:c16="http://schemas.microsoft.com/office/drawing/2014/chart" uri="{C3380CC4-5D6E-409C-BE32-E72D297353CC}">
                <c16:uniqueId val="{0000001C-4A78-4427-8C3F-E50478DB3CFD}"/>
              </c:ext>
            </c:extLst>
          </c:dPt>
          <c:dPt>
            <c:idx val="39"/>
            <c:marker>
              <c:symbol val="circle"/>
              <c:size val="8"/>
              <c:spPr>
                <a:solidFill>
                  <a:schemeClr val="bg1">
                    <a:lumMod val="75000"/>
                  </a:schemeClr>
                </a:solidFill>
                <a:ln w="9525">
                  <a:noFill/>
                </a:ln>
                <a:effectLst/>
              </c:spPr>
            </c:marker>
            <c:bubble3D val="0"/>
            <c:extLst>
              <c:ext xmlns:c16="http://schemas.microsoft.com/office/drawing/2014/chart" uri="{C3380CC4-5D6E-409C-BE32-E72D297353CC}">
                <c16:uniqueId val="{0000001D-4A78-4427-8C3F-E50478DB3CFD}"/>
              </c:ext>
            </c:extLst>
          </c:dPt>
          <c:dPt>
            <c:idx val="40"/>
            <c:marker>
              <c:symbol val="circle"/>
              <c:size val="8"/>
              <c:spPr>
                <a:solidFill>
                  <a:schemeClr val="bg1">
                    <a:lumMod val="75000"/>
                  </a:schemeClr>
                </a:solidFill>
                <a:ln w="9525">
                  <a:noFill/>
                </a:ln>
                <a:effectLst/>
              </c:spPr>
            </c:marker>
            <c:bubble3D val="0"/>
            <c:extLst>
              <c:ext xmlns:c16="http://schemas.microsoft.com/office/drawing/2014/chart" uri="{C3380CC4-5D6E-409C-BE32-E72D297353CC}">
                <c16:uniqueId val="{0000001E-4A78-4427-8C3F-E50478DB3CFD}"/>
              </c:ext>
            </c:extLst>
          </c:dPt>
          <c:dPt>
            <c:idx val="41"/>
            <c:marker>
              <c:symbol val="circle"/>
              <c:size val="8"/>
              <c:spPr>
                <a:solidFill>
                  <a:srgbClr val="0000FF"/>
                </a:solidFill>
                <a:ln w="9525">
                  <a:noFill/>
                </a:ln>
                <a:effectLst/>
              </c:spPr>
            </c:marker>
            <c:bubble3D val="0"/>
            <c:extLst>
              <c:ext xmlns:c16="http://schemas.microsoft.com/office/drawing/2014/chart" uri="{C3380CC4-5D6E-409C-BE32-E72D297353CC}">
                <c16:uniqueId val="{0000001F-4A78-4427-8C3F-E50478DB3CFD}"/>
              </c:ext>
            </c:extLst>
          </c:dPt>
          <c:dPt>
            <c:idx val="42"/>
            <c:marker>
              <c:symbol val="circle"/>
              <c:size val="8"/>
              <c:spPr>
                <a:solidFill>
                  <a:srgbClr val="0000FF"/>
                </a:solidFill>
                <a:ln w="9525">
                  <a:noFill/>
                </a:ln>
                <a:effectLst/>
              </c:spPr>
            </c:marker>
            <c:bubble3D val="0"/>
            <c:extLst>
              <c:ext xmlns:c16="http://schemas.microsoft.com/office/drawing/2014/chart" uri="{C3380CC4-5D6E-409C-BE32-E72D297353CC}">
                <c16:uniqueId val="{00000020-4A78-4427-8C3F-E50478DB3CFD}"/>
              </c:ext>
            </c:extLst>
          </c:dPt>
          <c:dPt>
            <c:idx val="43"/>
            <c:marker>
              <c:symbol val="circle"/>
              <c:size val="8"/>
              <c:spPr>
                <a:solidFill>
                  <a:schemeClr val="bg1">
                    <a:lumMod val="75000"/>
                  </a:schemeClr>
                </a:solidFill>
                <a:ln w="9525">
                  <a:noFill/>
                </a:ln>
                <a:effectLst/>
              </c:spPr>
            </c:marker>
            <c:bubble3D val="0"/>
            <c:extLst>
              <c:ext xmlns:c16="http://schemas.microsoft.com/office/drawing/2014/chart" uri="{C3380CC4-5D6E-409C-BE32-E72D297353CC}">
                <c16:uniqueId val="{00000021-4A78-4427-8C3F-E50478DB3CFD}"/>
              </c:ext>
            </c:extLst>
          </c:dPt>
          <c:dPt>
            <c:idx val="45"/>
            <c:marker>
              <c:symbol val="circle"/>
              <c:size val="8"/>
              <c:spPr>
                <a:solidFill>
                  <a:srgbClr val="00B0F0"/>
                </a:solidFill>
                <a:ln w="9525">
                  <a:noFill/>
                </a:ln>
                <a:effectLst/>
              </c:spPr>
            </c:marker>
            <c:bubble3D val="0"/>
            <c:extLst>
              <c:ext xmlns:c16="http://schemas.microsoft.com/office/drawing/2014/chart" uri="{C3380CC4-5D6E-409C-BE32-E72D297353CC}">
                <c16:uniqueId val="{00000022-4A78-4427-8C3F-E50478DB3CFD}"/>
              </c:ext>
            </c:extLst>
          </c:dPt>
          <c:dPt>
            <c:idx val="46"/>
            <c:marker>
              <c:symbol val="circle"/>
              <c:size val="8"/>
              <c:spPr>
                <a:solidFill>
                  <a:srgbClr val="00A249"/>
                </a:solidFill>
                <a:ln w="9525">
                  <a:noFill/>
                </a:ln>
                <a:effectLst/>
              </c:spPr>
            </c:marker>
            <c:bubble3D val="0"/>
            <c:extLst>
              <c:ext xmlns:c16="http://schemas.microsoft.com/office/drawing/2014/chart" uri="{C3380CC4-5D6E-409C-BE32-E72D297353CC}">
                <c16:uniqueId val="{00000023-4A78-4427-8C3F-E50478DB3CFD}"/>
              </c:ext>
            </c:extLst>
          </c:dPt>
          <c:dPt>
            <c:idx val="47"/>
            <c:marker>
              <c:symbol val="circle"/>
              <c:size val="8"/>
              <c:spPr>
                <a:solidFill>
                  <a:schemeClr val="bg1">
                    <a:lumMod val="75000"/>
                  </a:schemeClr>
                </a:solidFill>
                <a:ln w="9525">
                  <a:noFill/>
                </a:ln>
                <a:effectLst/>
              </c:spPr>
            </c:marker>
            <c:bubble3D val="0"/>
            <c:extLst>
              <c:ext xmlns:c16="http://schemas.microsoft.com/office/drawing/2014/chart" uri="{C3380CC4-5D6E-409C-BE32-E72D297353CC}">
                <c16:uniqueId val="{00000024-4A78-4427-8C3F-E50478DB3CFD}"/>
              </c:ext>
            </c:extLst>
          </c:dPt>
          <c:dLbls>
            <c:dLbl>
              <c:idx val="0"/>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E94783F7-BE84-4248-96BA-8930FB653EBD}" type="CELLRANGE">
                      <a:rPr lang="en-GB"/>
                      <a:pPr>
                        <a:defRPr>
                          <a:solidFill>
                            <a:srgbClr val="FF0000"/>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4A78-4427-8C3F-E50478DB3CFD}"/>
                </c:ext>
              </c:extLst>
            </c:dLbl>
            <c:dLbl>
              <c:idx val="1"/>
              <c:tx>
                <c:rich>
                  <a:bodyPr/>
                  <a:lstStyle/>
                  <a:p>
                    <a:fld id="{BAECBC73-2E7D-446F-B660-5D9913E964ED}"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4A78-4427-8C3F-E50478DB3CFD}"/>
                </c:ext>
              </c:extLst>
            </c:dLbl>
            <c:dLbl>
              <c:idx val="2"/>
              <c:tx>
                <c:rich>
                  <a:bodyPr/>
                  <a:lstStyle/>
                  <a:p>
                    <a:fld id="{441A8875-7ED8-4F4B-A347-E37AA2F2F42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4A78-4427-8C3F-E50478DB3CFD}"/>
                </c:ext>
              </c:extLst>
            </c:dLbl>
            <c:dLbl>
              <c:idx val="3"/>
              <c:tx>
                <c:rich>
                  <a:bodyPr rot="0" spcFirstLastPara="1" vertOverflow="ellipsis" vert="horz" wrap="square" lIns="38100" tIns="19050" rIns="38100" bIns="19050" anchor="ctr" anchorCtr="1">
                    <a:spAutoFit/>
                  </a:bodyPr>
                  <a:lstStyle/>
                  <a:p>
                    <a:pPr>
                      <a:defRPr sz="900" b="0" i="0" u="none" strike="noStrike" kern="1200" baseline="0">
                        <a:solidFill>
                          <a:schemeClr val="bg1">
                            <a:lumMod val="65000"/>
                          </a:schemeClr>
                        </a:solidFill>
                        <a:latin typeface="+mn-lt"/>
                        <a:ea typeface="+mn-ea"/>
                        <a:cs typeface="+mn-cs"/>
                      </a:defRPr>
                    </a:pPr>
                    <a:fld id="{832702AA-AFD4-4B72-AC6C-AF811309D404}" type="CELLRANGE">
                      <a:rPr lang="en-GB"/>
                      <a:pPr>
                        <a:defRPr>
                          <a:solidFill>
                            <a:schemeClr val="bg1">
                              <a:lumMod val="65000"/>
                            </a:schemeClr>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6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4A78-4427-8C3F-E50478DB3CFD}"/>
                </c:ext>
              </c:extLst>
            </c:dLbl>
            <c:dLbl>
              <c:idx val="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4A78-4427-8C3F-E50478DB3CFD}"/>
                </c:ext>
              </c:extLst>
            </c:dLbl>
            <c:dLbl>
              <c:idx val="5"/>
              <c:tx>
                <c:rich>
                  <a:bodyPr/>
                  <a:lstStyle/>
                  <a:p>
                    <a:fld id="{6F803E87-8E2F-4108-AB4C-D4B9A29668F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4A78-4427-8C3F-E50478DB3CFD}"/>
                </c:ext>
              </c:extLst>
            </c:dLbl>
            <c:dLbl>
              <c:idx val="6"/>
              <c:tx>
                <c:rich>
                  <a:bodyPr/>
                  <a:lstStyle/>
                  <a:p>
                    <a:fld id="{6CAF3BDA-6EFB-4AD5-A078-0E6B58933F3E}"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4A78-4427-8C3F-E50478DB3CFD}"/>
                </c:ext>
              </c:extLst>
            </c:dLbl>
            <c:dLbl>
              <c:idx val="7"/>
              <c:tx>
                <c:rich>
                  <a:bodyPr/>
                  <a:lstStyle/>
                  <a:p>
                    <a:fld id="{68FE6FFE-8DCD-47DE-9A60-199B29F2307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4A78-4427-8C3F-E50478DB3CFD}"/>
                </c:ext>
              </c:extLst>
            </c:dLbl>
            <c:dLbl>
              <c:idx val="8"/>
              <c:tx>
                <c:rich>
                  <a:bodyPr/>
                  <a:lstStyle/>
                  <a:p>
                    <a:fld id="{2314E76A-C293-432C-98A1-B054D02947B0}"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4A78-4427-8C3F-E50478DB3CFD}"/>
                </c:ext>
              </c:extLst>
            </c:dLbl>
            <c:dLbl>
              <c:idx val="9"/>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4A78-4427-8C3F-E50478DB3CFD}"/>
                </c:ext>
              </c:extLst>
            </c:dLbl>
            <c:dLbl>
              <c:idx val="10"/>
              <c:tx>
                <c:rich>
                  <a:bodyPr/>
                  <a:lstStyle/>
                  <a:p>
                    <a:fld id="{50217380-8811-4AC2-AFB3-65CEF6AF341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4A78-4427-8C3F-E50478DB3CFD}"/>
                </c:ext>
              </c:extLst>
            </c:dLbl>
            <c:dLbl>
              <c:idx val="11"/>
              <c:tx>
                <c:rich>
                  <a:bodyPr/>
                  <a:lstStyle/>
                  <a:p>
                    <a:fld id="{B7819718-B83B-4863-97D0-8DFB11636D8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4A78-4427-8C3F-E50478DB3CFD}"/>
                </c:ext>
              </c:extLst>
            </c:dLbl>
            <c:dLbl>
              <c:idx val="12"/>
              <c:tx>
                <c:rich>
                  <a:bodyPr/>
                  <a:lstStyle/>
                  <a:p>
                    <a:fld id="{F4AD78C3-EF28-4627-9EEF-D55AA6308C54}"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4A78-4427-8C3F-E50478DB3CFD}"/>
                </c:ext>
              </c:extLst>
            </c:dLbl>
            <c:dLbl>
              <c:idx val="13"/>
              <c:tx>
                <c:rich>
                  <a:bodyPr/>
                  <a:lstStyle/>
                  <a:p>
                    <a:fld id="{03FD37C4-9DBB-48EE-B404-B9C92B548F2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4A78-4427-8C3F-E50478DB3CFD}"/>
                </c:ext>
              </c:extLst>
            </c:dLbl>
            <c:dLbl>
              <c:idx val="14"/>
              <c:tx>
                <c:rich>
                  <a:bodyPr rot="0" spcFirstLastPara="1" vertOverflow="ellipsis" vert="horz" wrap="square" lIns="38100" tIns="19050" rIns="38100" bIns="19050" anchor="ctr" anchorCtr="1">
                    <a:spAutoFit/>
                  </a:bodyPr>
                  <a:lstStyle/>
                  <a:p>
                    <a:pPr>
                      <a:defRPr sz="900" b="0" i="0" u="none" strike="noStrike" kern="1200" baseline="0">
                        <a:solidFill>
                          <a:schemeClr val="bg1">
                            <a:lumMod val="65000"/>
                          </a:schemeClr>
                        </a:solidFill>
                        <a:latin typeface="+mn-lt"/>
                        <a:ea typeface="+mn-ea"/>
                        <a:cs typeface="+mn-cs"/>
                      </a:defRPr>
                    </a:pPr>
                    <a:fld id="{ADDD0E15-29FA-42B3-867D-3390A8B6A41B}" type="CELLRANGE">
                      <a:rPr lang="en-GB"/>
                      <a:pPr>
                        <a:defRPr>
                          <a:solidFill>
                            <a:schemeClr val="bg1">
                              <a:lumMod val="65000"/>
                            </a:schemeClr>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6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4A78-4427-8C3F-E50478DB3CFD}"/>
                </c:ext>
              </c:extLst>
            </c:dLbl>
            <c:dLbl>
              <c:idx val="15"/>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8B3774A9-B7B2-4621-B2B9-4CC4F372332C}" type="CELLRANGE">
                      <a:rPr lang="en-GB"/>
                      <a:pPr>
                        <a:defRPr>
                          <a:solidFill>
                            <a:srgbClr val="FF0000"/>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4A78-4427-8C3F-E50478DB3CFD}"/>
                </c:ext>
              </c:extLst>
            </c:dLbl>
            <c:dLbl>
              <c:idx val="16"/>
              <c:tx>
                <c:rich>
                  <a:bodyPr/>
                  <a:lstStyle/>
                  <a:p>
                    <a:fld id="{07379407-70E8-41C9-96A2-CD7D97B7D19F}"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4A78-4427-8C3F-E50478DB3CFD}"/>
                </c:ext>
              </c:extLst>
            </c:dLbl>
            <c:dLbl>
              <c:idx val="17"/>
              <c:tx>
                <c:rich>
                  <a:bodyPr/>
                  <a:lstStyle/>
                  <a:p>
                    <a:fld id="{CB8F22BB-7A9A-4753-A409-8989BD2BF5BB}"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4A78-4427-8C3F-E50478DB3CFD}"/>
                </c:ext>
              </c:extLst>
            </c:dLbl>
            <c:dLbl>
              <c:idx val="18"/>
              <c:tx>
                <c:rich>
                  <a:bodyPr/>
                  <a:lstStyle/>
                  <a:p>
                    <a:fld id="{1CD23C9D-B99A-418F-81B9-1E940B0C380C}"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4A78-4427-8C3F-E50478DB3CFD}"/>
                </c:ext>
              </c:extLst>
            </c:dLbl>
            <c:dLbl>
              <c:idx val="19"/>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4A78-4427-8C3F-E50478DB3CFD}"/>
                </c:ext>
              </c:extLst>
            </c:dLbl>
            <c:dLbl>
              <c:idx val="20"/>
              <c:tx>
                <c:rich>
                  <a:bodyPr/>
                  <a:lstStyle/>
                  <a:p>
                    <a:fld id="{9200993D-0238-4AF2-B172-1463C57F9A3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4A78-4427-8C3F-E50478DB3CFD}"/>
                </c:ext>
              </c:extLst>
            </c:dLbl>
            <c:dLbl>
              <c:idx val="21"/>
              <c:tx>
                <c:rich>
                  <a:bodyPr/>
                  <a:lstStyle/>
                  <a:p>
                    <a:fld id="{894D3B37-1529-4379-846E-8BF3E0328E2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4A78-4427-8C3F-E50478DB3CFD}"/>
                </c:ext>
              </c:extLst>
            </c:dLbl>
            <c:dLbl>
              <c:idx val="22"/>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4A78-4427-8C3F-E50478DB3CFD}"/>
                </c:ext>
              </c:extLst>
            </c:dLbl>
            <c:dLbl>
              <c:idx val="23"/>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4A78-4427-8C3F-E50478DB3CFD}"/>
                </c:ext>
              </c:extLst>
            </c:dLbl>
            <c:dLbl>
              <c:idx val="2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4A78-4427-8C3F-E50478DB3CFD}"/>
                </c:ext>
              </c:extLst>
            </c:dLbl>
            <c:dLbl>
              <c:idx val="25"/>
              <c:tx>
                <c:rich>
                  <a:bodyPr/>
                  <a:lstStyle/>
                  <a:p>
                    <a:fld id="{6F5CEEB9-F6D1-42A5-BED8-05FEC225BE7A}"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4A78-4427-8C3F-E50478DB3CFD}"/>
                </c:ext>
              </c:extLst>
            </c:dLbl>
            <c:dLbl>
              <c:idx val="26"/>
              <c:tx>
                <c:rich>
                  <a:bodyPr/>
                  <a:lstStyle/>
                  <a:p>
                    <a:fld id="{CF09969B-D6F4-44FC-AEA0-3834BD6187B4}"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4A78-4427-8C3F-E50478DB3CFD}"/>
                </c:ext>
              </c:extLst>
            </c:dLbl>
            <c:dLbl>
              <c:idx val="27"/>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4A78-4427-8C3F-E50478DB3CFD}"/>
                </c:ext>
              </c:extLst>
            </c:dLbl>
            <c:dLbl>
              <c:idx val="28"/>
              <c:tx>
                <c:rich>
                  <a:bodyPr/>
                  <a:lstStyle/>
                  <a:p>
                    <a:fld id="{C2F1403F-472C-4094-B158-9C07A7C06E8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4A78-4427-8C3F-E50478DB3CFD}"/>
                </c:ext>
              </c:extLst>
            </c:dLbl>
            <c:dLbl>
              <c:idx val="29"/>
              <c:tx>
                <c:rich>
                  <a:bodyPr/>
                  <a:lstStyle/>
                  <a:p>
                    <a:fld id="{92855F07-BC74-4E2E-878B-38922E072A2C}"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4A78-4427-8C3F-E50478DB3CFD}"/>
                </c:ext>
              </c:extLst>
            </c:dLbl>
            <c:dLbl>
              <c:idx val="30"/>
              <c:tx>
                <c:rich>
                  <a:bodyPr/>
                  <a:lstStyle/>
                  <a:p>
                    <a:fld id="{210B3614-91E2-4D5C-AAB6-4E8E3180521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4A78-4427-8C3F-E50478DB3CFD}"/>
                </c:ext>
              </c:extLst>
            </c:dLbl>
            <c:dLbl>
              <c:idx val="31"/>
              <c:tx>
                <c:rich>
                  <a:bodyPr/>
                  <a:lstStyle/>
                  <a:p>
                    <a:fld id="{28D78AB2-1A2E-4929-BDD9-2B185B616139}"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4A78-4427-8C3F-E50478DB3CFD}"/>
                </c:ext>
              </c:extLst>
            </c:dLbl>
            <c:dLbl>
              <c:idx val="32"/>
              <c:tx>
                <c:rich>
                  <a:bodyPr/>
                  <a:lstStyle/>
                  <a:p>
                    <a:fld id="{01C17822-F8D2-4F0E-B7A5-2A76214DE61A}"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4A78-4427-8C3F-E50478DB3CFD}"/>
                </c:ext>
              </c:extLst>
            </c:dLbl>
            <c:dLbl>
              <c:idx val="33"/>
              <c:tx>
                <c:rich>
                  <a:bodyPr rot="0" spcFirstLastPara="1" vertOverflow="ellipsis" vert="horz" wrap="square" lIns="38100" tIns="19050" rIns="38100" bIns="19050" anchor="ctr" anchorCtr="1">
                    <a:spAutoFit/>
                  </a:bodyPr>
                  <a:lstStyle/>
                  <a:p>
                    <a:pPr>
                      <a:defRPr sz="900" b="0" i="0" u="none" strike="noStrike" kern="1200" baseline="0">
                        <a:solidFill>
                          <a:schemeClr val="bg1">
                            <a:lumMod val="65000"/>
                          </a:schemeClr>
                        </a:solidFill>
                        <a:latin typeface="+mn-lt"/>
                        <a:ea typeface="+mn-ea"/>
                        <a:cs typeface="+mn-cs"/>
                      </a:defRPr>
                    </a:pPr>
                    <a:fld id="{5D551A2C-19F4-4D2F-8068-DC05B62484CC}" type="CELLRANGE">
                      <a:rPr lang="en-GB"/>
                      <a:pPr>
                        <a:defRPr>
                          <a:solidFill>
                            <a:schemeClr val="bg1">
                              <a:lumMod val="65000"/>
                            </a:schemeClr>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6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4A78-4427-8C3F-E50478DB3CFD}"/>
                </c:ext>
              </c:extLst>
            </c:dLbl>
            <c:dLbl>
              <c:idx val="34"/>
              <c:tx>
                <c:rich>
                  <a:bodyPr/>
                  <a:lstStyle/>
                  <a:p>
                    <a:fld id="{CC71F0DC-4DED-47F4-A99F-BF9127819C6F}"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4A78-4427-8C3F-E50478DB3CFD}"/>
                </c:ext>
              </c:extLst>
            </c:dLbl>
            <c:dLbl>
              <c:idx val="35"/>
              <c:tx>
                <c:rich>
                  <a:bodyPr/>
                  <a:lstStyle/>
                  <a:p>
                    <a:fld id="{E0114D78-BC3E-41A9-BD98-AF8FBDFF596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4A78-4427-8C3F-E50478DB3CFD}"/>
                </c:ext>
              </c:extLst>
            </c:dLbl>
            <c:dLbl>
              <c:idx val="36"/>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4A78-4427-8C3F-E50478DB3CFD}"/>
                </c:ext>
              </c:extLst>
            </c:dLbl>
            <c:dLbl>
              <c:idx val="37"/>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4A78-4427-8C3F-E50478DB3CFD}"/>
                </c:ext>
              </c:extLst>
            </c:dLbl>
            <c:dLbl>
              <c:idx val="38"/>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4A78-4427-8C3F-E50478DB3CFD}"/>
                </c:ext>
              </c:extLst>
            </c:dLbl>
            <c:dLbl>
              <c:idx val="39"/>
              <c:tx>
                <c:rich>
                  <a:bodyPr rot="0" spcFirstLastPara="1" vertOverflow="ellipsis" vert="horz" wrap="square" lIns="38100" tIns="19050" rIns="38100" bIns="19050" anchor="ctr" anchorCtr="1">
                    <a:spAutoFit/>
                  </a:bodyPr>
                  <a:lstStyle/>
                  <a:p>
                    <a:pPr>
                      <a:defRPr sz="900" b="0" i="0" u="none" strike="noStrike" kern="1200" baseline="0">
                        <a:solidFill>
                          <a:schemeClr val="bg1">
                            <a:lumMod val="65000"/>
                          </a:schemeClr>
                        </a:solidFill>
                        <a:latin typeface="+mn-lt"/>
                        <a:ea typeface="+mn-ea"/>
                        <a:cs typeface="+mn-cs"/>
                      </a:defRPr>
                    </a:pPr>
                    <a:fld id="{CF0AF936-691F-42FE-B650-968548A2FECE}" type="CELLRANGE">
                      <a:rPr lang="en-GB"/>
                      <a:pPr>
                        <a:defRPr>
                          <a:solidFill>
                            <a:schemeClr val="bg1">
                              <a:lumMod val="65000"/>
                            </a:schemeClr>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6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4A78-4427-8C3F-E50478DB3CFD}"/>
                </c:ext>
              </c:extLst>
            </c:dLbl>
            <c:dLbl>
              <c:idx val="40"/>
              <c:tx>
                <c:rich>
                  <a:bodyPr rot="0" spcFirstLastPara="1" vertOverflow="ellipsis" vert="horz" wrap="square" lIns="38100" tIns="19050" rIns="38100" bIns="19050" anchor="ctr" anchorCtr="1">
                    <a:spAutoFit/>
                  </a:bodyPr>
                  <a:lstStyle/>
                  <a:p>
                    <a:pPr>
                      <a:defRPr sz="900" b="0" i="0" u="none" strike="noStrike" kern="1200" baseline="0">
                        <a:solidFill>
                          <a:schemeClr val="bg1">
                            <a:lumMod val="65000"/>
                          </a:schemeClr>
                        </a:solidFill>
                        <a:latin typeface="+mn-lt"/>
                        <a:ea typeface="+mn-ea"/>
                        <a:cs typeface="+mn-cs"/>
                      </a:defRPr>
                    </a:pPr>
                    <a:fld id="{1979C432-A7EC-400C-B8AF-B842E9CBDD93}" type="CELLRANGE">
                      <a:rPr lang="en-GB"/>
                      <a:pPr>
                        <a:defRPr>
                          <a:solidFill>
                            <a:schemeClr val="bg1">
                              <a:lumMod val="65000"/>
                            </a:schemeClr>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6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4A78-4427-8C3F-E50478DB3CFD}"/>
                </c:ext>
              </c:extLst>
            </c:dLbl>
            <c:dLbl>
              <c:idx val="41"/>
              <c:tx>
                <c:rich>
                  <a:bodyPr/>
                  <a:lstStyle/>
                  <a:p>
                    <a:fld id="{D79A53A3-8ACB-4AFC-92B7-DF46A08FBE59}"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4A78-4427-8C3F-E50478DB3CFD}"/>
                </c:ext>
              </c:extLst>
            </c:dLbl>
            <c:dLbl>
              <c:idx val="42"/>
              <c:tx>
                <c:rich>
                  <a:bodyPr/>
                  <a:lstStyle/>
                  <a:p>
                    <a:fld id="{5907EDC8-0D32-4F0C-A892-4F2896D39024}"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4A78-4427-8C3F-E50478DB3CFD}"/>
                </c:ext>
              </c:extLst>
            </c:dLbl>
            <c:dLbl>
              <c:idx val="43"/>
              <c:tx>
                <c:rich>
                  <a:bodyPr rot="0" spcFirstLastPara="1" vertOverflow="ellipsis" vert="horz" wrap="square" lIns="38100" tIns="19050" rIns="38100" bIns="19050" anchor="ctr" anchorCtr="1">
                    <a:spAutoFit/>
                  </a:bodyPr>
                  <a:lstStyle/>
                  <a:p>
                    <a:pPr>
                      <a:defRPr sz="900" b="0" i="0" u="none" strike="noStrike" kern="1200" baseline="0">
                        <a:solidFill>
                          <a:schemeClr val="bg1">
                            <a:lumMod val="65000"/>
                          </a:schemeClr>
                        </a:solidFill>
                        <a:latin typeface="+mn-lt"/>
                        <a:ea typeface="+mn-ea"/>
                        <a:cs typeface="+mn-cs"/>
                      </a:defRPr>
                    </a:pPr>
                    <a:fld id="{D37BF53A-556E-477F-BD92-66D0D3C066F5}" type="CELLRANGE">
                      <a:rPr lang="en-US"/>
                      <a:pPr>
                        <a:defRPr>
                          <a:solidFill>
                            <a:schemeClr val="bg1">
                              <a:lumMod val="65000"/>
                            </a:schemeClr>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65000"/>
                        </a:schemeClr>
                      </a:solidFill>
                      <a:latin typeface="+mn-lt"/>
                      <a:ea typeface="+mn-ea"/>
                      <a:cs typeface="+mn-cs"/>
                    </a:defRPr>
                  </a:pPr>
                  <a:endParaRPr lang="en-US"/>
                </a:p>
              </c:txPr>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4A78-4427-8C3F-E50478DB3CFD}"/>
                </c:ext>
              </c:extLst>
            </c:dLbl>
            <c:dLbl>
              <c:idx val="4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4A78-4427-8C3F-E50478DB3CFD}"/>
                </c:ext>
              </c:extLst>
            </c:dLbl>
            <c:dLbl>
              <c:idx val="45"/>
              <c:tx>
                <c:rich>
                  <a:bodyPr/>
                  <a:lstStyle/>
                  <a:p>
                    <a:fld id="{4DC675EC-2858-4A25-A12E-B3835E43C4BC}"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4A78-4427-8C3F-E50478DB3CFD}"/>
                </c:ext>
              </c:extLst>
            </c:dLbl>
            <c:dLbl>
              <c:idx val="46"/>
              <c:tx>
                <c:rich>
                  <a:bodyPr/>
                  <a:lstStyle/>
                  <a:p>
                    <a:fld id="{B4A94A52-7678-48A7-A20A-54F39D23FF8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4A78-4427-8C3F-E50478DB3CFD}"/>
                </c:ext>
              </c:extLst>
            </c:dLbl>
            <c:dLbl>
              <c:idx val="47"/>
              <c:tx>
                <c:rich>
                  <a:bodyPr rot="0" spcFirstLastPara="1" vertOverflow="ellipsis" vert="horz" wrap="square" lIns="38100" tIns="19050" rIns="38100" bIns="19050" anchor="ctr" anchorCtr="1">
                    <a:spAutoFit/>
                  </a:bodyPr>
                  <a:lstStyle/>
                  <a:p>
                    <a:pPr>
                      <a:defRPr sz="900" b="0" i="0" u="none" strike="noStrike" kern="1200" baseline="0">
                        <a:solidFill>
                          <a:srgbClr val="00A249"/>
                        </a:solidFill>
                        <a:latin typeface="+mn-lt"/>
                        <a:ea typeface="+mn-ea"/>
                        <a:cs typeface="+mn-cs"/>
                      </a:defRPr>
                    </a:pPr>
                    <a:fld id="{F78F2513-6BF2-416D-8093-1F0AA4E04DA5}" type="CELLRANGE">
                      <a:rPr lang="en-GB"/>
                      <a:pPr>
                        <a:defRPr>
                          <a:solidFill>
                            <a:srgbClr val="00A249"/>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A249"/>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4A78-4427-8C3F-E50478DB3CF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1"/>
            <c:dispEq val="1"/>
            <c:trendlineLbl>
              <c:layout>
                <c:manualLayout>
                  <c:x val="-0.66883874740552829"/>
                  <c:y val="-0.13180579858073296"/>
                </c:manualLayout>
              </c:layout>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aseline="0"/>
                      <a:t>R² = 0.5117</a:t>
                    </a:r>
                    <a:endParaRPr lang="en-US"/>
                  </a:p>
                </c:rich>
              </c:tx>
              <c:numFmt formatCode="General" sourceLinked="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rendlineLbl>
          </c:trendline>
          <c:xVal>
            <c:numRef>
              <c:f>'WA1+O2 and WC37'!$D$100:$D$147</c:f>
              <c:numCache>
                <c:formatCode>General</c:formatCode>
                <c:ptCount val="48"/>
                <c:pt idx="0">
                  <c:v>95.798000000000002</c:v>
                </c:pt>
                <c:pt idx="1">
                  <c:v>93.367999999999995</c:v>
                </c:pt>
                <c:pt idx="2">
                  <c:v>76.358000000000004</c:v>
                </c:pt>
                <c:pt idx="3">
                  <c:v>83.64800000000001</c:v>
                </c:pt>
                <c:pt idx="5" formatCode="0.00">
                  <c:v>100</c:v>
                </c:pt>
                <c:pt idx="6">
                  <c:v>62.993000000000009</c:v>
                </c:pt>
                <c:pt idx="7">
                  <c:v>66.638000000000005</c:v>
                </c:pt>
                <c:pt idx="8">
                  <c:v>84.863</c:v>
                </c:pt>
                <c:pt idx="10">
                  <c:v>54.488</c:v>
                </c:pt>
                <c:pt idx="11">
                  <c:v>69.067999999999998</c:v>
                </c:pt>
                <c:pt idx="12">
                  <c:v>47.198</c:v>
                </c:pt>
                <c:pt idx="13">
                  <c:v>67.853000000000009</c:v>
                </c:pt>
                <c:pt idx="14">
                  <c:v>36.262999999999998</c:v>
                </c:pt>
                <c:pt idx="15">
                  <c:v>39.908000000000001</c:v>
                </c:pt>
                <c:pt idx="16">
                  <c:v>28.972999999999999</c:v>
                </c:pt>
                <c:pt idx="17">
                  <c:v>38.692999999999998</c:v>
                </c:pt>
                <c:pt idx="18">
                  <c:v>37.478000000000002</c:v>
                </c:pt>
                <c:pt idx="20">
                  <c:v>24.113</c:v>
                </c:pt>
                <c:pt idx="21">
                  <c:v>27.757999999999999</c:v>
                </c:pt>
                <c:pt idx="25">
                  <c:v>94.582999999999998</c:v>
                </c:pt>
                <c:pt idx="26">
                  <c:v>55.703000000000003</c:v>
                </c:pt>
                <c:pt idx="28">
                  <c:v>86.078000000000003</c:v>
                </c:pt>
                <c:pt idx="29">
                  <c:v>82.433000000000007</c:v>
                </c:pt>
                <c:pt idx="30">
                  <c:v>78.787999999999997</c:v>
                </c:pt>
                <c:pt idx="31">
                  <c:v>50.843000000000004</c:v>
                </c:pt>
                <c:pt idx="32">
                  <c:v>73.927999999999997</c:v>
                </c:pt>
                <c:pt idx="33">
                  <c:v>41.123000000000005</c:v>
                </c:pt>
                <c:pt idx="34">
                  <c:v>71.498000000000005</c:v>
                </c:pt>
                <c:pt idx="35">
                  <c:v>58.132999999999996</c:v>
                </c:pt>
                <c:pt idx="39">
                  <c:v>43.552999999999997</c:v>
                </c:pt>
                <c:pt idx="40">
                  <c:v>72.713000000000008</c:v>
                </c:pt>
                <c:pt idx="41">
                  <c:v>35.048000000000002</c:v>
                </c:pt>
                <c:pt idx="42">
                  <c:v>33.832999999999998</c:v>
                </c:pt>
                <c:pt idx="43">
                  <c:v>32.618000000000002</c:v>
                </c:pt>
                <c:pt idx="45">
                  <c:v>25.327999999999999</c:v>
                </c:pt>
                <c:pt idx="46">
                  <c:v>64.207999999999998</c:v>
                </c:pt>
                <c:pt idx="47">
                  <c:v>100</c:v>
                </c:pt>
              </c:numCache>
            </c:numRef>
          </c:xVal>
          <c:yVal>
            <c:numRef>
              <c:f>'WA1+O2 and WC37'!$C$100:$C$147</c:f>
              <c:numCache>
                <c:formatCode>General</c:formatCode>
                <c:ptCount val="48"/>
                <c:pt idx="0">
                  <c:v>22.2</c:v>
                </c:pt>
                <c:pt idx="1">
                  <c:v>21.6</c:v>
                </c:pt>
                <c:pt idx="2">
                  <c:v>25.6</c:v>
                </c:pt>
                <c:pt idx="3">
                  <c:v>11.4</c:v>
                </c:pt>
                <c:pt idx="5">
                  <c:v>23.4</c:v>
                </c:pt>
                <c:pt idx="6">
                  <c:v>36.9</c:v>
                </c:pt>
                <c:pt idx="7">
                  <c:v>24.8</c:v>
                </c:pt>
                <c:pt idx="8">
                  <c:v>21.6</c:v>
                </c:pt>
                <c:pt idx="10">
                  <c:v>46</c:v>
                </c:pt>
                <c:pt idx="11">
                  <c:v>36.5</c:v>
                </c:pt>
                <c:pt idx="12">
                  <c:v>36.6</c:v>
                </c:pt>
                <c:pt idx="13">
                  <c:v>42.6</c:v>
                </c:pt>
                <c:pt idx="14">
                  <c:v>27.6</c:v>
                </c:pt>
                <c:pt idx="15">
                  <c:v>48.6</c:v>
                </c:pt>
                <c:pt idx="16">
                  <c:v>40.799999999999997</c:v>
                </c:pt>
                <c:pt idx="17">
                  <c:v>49.2</c:v>
                </c:pt>
                <c:pt idx="18">
                  <c:v>41.4</c:v>
                </c:pt>
                <c:pt idx="20">
                  <c:v>57</c:v>
                </c:pt>
                <c:pt idx="21">
                  <c:v>54.6</c:v>
                </c:pt>
                <c:pt idx="25">
                  <c:v>0.96</c:v>
                </c:pt>
                <c:pt idx="26">
                  <c:v>32</c:v>
                </c:pt>
                <c:pt idx="28">
                  <c:v>29.4</c:v>
                </c:pt>
                <c:pt idx="29">
                  <c:v>18</c:v>
                </c:pt>
                <c:pt idx="30">
                  <c:v>31.2</c:v>
                </c:pt>
                <c:pt idx="31">
                  <c:v>35.4</c:v>
                </c:pt>
                <c:pt idx="32">
                  <c:v>26.6</c:v>
                </c:pt>
                <c:pt idx="33">
                  <c:v>16.3</c:v>
                </c:pt>
                <c:pt idx="34">
                  <c:v>40.799999999999997</c:v>
                </c:pt>
                <c:pt idx="35">
                  <c:v>15.6</c:v>
                </c:pt>
                <c:pt idx="39">
                  <c:v>43.8</c:v>
                </c:pt>
                <c:pt idx="40">
                  <c:v>20.3</c:v>
                </c:pt>
                <c:pt idx="41">
                  <c:v>51</c:v>
                </c:pt>
                <c:pt idx="42">
                  <c:v>48.6</c:v>
                </c:pt>
                <c:pt idx="43">
                  <c:v>28.2</c:v>
                </c:pt>
                <c:pt idx="45">
                  <c:v>45.6</c:v>
                </c:pt>
                <c:pt idx="46">
                  <c:v>39.799999999999997</c:v>
                </c:pt>
                <c:pt idx="47">
                  <c:v>14.4</c:v>
                </c:pt>
              </c:numCache>
            </c:numRef>
          </c:yVal>
          <c:smooth val="0"/>
          <c:extLst>
            <c:ext xmlns:c15="http://schemas.microsoft.com/office/drawing/2012/chart" uri="{02D57815-91ED-43cb-92C2-25804820EDAC}">
              <c15:datalabelsRange>
                <c15:f>'WA1+O2 and WC37'!$B$100:$B$147</c15:f>
                <c15:dlblRangeCache>
                  <c:ptCount val="48"/>
                  <c:pt idx="0">
                    <c:v>Phillipines</c:v>
                  </c:pt>
                  <c:pt idx="1">
                    <c:v>India</c:v>
                  </c:pt>
                  <c:pt idx="2">
                    <c:v>Poland</c:v>
                  </c:pt>
                  <c:pt idx="3">
                    <c:v>Egypt</c:v>
                  </c:pt>
                  <c:pt idx="5">
                    <c:v>Thailand</c:v>
                  </c:pt>
                  <c:pt idx="6">
                    <c:v>Portugal</c:v>
                  </c:pt>
                  <c:pt idx="7">
                    <c:v>Mexico</c:v>
                  </c:pt>
                  <c:pt idx="8">
                    <c:v>Malaysia</c:v>
                  </c:pt>
                  <c:pt idx="10">
                    <c:v>Austria</c:v>
                  </c:pt>
                  <c:pt idx="11">
                    <c:v>Greece</c:v>
                  </c:pt>
                  <c:pt idx="12">
                    <c:v>Spain</c:v>
                  </c:pt>
                  <c:pt idx="13">
                    <c:v>Italy</c:v>
                  </c:pt>
                  <c:pt idx="14">
                    <c:v>Australia</c:v>
                  </c:pt>
                  <c:pt idx="15">
                    <c:v>France</c:v>
                  </c:pt>
                  <c:pt idx="16">
                    <c:v>Great Britain</c:v>
                  </c:pt>
                  <c:pt idx="17">
                    <c:v>Germany</c:v>
                  </c:pt>
                  <c:pt idx="18">
                    <c:v>Finland</c:v>
                  </c:pt>
                  <c:pt idx="20">
                    <c:v>Sweden</c:v>
                  </c:pt>
                  <c:pt idx="21">
                    <c:v>Denmark</c:v>
                  </c:pt>
                  <c:pt idx="25">
                    <c:v>Pakistan</c:v>
                  </c:pt>
                  <c:pt idx="26">
                    <c:v>Lithuania</c:v>
                  </c:pt>
                  <c:pt idx="28">
                    <c:v>Romania</c:v>
                  </c:pt>
                  <c:pt idx="29">
                    <c:v>Brazil</c:v>
                  </c:pt>
                  <c:pt idx="30">
                    <c:v>Turkey</c:v>
                  </c:pt>
                  <c:pt idx="31">
                    <c:v>Bulgaria</c:v>
                  </c:pt>
                  <c:pt idx="32">
                    <c:v>Iran</c:v>
                  </c:pt>
                  <c:pt idx="33">
                    <c:v>South Korea</c:v>
                  </c:pt>
                  <c:pt idx="34">
                    <c:v>Singapore</c:v>
                  </c:pt>
                  <c:pt idx="35">
                    <c:v>Ukraine</c:v>
                  </c:pt>
                  <c:pt idx="39">
                    <c:v>Canada</c:v>
                  </c:pt>
                  <c:pt idx="40">
                    <c:v>South Africa</c:v>
                  </c:pt>
                  <c:pt idx="41">
                    <c:v>Belgium</c:v>
                  </c:pt>
                  <c:pt idx="42">
                    <c:v>Netherlands</c:v>
                  </c:pt>
                  <c:pt idx="43">
                    <c:v>Japan</c:v>
                  </c:pt>
                  <c:pt idx="45">
                    <c:v>Czech republic</c:v>
                  </c:pt>
                  <c:pt idx="46">
                    <c:v>Chile</c:v>
                  </c:pt>
                  <c:pt idx="47">
                    <c:v>Morocco</c:v>
                  </c:pt>
                </c15:dlblRangeCache>
              </c15:datalabelsRange>
            </c:ext>
            <c:ext xmlns:c16="http://schemas.microsoft.com/office/drawing/2014/chart" uri="{C3380CC4-5D6E-409C-BE32-E72D297353CC}">
              <c16:uniqueId val="{00000031-4A78-4427-8C3F-E50478DB3CFD}"/>
            </c:ext>
          </c:extLst>
        </c:ser>
        <c:dLbls>
          <c:showLegendKey val="0"/>
          <c:showVal val="0"/>
          <c:showCatName val="0"/>
          <c:showSerName val="0"/>
          <c:showPercent val="0"/>
          <c:showBubbleSize val="0"/>
        </c:dLbls>
        <c:axId val="437794816"/>
        <c:axId val="437784976"/>
      </c:scatterChart>
      <c:valAx>
        <c:axId val="43779481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GB" sz="1400" b="1"/>
                  <a:t>Debiased</a:t>
                </a:r>
                <a:r>
                  <a:rPr lang="en-GB" sz="1400" b="1" baseline="0"/>
                  <a:t> National Religiosity</a:t>
                </a:r>
                <a:endParaRPr lang="en-GB" sz="1400" b="1"/>
              </a:p>
            </c:rich>
          </c:tx>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7784976"/>
        <c:crosses val="autoZero"/>
        <c:crossBetween val="midCat"/>
      </c:valAx>
      <c:valAx>
        <c:axId val="4377849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GB" sz="1300" b="1" i="0" u="none" strike="noStrike" baseline="0">
                    <a:effectLst/>
                  </a:rPr>
                  <a:t>UN Poll vote share for 'action on climate change' </a:t>
                </a:r>
                <a:endParaRPr lang="en-GB" sz="1300" b="1"/>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779481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500" b="0" i="0" u="none" strike="noStrike" kern="1200" spc="0" baseline="0">
                <a:solidFill>
                  <a:schemeClr val="tx1">
                    <a:lumMod val="65000"/>
                    <a:lumOff val="35000"/>
                  </a:schemeClr>
                </a:solidFill>
                <a:latin typeface="+mn-lt"/>
                <a:ea typeface="+mn-ea"/>
                <a:cs typeface="+mn-cs"/>
              </a:defRPr>
            </a:pPr>
            <a:r>
              <a:rPr lang="en-GB" sz="1500" b="1"/>
              <a:t>% responses to th</a:t>
            </a:r>
            <a:r>
              <a:rPr lang="en-GB" sz="1500" b="1" baseline="0"/>
              <a:t>e question 'How serious a problem, if at all, do you think climate change is?' (Grey='Very serious', Green='Extremely serious', Blue='Very or Extremely serious'), versus debiased National Religiosity. 37 nations.</a:t>
            </a:r>
            <a:endParaRPr lang="en-GB" sz="1500" b="1"/>
          </a:p>
        </c:rich>
      </c:tx>
      <c:overlay val="0"/>
      <c:spPr>
        <a:noFill/>
        <a:ln>
          <a:noFill/>
        </a:ln>
        <a:effectLst/>
      </c:spPr>
      <c:txPr>
        <a:bodyPr rot="0" spcFirstLastPara="1" vertOverflow="ellipsis" vert="horz" wrap="square" anchor="ctr" anchorCtr="1"/>
        <a:lstStyle/>
        <a:p>
          <a:pPr>
            <a:defRPr sz="15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6"/>
            <c:spPr>
              <a:solidFill>
                <a:schemeClr val="accent1"/>
              </a:solidFill>
              <a:ln w="9525">
                <a:noFill/>
              </a:ln>
              <a:effectLst/>
            </c:spPr>
          </c:marker>
          <c:dPt>
            <c:idx val="0"/>
            <c:marker>
              <c:symbol val="circle"/>
              <c:size val="6"/>
              <c:spPr>
                <a:solidFill>
                  <a:schemeClr val="accent1"/>
                </a:solidFill>
                <a:ln w="9525">
                  <a:noFill/>
                </a:ln>
                <a:effectLst/>
              </c:spPr>
            </c:marker>
            <c:bubble3D val="0"/>
            <c:extLst>
              <c:ext xmlns:c16="http://schemas.microsoft.com/office/drawing/2014/chart" uri="{C3380CC4-5D6E-409C-BE32-E72D297353CC}">
                <c16:uniqueId val="{00000000-F156-4603-9ED7-80D1C662A3E8}"/>
              </c:ext>
            </c:extLst>
          </c:dPt>
          <c:dPt>
            <c:idx val="1"/>
            <c:marker>
              <c:symbol val="circle"/>
              <c:size val="6"/>
              <c:spPr>
                <a:solidFill>
                  <a:schemeClr val="accent1"/>
                </a:solidFill>
                <a:ln w="9525">
                  <a:noFill/>
                </a:ln>
                <a:effectLst/>
              </c:spPr>
            </c:marker>
            <c:bubble3D val="0"/>
            <c:extLst>
              <c:ext xmlns:c16="http://schemas.microsoft.com/office/drawing/2014/chart" uri="{C3380CC4-5D6E-409C-BE32-E72D297353CC}">
                <c16:uniqueId val="{00000001-F156-4603-9ED7-80D1C662A3E8}"/>
              </c:ext>
            </c:extLst>
          </c:dPt>
          <c:dPt>
            <c:idx val="2"/>
            <c:marker>
              <c:symbol val="circle"/>
              <c:size val="6"/>
              <c:spPr>
                <a:solidFill>
                  <a:schemeClr val="accent1"/>
                </a:solidFill>
                <a:ln w="9525">
                  <a:noFill/>
                </a:ln>
                <a:effectLst/>
              </c:spPr>
            </c:marker>
            <c:bubble3D val="0"/>
            <c:extLst>
              <c:ext xmlns:c16="http://schemas.microsoft.com/office/drawing/2014/chart" uri="{C3380CC4-5D6E-409C-BE32-E72D297353CC}">
                <c16:uniqueId val="{00000002-F156-4603-9ED7-80D1C662A3E8}"/>
              </c:ext>
            </c:extLst>
          </c:dPt>
          <c:dPt>
            <c:idx val="3"/>
            <c:marker>
              <c:symbol val="circle"/>
              <c:size val="6"/>
              <c:spPr>
                <a:solidFill>
                  <a:schemeClr val="accent1"/>
                </a:solidFill>
                <a:ln w="9525">
                  <a:noFill/>
                </a:ln>
                <a:effectLst/>
              </c:spPr>
            </c:marker>
            <c:bubble3D val="0"/>
            <c:extLst>
              <c:ext xmlns:c16="http://schemas.microsoft.com/office/drawing/2014/chart" uri="{C3380CC4-5D6E-409C-BE32-E72D297353CC}">
                <c16:uniqueId val="{00000003-F156-4603-9ED7-80D1C662A3E8}"/>
              </c:ext>
            </c:extLst>
          </c:dPt>
          <c:dPt>
            <c:idx val="4"/>
            <c:marker>
              <c:symbol val="circle"/>
              <c:size val="6"/>
              <c:spPr>
                <a:solidFill>
                  <a:schemeClr val="accent1"/>
                </a:solidFill>
                <a:ln w="9525">
                  <a:noFill/>
                </a:ln>
                <a:effectLst/>
              </c:spPr>
            </c:marker>
            <c:bubble3D val="0"/>
            <c:extLst>
              <c:ext xmlns:c16="http://schemas.microsoft.com/office/drawing/2014/chart" uri="{C3380CC4-5D6E-409C-BE32-E72D297353CC}">
                <c16:uniqueId val="{00000004-F156-4603-9ED7-80D1C662A3E8}"/>
              </c:ext>
            </c:extLst>
          </c:dPt>
          <c:dPt>
            <c:idx val="5"/>
            <c:marker>
              <c:symbol val="circle"/>
              <c:size val="6"/>
              <c:spPr>
                <a:solidFill>
                  <a:schemeClr val="accent1"/>
                </a:solidFill>
                <a:ln w="9525">
                  <a:noFill/>
                </a:ln>
                <a:effectLst/>
              </c:spPr>
            </c:marker>
            <c:bubble3D val="0"/>
            <c:extLst>
              <c:ext xmlns:c16="http://schemas.microsoft.com/office/drawing/2014/chart" uri="{C3380CC4-5D6E-409C-BE32-E72D297353CC}">
                <c16:uniqueId val="{00000005-F156-4603-9ED7-80D1C662A3E8}"/>
              </c:ext>
            </c:extLst>
          </c:dPt>
          <c:dPt>
            <c:idx val="6"/>
            <c:marker>
              <c:symbol val="circle"/>
              <c:size val="6"/>
              <c:spPr>
                <a:solidFill>
                  <a:schemeClr val="accent1"/>
                </a:solidFill>
                <a:ln w="9525">
                  <a:noFill/>
                </a:ln>
                <a:effectLst/>
              </c:spPr>
            </c:marker>
            <c:bubble3D val="0"/>
            <c:extLst>
              <c:ext xmlns:c16="http://schemas.microsoft.com/office/drawing/2014/chart" uri="{C3380CC4-5D6E-409C-BE32-E72D297353CC}">
                <c16:uniqueId val="{00000006-F156-4603-9ED7-80D1C662A3E8}"/>
              </c:ext>
            </c:extLst>
          </c:dPt>
          <c:dPt>
            <c:idx val="7"/>
            <c:marker>
              <c:symbol val="circle"/>
              <c:size val="6"/>
              <c:spPr>
                <a:solidFill>
                  <a:schemeClr val="accent1"/>
                </a:solidFill>
                <a:ln w="9525">
                  <a:noFill/>
                </a:ln>
                <a:effectLst/>
              </c:spPr>
            </c:marker>
            <c:bubble3D val="0"/>
            <c:extLst>
              <c:ext xmlns:c16="http://schemas.microsoft.com/office/drawing/2014/chart" uri="{C3380CC4-5D6E-409C-BE32-E72D297353CC}">
                <c16:uniqueId val="{00000007-F156-4603-9ED7-80D1C662A3E8}"/>
              </c:ext>
            </c:extLst>
          </c:dPt>
          <c:dPt>
            <c:idx val="8"/>
            <c:marker>
              <c:symbol val="circle"/>
              <c:size val="6"/>
              <c:spPr>
                <a:solidFill>
                  <a:schemeClr val="accent1"/>
                </a:solidFill>
                <a:ln w="9525">
                  <a:noFill/>
                </a:ln>
                <a:effectLst/>
              </c:spPr>
            </c:marker>
            <c:bubble3D val="0"/>
            <c:extLst>
              <c:ext xmlns:c16="http://schemas.microsoft.com/office/drawing/2014/chart" uri="{C3380CC4-5D6E-409C-BE32-E72D297353CC}">
                <c16:uniqueId val="{00000008-F156-4603-9ED7-80D1C662A3E8}"/>
              </c:ext>
            </c:extLst>
          </c:dPt>
          <c:dPt>
            <c:idx val="9"/>
            <c:marker>
              <c:symbol val="circle"/>
              <c:size val="6"/>
              <c:spPr>
                <a:solidFill>
                  <a:schemeClr val="accent1"/>
                </a:solidFill>
                <a:ln w="9525">
                  <a:noFill/>
                </a:ln>
                <a:effectLst/>
              </c:spPr>
            </c:marker>
            <c:bubble3D val="0"/>
            <c:extLst>
              <c:ext xmlns:c16="http://schemas.microsoft.com/office/drawing/2014/chart" uri="{C3380CC4-5D6E-409C-BE32-E72D297353CC}">
                <c16:uniqueId val="{00000009-F156-4603-9ED7-80D1C662A3E8}"/>
              </c:ext>
            </c:extLst>
          </c:dPt>
          <c:dPt>
            <c:idx val="10"/>
            <c:marker>
              <c:symbol val="circle"/>
              <c:size val="6"/>
              <c:spPr>
                <a:solidFill>
                  <a:schemeClr val="accent1"/>
                </a:solidFill>
                <a:ln w="9525">
                  <a:noFill/>
                </a:ln>
                <a:effectLst/>
              </c:spPr>
            </c:marker>
            <c:bubble3D val="0"/>
            <c:extLst>
              <c:ext xmlns:c16="http://schemas.microsoft.com/office/drawing/2014/chart" uri="{C3380CC4-5D6E-409C-BE32-E72D297353CC}">
                <c16:uniqueId val="{0000000A-F156-4603-9ED7-80D1C662A3E8}"/>
              </c:ext>
            </c:extLst>
          </c:dPt>
          <c:dPt>
            <c:idx val="11"/>
            <c:marker>
              <c:symbol val="circle"/>
              <c:size val="6"/>
              <c:spPr>
                <a:solidFill>
                  <a:schemeClr val="accent1"/>
                </a:solidFill>
                <a:ln w="9525">
                  <a:noFill/>
                </a:ln>
                <a:effectLst/>
              </c:spPr>
            </c:marker>
            <c:bubble3D val="0"/>
            <c:extLst>
              <c:ext xmlns:c16="http://schemas.microsoft.com/office/drawing/2014/chart" uri="{C3380CC4-5D6E-409C-BE32-E72D297353CC}">
                <c16:uniqueId val="{0000000B-F156-4603-9ED7-80D1C662A3E8}"/>
              </c:ext>
            </c:extLst>
          </c:dPt>
          <c:dPt>
            <c:idx val="12"/>
            <c:marker>
              <c:symbol val="circle"/>
              <c:size val="6"/>
              <c:spPr>
                <a:solidFill>
                  <a:schemeClr val="accent1"/>
                </a:solidFill>
                <a:ln w="9525">
                  <a:noFill/>
                </a:ln>
                <a:effectLst/>
              </c:spPr>
            </c:marker>
            <c:bubble3D val="0"/>
            <c:extLst>
              <c:ext xmlns:c16="http://schemas.microsoft.com/office/drawing/2014/chart" uri="{C3380CC4-5D6E-409C-BE32-E72D297353CC}">
                <c16:uniqueId val="{0000000C-F156-4603-9ED7-80D1C662A3E8}"/>
              </c:ext>
            </c:extLst>
          </c:dPt>
          <c:dPt>
            <c:idx val="13"/>
            <c:marker>
              <c:symbol val="circle"/>
              <c:size val="6"/>
              <c:spPr>
                <a:solidFill>
                  <a:schemeClr val="accent1"/>
                </a:solidFill>
                <a:ln w="9525">
                  <a:noFill/>
                </a:ln>
                <a:effectLst/>
              </c:spPr>
            </c:marker>
            <c:bubble3D val="0"/>
            <c:extLst>
              <c:ext xmlns:c16="http://schemas.microsoft.com/office/drawing/2014/chart" uri="{C3380CC4-5D6E-409C-BE32-E72D297353CC}">
                <c16:uniqueId val="{0000000D-F156-4603-9ED7-80D1C662A3E8}"/>
              </c:ext>
            </c:extLst>
          </c:dPt>
          <c:dPt>
            <c:idx val="14"/>
            <c:marker>
              <c:symbol val="circle"/>
              <c:size val="6"/>
              <c:spPr>
                <a:solidFill>
                  <a:schemeClr val="accent1"/>
                </a:solidFill>
                <a:ln w="9525">
                  <a:noFill/>
                </a:ln>
                <a:effectLst/>
              </c:spPr>
            </c:marker>
            <c:bubble3D val="0"/>
            <c:extLst>
              <c:ext xmlns:c16="http://schemas.microsoft.com/office/drawing/2014/chart" uri="{C3380CC4-5D6E-409C-BE32-E72D297353CC}">
                <c16:uniqueId val="{0000000E-F156-4603-9ED7-80D1C662A3E8}"/>
              </c:ext>
            </c:extLst>
          </c:dPt>
          <c:dPt>
            <c:idx val="15"/>
            <c:marker>
              <c:symbol val="circle"/>
              <c:size val="6"/>
              <c:spPr>
                <a:solidFill>
                  <a:schemeClr val="accent1"/>
                </a:solidFill>
                <a:ln w="9525">
                  <a:noFill/>
                </a:ln>
                <a:effectLst/>
              </c:spPr>
            </c:marker>
            <c:bubble3D val="0"/>
            <c:extLst>
              <c:ext xmlns:c16="http://schemas.microsoft.com/office/drawing/2014/chart" uri="{C3380CC4-5D6E-409C-BE32-E72D297353CC}">
                <c16:uniqueId val="{0000000F-F156-4603-9ED7-80D1C662A3E8}"/>
              </c:ext>
            </c:extLst>
          </c:dPt>
          <c:dPt>
            <c:idx val="16"/>
            <c:marker>
              <c:symbol val="circle"/>
              <c:size val="6"/>
              <c:spPr>
                <a:solidFill>
                  <a:schemeClr val="accent1"/>
                </a:solidFill>
                <a:ln w="9525">
                  <a:noFill/>
                </a:ln>
                <a:effectLst/>
              </c:spPr>
            </c:marker>
            <c:bubble3D val="0"/>
            <c:extLst>
              <c:ext xmlns:c16="http://schemas.microsoft.com/office/drawing/2014/chart" uri="{C3380CC4-5D6E-409C-BE32-E72D297353CC}">
                <c16:uniqueId val="{00000010-F156-4603-9ED7-80D1C662A3E8}"/>
              </c:ext>
            </c:extLst>
          </c:dPt>
          <c:dPt>
            <c:idx val="17"/>
            <c:marker>
              <c:symbol val="circle"/>
              <c:size val="6"/>
              <c:spPr>
                <a:solidFill>
                  <a:schemeClr val="accent1"/>
                </a:solidFill>
                <a:ln w="9525">
                  <a:noFill/>
                </a:ln>
                <a:effectLst/>
              </c:spPr>
            </c:marker>
            <c:bubble3D val="0"/>
            <c:extLst>
              <c:ext xmlns:c16="http://schemas.microsoft.com/office/drawing/2014/chart" uri="{C3380CC4-5D6E-409C-BE32-E72D297353CC}">
                <c16:uniqueId val="{00000011-F156-4603-9ED7-80D1C662A3E8}"/>
              </c:ext>
            </c:extLst>
          </c:dPt>
          <c:dPt>
            <c:idx val="18"/>
            <c:marker>
              <c:symbol val="circle"/>
              <c:size val="6"/>
              <c:spPr>
                <a:solidFill>
                  <a:schemeClr val="accent1"/>
                </a:solidFill>
                <a:ln w="9525">
                  <a:noFill/>
                </a:ln>
                <a:effectLst/>
              </c:spPr>
            </c:marker>
            <c:bubble3D val="0"/>
            <c:extLst>
              <c:ext xmlns:c16="http://schemas.microsoft.com/office/drawing/2014/chart" uri="{C3380CC4-5D6E-409C-BE32-E72D297353CC}">
                <c16:uniqueId val="{00000012-F156-4603-9ED7-80D1C662A3E8}"/>
              </c:ext>
            </c:extLst>
          </c:dPt>
          <c:dPt>
            <c:idx val="19"/>
            <c:marker>
              <c:symbol val="circle"/>
              <c:size val="6"/>
              <c:spPr>
                <a:solidFill>
                  <a:schemeClr val="accent1"/>
                </a:solidFill>
                <a:ln w="9525">
                  <a:noFill/>
                </a:ln>
                <a:effectLst/>
              </c:spPr>
            </c:marker>
            <c:bubble3D val="0"/>
            <c:extLst>
              <c:ext xmlns:c16="http://schemas.microsoft.com/office/drawing/2014/chart" uri="{C3380CC4-5D6E-409C-BE32-E72D297353CC}">
                <c16:uniqueId val="{00000013-F156-4603-9ED7-80D1C662A3E8}"/>
              </c:ext>
            </c:extLst>
          </c:dPt>
          <c:dPt>
            <c:idx val="20"/>
            <c:marker>
              <c:symbol val="circle"/>
              <c:size val="6"/>
              <c:spPr>
                <a:solidFill>
                  <a:schemeClr val="accent1"/>
                </a:solidFill>
                <a:ln w="9525">
                  <a:noFill/>
                </a:ln>
                <a:effectLst/>
              </c:spPr>
            </c:marker>
            <c:bubble3D val="0"/>
            <c:extLst>
              <c:ext xmlns:c16="http://schemas.microsoft.com/office/drawing/2014/chart" uri="{C3380CC4-5D6E-409C-BE32-E72D297353CC}">
                <c16:uniqueId val="{00000014-F156-4603-9ED7-80D1C662A3E8}"/>
              </c:ext>
            </c:extLst>
          </c:dPt>
          <c:dPt>
            <c:idx val="21"/>
            <c:marker>
              <c:symbol val="circle"/>
              <c:size val="6"/>
              <c:spPr>
                <a:solidFill>
                  <a:schemeClr val="accent1"/>
                </a:solidFill>
                <a:ln w="9525">
                  <a:noFill/>
                </a:ln>
                <a:effectLst/>
              </c:spPr>
            </c:marker>
            <c:bubble3D val="0"/>
            <c:extLst>
              <c:ext xmlns:c16="http://schemas.microsoft.com/office/drawing/2014/chart" uri="{C3380CC4-5D6E-409C-BE32-E72D297353CC}">
                <c16:uniqueId val="{00000015-F156-4603-9ED7-80D1C662A3E8}"/>
              </c:ext>
            </c:extLst>
          </c:dPt>
          <c:dPt>
            <c:idx val="22"/>
            <c:marker>
              <c:symbol val="circle"/>
              <c:size val="6"/>
              <c:spPr>
                <a:solidFill>
                  <a:schemeClr val="accent1"/>
                </a:solidFill>
                <a:ln w="9525">
                  <a:noFill/>
                </a:ln>
                <a:effectLst/>
              </c:spPr>
            </c:marker>
            <c:bubble3D val="0"/>
            <c:extLst>
              <c:ext xmlns:c16="http://schemas.microsoft.com/office/drawing/2014/chart" uri="{C3380CC4-5D6E-409C-BE32-E72D297353CC}">
                <c16:uniqueId val="{00000016-F156-4603-9ED7-80D1C662A3E8}"/>
              </c:ext>
            </c:extLst>
          </c:dPt>
          <c:dPt>
            <c:idx val="23"/>
            <c:marker>
              <c:symbol val="circle"/>
              <c:size val="6"/>
              <c:spPr>
                <a:solidFill>
                  <a:schemeClr val="accent1"/>
                </a:solidFill>
                <a:ln w="9525">
                  <a:noFill/>
                </a:ln>
                <a:effectLst/>
              </c:spPr>
            </c:marker>
            <c:bubble3D val="0"/>
            <c:extLst>
              <c:ext xmlns:c16="http://schemas.microsoft.com/office/drawing/2014/chart" uri="{C3380CC4-5D6E-409C-BE32-E72D297353CC}">
                <c16:uniqueId val="{00000017-F156-4603-9ED7-80D1C662A3E8}"/>
              </c:ext>
            </c:extLst>
          </c:dPt>
          <c:dPt>
            <c:idx val="24"/>
            <c:marker>
              <c:symbol val="circle"/>
              <c:size val="6"/>
              <c:spPr>
                <a:solidFill>
                  <a:schemeClr val="accent1"/>
                </a:solidFill>
                <a:ln w="9525">
                  <a:noFill/>
                </a:ln>
                <a:effectLst/>
              </c:spPr>
            </c:marker>
            <c:bubble3D val="0"/>
            <c:extLst>
              <c:ext xmlns:c16="http://schemas.microsoft.com/office/drawing/2014/chart" uri="{C3380CC4-5D6E-409C-BE32-E72D297353CC}">
                <c16:uniqueId val="{00000018-F156-4603-9ED7-80D1C662A3E8}"/>
              </c:ext>
            </c:extLst>
          </c:dPt>
          <c:dPt>
            <c:idx val="25"/>
            <c:marker>
              <c:symbol val="circle"/>
              <c:size val="6"/>
              <c:spPr>
                <a:solidFill>
                  <a:schemeClr val="accent1"/>
                </a:solidFill>
                <a:ln w="9525">
                  <a:noFill/>
                </a:ln>
                <a:effectLst/>
              </c:spPr>
            </c:marker>
            <c:bubble3D val="0"/>
            <c:extLst>
              <c:ext xmlns:c16="http://schemas.microsoft.com/office/drawing/2014/chart" uri="{C3380CC4-5D6E-409C-BE32-E72D297353CC}">
                <c16:uniqueId val="{00000019-F156-4603-9ED7-80D1C662A3E8}"/>
              </c:ext>
            </c:extLst>
          </c:dPt>
          <c:dPt>
            <c:idx val="26"/>
            <c:marker>
              <c:symbol val="circle"/>
              <c:size val="6"/>
              <c:spPr>
                <a:solidFill>
                  <a:schemeClr val="accent1"/>
                </a:solidFill>
                <a:ln w="9525">
                  <a:noFill/>
                </a:ln>
                <a:effectLst/>
              </c:spPr>
            </c:marker>
            <c:bubble3D val="0"/>
            <c:extLst>
              <c:ext xmlns:c16="http://schemas.microsoft.com/office/drawing/2014/chart" uri="{C3380CC4-5D6E-409C-BE32-E72D297353CC}">
                <c16:uniqueId val="{0000001A-F156-4603-9ED7-80D1C662A3E8}"/>
              </c:ext>
            </c:extLst>
          </c:dPt>
          <c:dPt>
            <c:idx val="27"/>
            <c:marker>
              <c:symbol val="circle"/>
              <c:size val="6"/>
              <c:spPr>
                <a:solidFill>
                  <a:schemeClr val="accent1"/>
                </a:solidFill>
                <a:ln w="9525">
                  <a:noFill/>
                </a:ln>
                <a:effectLst/>
              </c:spPr>
            </c:marker>
            <c:bubble3D val="0"/>
            <c:extLst>
              <c:ext xmlns:c16="http://schemas.microsoft.com/office/drawing/2014/chart" uri="{C3380CC4-5D6E-409C-BE32-E72D297353CC}">
                <c16:uniqueId val="{0000001B-F156-4603-9ED7-80D1C662A3E8}"/>
              </c:ext>
            </c:extLst>
          </c:dPt>
          <c:dPt>
            <c:idx val="28"/>
            <c:marker>
              <c:symbol val="circle"/>
              <c:size val="6"/>
              <c:spPr>
                <a:solidFill>
                  <a:schemeClr val="accent1"/>
                </a:solidFill>
                <a:ln w="9525">
                  <a:noFill/>
                </a:ln>
                <a:effectLst/>
              </c:spPr>
            </c:marker>
            <c:bubble3D val="0"/>
            <c:extLst>
              <c:ext xmlns:c16="http://schemas.microsoft.com/office/drawing/2014/chart" uri="{C3380CC4-5D6E-409C-BE32-E72D297353CC}">
                <c16:uniqueId val="{0000001C-F156-4603-9ED7-80D1C662A3E8}"/>
              </c:ext>
            </c:extLst>
          </c:dPt>
          <c:dPt>
            <c:idx val="29"/>
            <c:marker>
              <c:symbol val="circle"/>
              <c:size val="6"/>
              <c:spPr>
                <a:solidFill>
                  <a:schemeClr val="accent1"/>
                </a:solidFill>
                <a:ln w="9525">
                  <a:noFill/>
                </a:ln>
                <a:effectLst/>
              </c:spPr>
            </c:marker>
            <c:bubble3D val="0"/>
            <c:extLst>
              <c:ext xmlns:c16="http://schemas.microsoft.com/office/drawing/2014/chart" uri="{C3380CC4-5D6E-409C-BE32-E72D297353CC}">
                <c16:uniqueId val="{0000001D-F156-4603-9ED7-80D1C662A3E8}"/>
              </c:ext>
            </c:extLst>
          </c:dPt>
          <c:dPt>
            <c:idx val="30"/>
            <c:marker>
              <c:symbol val="circle"/>
              <c:size val="6"/>
              <c:spPr>
                <a:solidFill>
                  <a:schemeClr val="accent1"/>
                </a:solidFill>
                <a:ln w="9525">
                  <a:noFill/>
                </a:ln>
                <a:effectLst/>
              </c:spPr>
            </c:marker>
            <c:bubble3D val="0"/>
            <c:extLst>
              <c:ext xmlns:c16="http://schemas.microsoft.com/office/drawing/2014/chart" uri="{C3380CC4-5D6E-409C-BE32-E72D297353CC}">
                <c16:uniqueId val="{0000001E-F156-4603-9ED7-80D1C662A3E8}"/>
              </c:ext>
            </c:extLst>
          </c:dPt>
          <c:dPt>
            <c:idx val="31"/>
            <c:marker>
              <c:symbol val="circle"/>
              <c:size val="6"/>
              <c:spPr>
                <a:solidFill>
                  <a:schemeClr val="accent1"/>
                </a:solidFill>
                <a:ln w="9525">
                  <a:noFill/>
                </a:ln>
                <a:effectLst/>
              </c:spPr>
            </c:marker>
            <c:bubble3D val="0"/>
            <c:extLst>
              <c:ext xmlns:c16="http://schemas.microsoft.com/office/drawing/2014/chart" uri="{C3380CC4-5D6E-409C-BE32-E72D297353CC}">
                <c16:uniqueId val="{0000001F-F156-4603-9ED7-80D1C662A3E8}"/>
              </c:ext>
            </c:extLst>
          </c:dPt>
          <c:dPt>
            <c:idx val="32"/>
            <c:marker>
              <c:symbol val="circle"/>
              <c:size val="6"/>
              <c:spPr>
                <a:solidFill>
                  <a:schemeClr val="accent1"/>
                </a:solidFill>
                <a:ln w="9525">
                  <a:noFill/>
                </a:ln>
                <a:effectLst/>
              </c:spPr>
            </c:marker>
            <c:bubble3D val="0"/>
            <c:extLst>
              <c:ext xmlns:c16="http://schemas.microsoft.com/office/drawing/2014/chart" uri="{C3380CC4-5D6E-409C-BE32-E72D297353CC}">
                <c16:uniqueId val="{00000020-F156-4603-9ED7-80D1C662A3E8}"/>
              </c:ext>
            </c:extLst>
          </c:dPt>
          <c:dPt>
            <c:idx val="33"/>
            <c:marker>
              <c:symbol val="circle"/>
              <c:size val="6"/>
              <c:spPr>
                <a:solidFill>
                  <a:schemeClr val="accent1"/>
                </a:solidFill>
                <a:ln w="9525">
                  <a:noFill/>
                </a:ln>
                <a:effectLst/>
              </c:spPr>
            </c:marker>
            <c:bubble3D val="0"/>
            <c:extLst>
              <c:ext xmlns:c16="http://schemas.microsoft.com/office/drawing/2014/chart" uri="{C3380CC4-5D6E-409C-BE32-E72D297353CC}">
                <c16:uniqueId val="{00000021-F156-4603-9ED7-80D1C662A3E8}"/>
              </c:ext>
            </c:extLst>
          </c:dPt>
          <c:dPt>
            <c:idx val="34"/>
            <c:marker>
              <c:symbol val="circle"/>
              <c:size val="6"/>
              <c:spPr>
                <a:solidFill>
                  <a:schemeClr val="accent1"/>
                </a:solidFill>
                <a:ln w="9525">
                  <a:noFill/>
                </a:ln>
                <a:effectLst/>
              </c:spPr>
            </c:marker>
            <c:bubble3D val="0"/>
            <c:extLst>
              <c:ext xmlns:c16="http://schemas.microsoft.com/office/drawing/2014/chart" uri="{C3380CC4-5D6E-409C-BE32-E72D297353CC}">
                <c16:uniqueId val="{00000022-F156-4603-9ED7-80D1C662A3E8}"/>
              </c:ext>
            </c:extLst>
          </c:dPt>
          <c:dPt>
            <c:idx val="35"/>
            <c:marker>
              <c:symbol val="circle"/>
              <c:size val="6"/>
              <c:spPr>
                <a:solidFill>
                  <a:schemeClr val="accent1"/>
                </a:solidFill>
                <a:ln w="9525">
                  <a:noFill/>
                </a:ln>
                <a:effectLst/>
              </c:spPr>
            </c:marker>
            <c:bubble3D val="0"/>
            <c:extLst>
              <c:ext xmlns:c16="http://schemas.microsoft.com/office/drawing/2014/chart" uri="{C3380CC4-5D6E-409C-BE32-E72D297353CC}">
                <c16:uniqueId val="{00000023-F156-4603-9ED7-80D1C662A3E8}"/>
              </c:ext>
            </c:extLst>
          </c:dPt>
          <c:dPt>
            <c:idx val="36"/>
            <c:marker>
              <c:symbol val="circle"/>
              <c:size val="6"/>
              <c:spPr>
                <a:solidFill>
                  <a:schemeClr val="accent1"/>
                </a:solidFill>
                <a:ln w="9525">
                  <a:noFill/>
                </a:ln>
                <a:effectLst/>
              </c:spPr>
            </c:marker>
            <c:bubble3D val="0"/>
            <c:extLst>
              <c:ext xmlns:c16="http://schemas.microsoft.com/office/drawing/2014/chart" uri="{C3380CC4-5D6E-409C-BE32-E72D297353CC}">
                <c16:uniqueId val="{00000024-F156-4603-9ED7-80D1C662A3E8}"/>
              </c:ext>
            </c:extLst>
          </c:dPt>
          <c:dLbls>
            <c:dLbl>
              <c:idx val="0"/>
              <c:tx>
                <c:rich>
                  <a:bodyPr/>
                  <a:lstStyle/>
                  <a:p>
                    <a:fld id="{23E52CDD-00F1-4BEF-8335-355AF79661C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F156-4603-9ED7-80D1C662A3E8}"/>
                </c:ext>
              </c:extLst>
            </c:dLbl>
            <c:dLbl>
              <c:idx val="1"/>
              <c:tx>
                <c:rich>
                  <a:bodyPr/>
                  <a:lstStyle/>
                  <a:p>
                    <a:fld id="{6042AC98-ADE4-4B93-844E-782C93AE74FA}"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F156-4603-9ED7-80D1C662A3E8}"/>
                </c:ext>
              </c:extLst>
            </c:dLbl>
            <c:dLbl>
              <c:idx val="2"/>
              <c:tx>
                <c:rich>
                  <a:bodyPr/>
                  <a:lstStyle/>
                  <a:p>
                    <a:fld id="{4D6096B6-A1DA-4B0B-80E7-1DDC1503859E}" type="CELLRANGE">
                      <a:rPr lang="en-US">
                        <a:solidFill>
                          <a:schemeClr val="accent1"/>
                        </a:solidFill>
                      </a:rPr>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F156-4603-9ED7-80D1C662A3E8}"/>
                </c:ext>
              </c:extLst>
            </c:dLbl>
            <c:dLbl>
              <c:idx val="3"/>
              <c:tx>
                <c:rich>
                  <a:bodyPr/>
                  <a:lstStyle/>
                  <a:p>
                    <a:fld id="{C012CA37-66B9-4E0C-B6CA-988D5F77D53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F156-4603-9ED7-80D1C662A3E8}"/>
                </c:ext>
              </c:extLst>
            </c:dLbl>
            <c:dLbl>
              <c:idx val="4"/>
              <c:tx>
                <c:rich>
                  <a:bodyPr/>
                  <a:lstStyle/>
                  <a:p>
                    <a:fld id="{89BE581B-CF54-419A-8690-1544FDF7F46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F156-4603-9ED7-80D1C662A3E8}"/>
                </c:ext>
              </c:extLst>
            </c:dLbl>
            <c:dLbl>
              <c:idx val="5"/>
              <c:tx>
                <c:rich>
                  <a:bodyPr/>
                  <a:lstStyle/>
                  <a:p>
                    <a:fld id="{47B211A9-5166-4285-83E2-4BE036D85543}" type="CELLRANGE">
                      <a:rPr lang="en-US">
                        <a:solidFill>
                          <a:schemeClr val="accent1"/>
                        </a:solidFill>
                      </a:rPr>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F156-4603-9ED7-80D1C662A3E8}"/>
                </c:ext>
              </c:extLst>
            </c:dLbl>
            <c:dLbl>
              <c:idx val="6"/>
              <c:tx>
                <c:rich>
                  <a:bodyPr/>
                  <a:lstStyle/>
                  <a:p>
                    <a:fld id="{BE381EF0-CCE6-479A-A057-9BDF6D54991F}"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F156-4603-9ED7-80D1C662A3E8}"/>
                </c:ext>
              </c:extLst>
            </c:dLbl>
            <c:dLbl>
              <c:idx val="7"/>
              <c:tx>
                <c:rich>
                  <a:bodyPr/>
                  <a:lstStyle/>
                  <a:p>
                    <a:fld id="{1404E066-36FF-4C3F-9973-188656040AB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F156-4603-9ED7-80D1C662A3E8}"/>
                </c:ext>
              </c:extLst>
            </c:dLbl>
            <c:dLbl>
              <c:idx val="8"/>
              <c:tx>
                <c:rich>
                  <a:bodyPr/>
                  <a:lstStyle/>
                  <a:p>
                    <a:fld id="{8BE1D445-F096-4E41-A9BD-F9648D9A1F2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F156-4603-9ED7-80D1C662A3E8}"/>
                </c:ext>
              </c:extLst>
            </c:dLbl>
            <c:dLbl>
              <c:idx val="9"/>
              <c:tx>
                <c:rich>
                  <a:bodyPr/>
                  <a:lstStyle/>
                  <a:p>
                    <a:fld id="{E43487C6-DA7E-4732-935D-88DE0CBE08A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F156-4603-9ED7-80D1C662A3E8}"/>
                </c:ext>
              </c:extLst>
            </c:dLbl>
            <c:dLbl>
              <c:idx val="10"/>
              <c:tx>
                <c:rich>
                  <a:bodyPr/>
                  <a:lstStyle/>
                  <a:p>
                    <a:fld id="{3EA7B4BB-A652-49C9-955E-5DC94487EA52}"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F156-4603-9ED7-80D1C662A3E8}"/>
                </c:ext>
              </c:extLst>
            </c:dLbl>
            <c:dLbl>
              <c:idx val="11"/>
              <c:tx>
                <c:rich>
                  <a:bodyPr/>
                  <a:lstStyle/>
                  <a:p>
                    <a:fld id="{E9986D30-9693-4FF9-9FAB-216E3B2ADBAD}"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F156-4603-9ED7-80D1C662A3E8}"/>
                </c:ext>
              </c:extLst>
            </c:dLbl>
            <c:dLbl>
              <c:idx val="12"/>
              <c:tx>
                <c:rich>
                  <a:bodyPr/>
                  <a:lstStyle/>
                  <a:p>
                    <a:fld id="{A61496FF-22C9-4153-9C13-9C36D6B90D4A}" type="CELLRANGE">
                      <a:rPr lang="en-US">
                        <a:solidFill>
                          <a:schemeClr val="accent1"/>
                        </a:solidFill>
                      </a:rPr>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F156-4603-9ED7-80D1C662A3E8}"/>
                </c:ext>
              </c:extLst>
            </c:dLbl>
            <c:dLbl>
              <c:idx val="13"/>
              <c:tx>
                <c:rich>
                  <a:bodyPr/>
                  <a:lstStyle/>
                  <a:p>
                    <a:fld id="{51C084C9-4225-47B8-8AF1-6E9BEC6E80BB}"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F156-4603-9ED7-80D1C662A3E8}"/>
                </c:ext>
              </c:extLst>
            </c:dLbl>
            <c:dLbl>
              <c:idx val="14"/>
              <c:tx>
                <c:rich>
                  <a:bodyPr/>
                  <a:lstStyle/>
                  <a:p>
                    <a:fld id="{CACD7505-2CEA-466C-82FB-1BD579A670B2}"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F156-4603-9ED7-80D1C662A3E8}"/>
                </c:ext>
              </c:extLst>
            </c:dLbl>
            <c:dLbl>
              <c:idx val="15"/>
              <c:tx>
                <c:rich>
                  <a:bodyPr/>
                  <a:lstStyle/>
                  <a:p>
                    <a:fld id="{3F250F37-0233-4740-BAE1-F9174224177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F156-4603-9ED7-80D1C662A3E8}"/>
                </c:ext>
              </c:extLst>
            </c:dLbl>
            <c:dLbl>
              <c:idx val="16"/>
              <c:tx>
                <c:rich>
                  <a:bodyPr/>
                  <a:lstStyle/>
                  <a:p>
                    <a:fld id="{AF1017C5-FFA8-4B11-A04E-671DAA79DECB}"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F156-4603-9ED7-80D1C662A3E8}"/>
                </c:ext>
              </c:extLst>
            </c:dLbl>
            <c:dLbl>
              <c:idx val="17"/>
              <c:tx>
                <c:rich>
                  <a:bodyPr/>
                  <a:lstStyle/>
                  <a:p>
                    <a:fld id="{64373FFD-D36E-46C8-8E03-1B00A08F1216}"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F156-4603-9ED7-80D1C662A3E8}"/>
                </c:ext>
              </c:extLst>
            </c:dLbl>
            <c:dLbl>
              <c:idx val="18"/>
              <c:tx>
                <c:rich>
                  <a:bodyPr/>
                  <a:lstStyle/>
                  <a:p>
                    <a:fld id="{04ECEFD7-94F3-4115-8F0F-FCF7D8E952B6}"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F156-4603-9ED7-80D1C662A3E8}"/>
                </c:ext>
              </c:extLst>
            </c:dLbl>
            <c:dLbl>
              <c:idx val="19"/>
              <c:tx>
                <c:rich>
                  <a:bodyPr/>
                  <a:lstStyle/>
                  <a:p>
                    <a:fld id="{873A599E-1350-4258-9ECB-7B18C7BD8809}"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F156-4603-9ED7-80D1C662A3E8}"/>
                </c:ext>
              </c:extLst>
            </c:dLbl>
            <c:dLbl>
              <c:idx val="20"/>
              <c:tx>
                <c:rich>
                  <a:bodyPr/>
                  <a:lstStyle/>
                  <a:p>
                    <a:fld id="{F1257238-BBB3-4603-9201-BC91C52B677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F156-4603-9ED7-80D1C662A3E8}"/>
                </c:ext>
              </c:extLst>
            </c:dLbl>
            <c:dLbl>
              <c:idx val="21"/>
              <c:tx>
                <c:rich>
                  <a:bodyPr/>
                  <a:lstStyle/>
                  <a:p>
                    <a:fld id="{72486EC3-947E-4D35-B845-42DFB71D0C1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F156-4603-9ED7-80D1C662A3E8}"/>
                </c:ext>
              </c:extLst>
            </c:dLbl>
            <c:dLbl>
              <c:idx val="22"/>
              <c:layout>
                <c:manualLayout>
                  <c:x val="-1.1631287099912635E-3"/>
                  <c:y val="3.3755274261603376E-3"/>
                </c:manualLayout>
              </c:layout>
              <c:tx>
                <c:rich>
                  <a:bodyPr/>
                  <a:lstStyle/>
                  <a:p>
                    <a:fld id="{52A2F143-4ADF-4E83-96AC-F40A995B8011}" type="CELLRANGE">
                      <a:rPr lang="en-US">
                        <a:solidFill>
                          <a:schemeClr val="accent1"/>
                        </a:solidFill>
                      </a:rPr>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F156-4603-9ED7-80D1C662A3E8}"/>
                </c:ext>
              </c:extLst>
            </c:dLbl>
            <c:dLbl>
              <c:idx val="23"/>
              <c:tx>
                <c:rich>
                  <a:bodyPr/>
                  <a:lstStyle/>
                  <a:p>
                    <a:fld id="{562CE0CB-616C-4F8A-B1E1-BF4FFE5E724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F156-4603-9ED7-80D1C662A3E8}"/>
                </c:ext>
              </c:extLst>
            </c:dLbl>
            <c:dLbl>
              <c:idx val="24"/>
              <c:tx>
                <c:rich>
                  <a:bodyPr/>
                  <a:lstStyle/>
                  <a:p>
                    <a:fld id="{8E100695-A958-48FF-B860-99306C96B1A0}"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F156-4603-9ED7-80D1C662A3E8}"/>
                </c:ext>
              </c:extLst>
            </c:dLbl>
            <c:dLbl>
              <c:idx val="25"/>
              <c:tx>
                <c:rich>
                  <a:bodyPr/>
                  <a:lstStyle/>
                  <a:p>
                    <a:fld id="{E71BA5F6-C81F-4B25-8039-A957E6FF972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F156-4603-9ED7-80D1C662A3E8}"/>
                </c:ext>
              </c:extLst>
            </c:dLbl>
            <c:dLbl>
              <c:idx val="26"/>
              <c:tx>
                <c:rich>
                  <a:bodyPr/>
                  <a:lstStyle/>
                  <a:p>
                    <a:fld id="{1D27712F-2755-44A1-9BF0-25F9BCEA96BC}"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F156-4603-9ED7-80D1C662A3E8}"/>
                </c:ext>
              </c:extLst>
            </c:dLbl>
            <c:dLbl>
              <c:idx val="27"/>
              <c:tx>
                <c:rich>
                  <a:bodyPr/>
                  <a:lstStyle/>
                  <a:p>
                    <a:fld id="{236AE17C-9030-4A4B-8AAC-517E6EE86FE7}" type="CELLRANGE">
                      <a:rPr lang="en-US">
                        <a:solidFill>
                          <a:schemeClr val="accent1"/>
                        </a:solidFill>
                      </a:rPr>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F156-4603-9ED7-80D1C662A3E8}"/>
                </c:ext>
              </c:extLst>
            </c:dLbl>
            <c:dLbl>
              <c:idx val="28"/>
              <c:tx>
                <c:rich>
                  <a:bodyPr/>
                  <a:lstStyle/>
                  <a:p>
                    <a:fld id="{DFD6A9EB-33BD-42B4-A4EE-FF2DCFAC4FD3}" type="CELLRANGE">
                      <a:rPr lang="en-US">
                        <a:solidFill>
                          <a:schemeClr val="accent1"/>
                        </a:solidFill>
                      </a:rPr>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F156-4603-9ED7-80D1C662A3E8}"/>
                </c:ext>
              </c:extLst>
            </c:dLbl>
            <c:dLbl>
              <c:idx val="29"/>
              <c:tx>
                <c:rich>
                  <a:bodyPr/>
                  <a:lstStyle/>
                  <a:p>
                    <a:fld id="{5D1CF7B2-3010-44CB-9BB3-79E2598B3A0B}"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F156-4603-9ED7-80D1C662A3E8}"/>
                </c:ext>
              </c:extLst>
            </c:dLbl>
            <c:dLbl>
              <c:idx val="30"/>
              <c:tx>
                <c:rich>
                  <a:bodyPr/>
                  <a:lstStyle/>
                  <a:p>
                    <a:fld id="{28C10852-5AFB-4C4E-97D8-1BC22645036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F156-4603-9ED7-80D1C662A3E8}"/>
                </c:ext>
              </c:extLst>
            </c:dLbl>
            <c:dLbl>
              <c:idx val="31"/>
              <c:tx>
                <c:rich>
                  <a:bodyPr/>
                  <a:lstStyle/>
                  <a:p>
                    <a:fld id="{9F579722-5508-4B8C-8A84-356298F63197}"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F156-4603-9ED7-80D1C662A3E8}"/>
                </c:ext>
              </c:extLst>
            </c:dLbl>
            <c:dLbl>
              <c:idx val="32"/>
              <c:tx>
                <c:rich>
                  <a:bodyPr/>
                  <a:lstStyle/>
                  <a:p>
                    <a:fld id="{1017D4E3-D1CB-45CA-A0C8-60F3CEF71250}"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F156-4603-9ED7-80D1C662A3E8}"/>
                </c:ext>
              </c:extLst>
            </c:dLbl>
            <c:dLbl>
              <c:idx val="33"/>
              <c:tx>
                <c:rich>
                  <a:bodyPr/>
                  <a:lstStyle/>
                  <a:p>
                    <a:fld id="{AFD4A329-DB13-4C23-AFF9-8897EB8B1308}" type="CELLRANGE">
                      <a:rPr lang="en-US">
                        <a:solidFill>
                          <a:schemeClr val="accent1"/>
                        </a:solidFill>
                      </a:rPr>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F156-4603-9ED7-80D1C662A3E8}"/>
                </c:ext>
              </c:extLst>
            </c:dLbl>
            <c:dLbl>
              <c:idx val="34"/>
              <c:tx>
                <c:rich>
                  <a:bodyPr/>
                  <a:lstStyle/>
                  <a:p>
                    <a:fld id="{5D95765D-2A15-48A0-BA65-F6098C0CBE3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F156-4603-9ED7-80D1C662A3E8}"/>
                </c:ext>
              </c:extLst>
            </c:dLbl>
            <c:dLbl>
              <c:idx val="35"/>
              <c:tx>
                <c:rich>
                  <a:bodyPr/>
                  <a:lstStyle/>
                  <a:p>
                    <a:fld id="{1153AFF2-1331-4293-8833-9A3FEF18788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F156-4603-9ED7-80D1C662A3E8}"/>
                </c:ext>
              </c:extLst>
            </c:dLbl>
            <c:dLbl>
              <c:idx val="36"/>
              <c:tx>
                <c:rich>
                  <a:bodyPr/>
                  <a:lstStyle/>
                  <a:p>
                    <a:fld id="{D1CA2405-C56F-459D-A184-BB172C761436}" type="CELLRANGE">
                      <a:rPr lang="en-US">
                        <a:solidFill>
                          <a:schemeClr val="accent1"/>
                        </a:solidFill>
                      </a:rPr>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F156-4603-9ED7-80D1C662A3E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1"/>
            <c:dispEq val="0"/>
            <c:trendlineLbl>
              <c:layout>
                <c:manualLayout>
                  <c:x val="0.12853104550434746"/>
                  <c:y val="-3.7008124581086078E-2"/>
                </c:manualLayout>
              </c:layout>
              <c:numFmt formatCode="General" sourceLinked="0"/>
              <c:spPr>
                <a:noFill/>
                <a:ln>
                  <a:noFill/>
                </a:ln>
                <a:effectLst/>
              </c:spPr>
              <c:txPr>
                <a:bodyPr rot="0" spcFirstLastPara="1" vertOverflow="ellipsis" vert="horz" wrap="square" anchor="ctr" anchorCtr="1"/>
                <a:lstStyle/>
                <a:p>
                  <a:pPr>
                    <a:defRPr sz="1000" b="1" i="0" u="none" strike="noStrike" kern="1200" baseline="0">
                      <a:solidFill>
                        <a:schemeClr val="accent1"/>
                      </a:solidFill>
                      <a:latin typeface="+mn-lt"/>
                      <a:ea typeface="+mn-ea"/>
                      <a:cs typeface="+mn-cs"/>
                    </a:defRPr>
                  </a:pPr>
                  <a:endParaRPr lang="en-US"/>
                </a:p>
              </c:txPr>
            </c:trendlineLbl>
          </c:trendline>
          <c:xVal>
            <c:numRef>
              <c:f>'WA1+O2 and WC37'!$D$8:$D$44</c:f>
              <c:numCache>
                <c:formatCode>General</c:formatCode>
                <c:ptCount val="37"/>
                <c:pt idx="0">
                  <c:v>95.798000000000002</c:v>
                </c:pt>
                <c:pt idx="1">
                  <c:v>76.358000000000004</c:v>
                </c:pt>
                <c:pt idx="2">
                  <c:v>31.402999999999999</c:v>
                </c:pt>
                <c:pt idx="3">
                  <c:v>59.347999999999999</c:v>
                </c:pt>
                <c:pt idx="4">
                  <c:v>71.498000000000005</c:v>
                </c:pt>
                <c:pt idx="5">
                  <c:v>62.993000000000009</c:v>
                </c:pt>
                <c:pt idx="6">
                  <c:v>66.638000000000005</c:v>
                </c:pt>
                <c:pt idx="7">
                  <c:v>84.863</c:v>
                </c:pt>
                <c:pt idx="8">
                  <c:v>54.488</c:v>
                </c:pt>
                <c:pt idx="9">
                  <c:v>69.067999999999998</c:v>
                </c:pt>
                <c:pt idx="10">
                  <c:v>47.198</c:v>
                </c:pt>
                <c:pt idx="11">
                  <c:v>67.853000000000009</c:v>
                </c:pt>
                <c:pt idx="12">
                  <c:v>36.262999999999998</c:v>
                </c:pt>
                <c:pt idx="13">
                  <c:v>39.908000000000001</c:v>
                </c:pt>
                <c:pt idx="14">
                  <c:v>28.972999999999999</c:v>
                </c:pt>
                <c:pt idx="15">
                  <c:v>38.692999999999998</c:v>
                </c:pt>
                <c:pt idx="16">
                  <c:v>37.478000000000002</c:v>
                </c:pt>
                <c:pt idx="17">
                  <c:v>30.188000000000002</c:v>
                </c:pt>
                <c:pt idx="18">
                  <c:v>24.113</c:v>
                </c:pt>
                <c:pt idx="19">
                  <c:v>27.757999999999999</c:v>
                </c:pt>
                <c:pt idx="20">
                  <c:v>42.338000000000001</c:v>
                </c:pt>
                <c:pt idx="21">
                  <c:v>86.078000000000003</c:v>
                </c:pt>
                <c:pt idx="22">
                  <c:v>82.433000000000007</c:v>
                </c:pt>
                <c:pt idx="23">
                  <c:v>78.787999999999997</c:v>
                </c:pt>
                <c:pt idx="24">
                  <c:v>50.843000000000004</c:v>
                </c:pt>
                <c:pt idx="25">
                  <c:v>41.123000000000005</c:v>
                </c:pt>
                <c:pt idx="26">
                  <c:v>53.273000000000003</c:v>
                </c:pt>
                <c:pt idx="27">
                  <c:v>43.552999999999997</c:v>
                </c:pt>
                <c:pt idx="28">
                  <c:v>72.713000000000008</c:v>
                </c:pt>
                <c:pt idx="29">
                  <c:v>35.048000000000002</c:v>
                </c:pt>
                <c:pt idx="30">
                  <c:v>33.832999999999998</c:v>
                </c:pt>
                <c:pt idx="31">
                  <c:v>32.618000000000002</c:v>
                </c:pt>
                <c:pt idx="32">
                  <c:v>25.327999999999999</c:v>
                </c:pt>
                <c:pt idx="33">
                  <c:v>64.207999999999998</c:v>
                </c:pt>
                <c:pt idx="34">
                  <c:v>52.058000000000007</c:v>
                </c:pt>
                <c:pt idx="35">
                  <c:v>60.563000000000002</c:v>
                </c:pt>
                <c:pt idx="36">
                  <c:v>92.153000000000006</c:v>
                </c:pt>
              </c:numCache>
            </c:numRef>
          </c:xVal>
          <c:yVal>
            <c:numRef>
              <c:f>'WA1+O2 and WC37'!$C$8:$C$44</c:f>
              <c:numCache>
                <c:formatCode>General</c:formatCode>
                <c:ptCount val="37"/>
                <c:pt idx="0">
                  <c:v>85</c:v>
                </c:pt>
                <c:pt idx="1">
                  <c:v>71</c:v>
                </c:pt>
                <c:pt idx="2">
                  <c:v>64</c:v>
                </c:pt>
                <c:pt idx="3">
                  <c:v>69</c:v>
                </c:pt>
                <c:pt idx="4">
                  <c:v>67</c:v>
                </c:pt>
                <c:pt idx="5">
                  <c:v>85</c:v>
                </c:pt>
                <c:pt idx="6">
                  <c:v>83</c:v>
                </c:pt>
                <c:pt idx="7">
                  <c:v>70</c:v>
                </c:pt>
                <c:pt idx="8">
                  <c:v>58</c:v>
                </c:pt>
                <c:pt idx="9">
                  <c:v>83</c:v>
                </c:pt>
                <c:pt idx="10">
                  <c:v>77</c:v>
                </c:pt>
                <c:pt idx="11">
                  <c:v>74</c:v>
                </c:pt>
                <c:pt idx="12">
                  <c:v>58</c:v>
                </c:pt>
                <c:pt idx="13">
                  <c:v>63</c:v>
                </c:pt>
                <c:pt idx="14">
                  <c:v>65</c:v>
                </c:pt>
                <c:pt idx="15">
                  <c:v>58</c:v>
                </c:pt>
                <c:pt idx="16">
                  <c:v>57</c:v>
                </c:pt>
                <c:pt idx="17">
                  <c:v>42</c:v>
                </c:pt>
                <c:pt idx="18">
                  <c:v>50</c:v>
                </c:pt>
                <c:pt idx="19">
                  <c:v>53</c:v>
                </c:pt>
                <c:pt idx="20">
                  <c:v>55</c:v>
                </c:pt>
                <c:pt idx="21">
                  <c:v>84</c:v>
                </c:pt>
                <c:pt idx="22">
                  <c:v>75</c:v>
                </c:pt>
                <c:pt idx="23">
                  <c:v>87</c:v>
                </c:pt>
                <c:pt idx="24">
                  <c:v>82</c:v>
                </c:pt>
                <c:pt idx="25">
                  <c:v>70</c:v>
                </c:pt>
                <c:pt idx="26">
                  <c:v>71</c:v>
                </c:pt>
                <c:pt idx="27">
                  <c:v>63</c:v>
                </c:pt>
                <c:pt idx="28">
                  <c:v>87</c:v>
                </c:pt>
                <c:pt idx="29">
                  <c:v>54</c:v>
                </c:pt>
                <c:pt idx="30">
                  <c:v>41</c:v>
                </c:pt>
                <c:pt idx="31">
                  <c:v>65</c:v>
                </c:pt>
                <c:pt idx="32">
                  <c:v>55</c:v>
                </c:pt>
                <c:pt idx="33">
                  <c:v>90</c:v>
                </c:pt>
                <c:pt idx="34">
                  <c:v>83</c:v>
                </c:pt>
                <c:pt idx="35">
                  <c:v>77</c:v>
                </c:pt>
                <c:pt idx="36">
                  <c:v>90</c:v>
                </c:pt>
              </c:numCache>
            </c:numRef>
          </c:yVal>
          <c:smooth val="0"/>
          <c:extLst>
            <c:ext xmlns:c15="http://schemas.microsoft.com/office/drawing/2012/chart" uri="{02D57815-91ED-43cb-92C2-25804820EDAC}">
              <c15:datalabelsRange>
                <c15:f>'WA1+O2 and WC37'!$B$8:$B$44</c15:f>
                <c15:dlblRangeCache>
                  <c:ptCount val="37"/>
                  <c:pt idx="0">
                    <c:v>Phillipines</c:v>
                  </c:pt>
                  <c:pt idx="1">
                    <c:v>Poland</c:v>
                  </c:pt>
                  <c:pt idx="2">
                    <c:v>Hong Kong</c:v>
                  </c:pt>
                  <c:pt idx="3">
                    <c:v>Taiwan</c:v>
                  </c:pt>
                  <c:pt idx="4">
                    <c:v>Singapore</c:v>
                  </c:pt>
                  <c:pt idx="5">
                    <c:v>Portugal</c:v>
                  </c:pt>
                  <c:pt idx="6">
                    <c:v>Mexico</c:v>
                  </c:pt>
                  <c:pt idx="7">
                    <c:v>Malaysia</c:v>
                  </c:pt>
                  <c:pt idx="8">
                    <c:v>Austria</c:v>
                  </c:pt>
                  <c:pt idx="9">
                    <c:v>Greece</c:v>
                  </c:pt>
                  <c:pt idx="10">
                    <c:v>Spain</c:v>
                  </c:pt>
                  <c:pt idx="11">
                    <c:v>Italy</c:v>
                  </c:pt>
                  <c:pt idx="12">
                    <c:v>Australia</c:v>
                  </c:pt>
                  <c:pt idx="13">
                    <c:v>France</c:v>
                  </c:pt>
                  <c:pt idx="14">
                    <c:v>Great Britain</c:v>
                  </c:pt>
                  <c:pt idx="15">
                    <c:v>Germany</c:v>
                  </c:pt>
                  <c:pt idx="16">
                    <c:v>Finland</c:v>
                  </c:pt>
                  <c:pt idx="17">
                    <c:v>Norway</c:v>
                  </c:pt>
                  <c:pt idx="18">
                    <c:v>Sweden</c:v>
                  </c:pt>
                  <c:pt idx="19">
                    <c:v>Denmark</c:v>
                  </c:pt>
                  <c:pt idx="20">
                    <c:v>Switzerland</c:v>
                  </c:pt>
                  <c:pt idx="21">
                    <c:v>Romania</c:v>
                  </c:pt>
                  <c:pt idx="22">
                    <c:v>Brazil</c:v>
                  </c:pt>
                  <c:pt idx="23">
                    <c:v>Turkey</c:v>
                  </c:pt>
                  <c:pt idx="24">
                    <c:v>Bulgaria</c:v>
                  </c:pt>
                  <c:pt idx="25">
                    <c:v>South Korea</c:v>
                  </c:pt>
                  <c:pt idx="26">
                    <c:v>Ireland</c:v>
                  </c:pt>
                  <c:pt idx="27">
                    <c:v>Canada</c:v>
                  </c:pt>
                  <c:pt idx="28">
                    <c:v>South Africa</c:v>
                  </c:pt>
                  <c:pt idx="29">
                    <c:v>Belgium</c:v>
                  </c:pt>
                  <c:pt idx="30">
                    <c:v>Netherlands</c:v>
                  </c:pt>
                  <c:pt idx="31">
                    <c:v>Japan</c:v>
                  </c:pt>
                  <c:pt idx="32">
                    <c:v>Czech republic</c:v>
                  </c:pt>
                  <c:pt idx="33">
                    <c:v>Chile</c:v>
                  </c:pt>
                  <c:pt idx="34">
                    <c:v>Hungary</c:v>
                  </c:pt>
                  <c:pt idx="35">
                    <c:v>Slovakia</c:v>
                  </c:pt>
                  <c:pt idx="36">
                    <c:v>Kenya</c:v>
                  </c:pt>
                </c15:dlblRangeCache>
              </c15:datalabelsRange>
            </c:ext>
            <c:ext xmlns:c16="http://schemas.microsoft.com/office/drawing/2014/chart" uri="{C3380CC4-5D6E-409C-BE32-E72D297353CC}">
              <c16:uniqueId val="{00000026-F156-4603-9ED7-80D1C662A3E8}"/>
            </c:ext>
          </c:extLst>
        </c:ser>
        <c:ser>
          <c:idx val="1"/>
          <c:order val="1"/>
          <c:spPr>
            <a:ln w="25400" cap="rnd">
              <a:noFill/>
              <a:round/>
            </a:ln>
            <a:effectLst/>
          </c:spPr>
          <c:marker>
            <c:symbol val="circle"/>
            <c:size val="5"/>
            <c:spPr>
              <a:solidFill>
                <a:srgbClr val="00B050"/>
              </a:solidFill>
              <a:ln w="9525">
                <a:solidFill>
                  <a:srgbClr val="00B050"/>
                </a:solidFill>
              </a:ln>
              <a:effectLst/>
            </c:spPr>
          </c:marker>
          <c:dLbls>
            <c:dLbl>
              <c:idx val="0"/>
              <c:tx>
                <c:rich>
                  <a:bodyPr/>
                  <a:lstStyle/>
                  <a:p>
                    <a:fld id="{BB0C31B8-C697-418A-92A1-1E765D1BA348}"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F156-4603-9ED7-80D1C662A3E8}"/>
                </c:ext>
              </c:extLst>
            </c:dLbl>
            <c:dLbl>
              <c:idx val="1"/>
              <c:tx>
                <c:rich>
                  <a:bodyPr/>
                  <a:lstStyle/>
                  <a:p>
                    <a:fld id="{10D06A30-531E-4530-B304-70165A4AE247}"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8-F156-4603-9ED7-80D1C662A3E8}"/>
                </c:ext>
              </c:extLst>
            </c:dLbl>
            <c:dLbl>
              <c:idx val="2"/>
              <c:tx>
                <c:rich>
                  <a:bodyPr/>
                  <a:lstStyle/>
                  <a:p>
                    <a:fld id="{A77A8271-5D65-4747-9E15-D119872E33A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F156-4603-9ED7-80D1C662A3E8}"/>
                </c:ext>
              </c:extLst>
            </c:dLbl>
            <c:dLbl>
              <c:idx val="3"/>
              <c:tx>
                <c:rich>
                  <a:bodyPr/>
                  <a:lstStyle/>
                  <a:p>
                    <a:fld id="{54C81277-8C7C-477E-87A5-DA52CE3923A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A-F156-4603-9ED7-80D1C662A3E8}"/>
                </c:ext>
              </c:extLst>
            </c:dLbl>
            <c:dLbl>
              <c:idx val="4"/>
              <c:tx>
                <c:rich>
                  <a:bodyPr/>
                  <a:lstStyle/>
                  <a:p>
                    <a:fld id="{62A85BA7-810B-4797-B2FB-9FB2C56179F3}"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B-F156-4603-9ED7-80D1C662A3E8}"/>
                </c:ext>
              </c:extLst>
            </c:dLbl>
            <c:dLbl>
              <c:idx val="5"/>
              <c:tx>
                <c:rich>
                  <a:bodyPr/>
                  <a:lstStyle/>
                  <a:p>
                    <a:fld id="{2877D6E2-34CB-4AF2-9264-5CB42519222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F156-4603-9ED7-80D1C662A3E8}"/>
                </c:ext>
              </c:extLst>
            </c:dLbl>
            <c:dLbl>
              <c:idx val="6"/>
              <c:tx>
                <c:rich>
                  <a:bodyPr/>
                  <a:lstStyle/>
                  <a:p>
                    <a:fld id="{255B7636-CA16-4D8E-87F0-7D7AABAFEBA1}"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D-F156-4603-9ED7-80D1C662A3E8}"/>
                </c:ext>
              </c:extLst>
            </c:dLbl>
            <c:dLbl>
              <c:idx val="7"/>
              <c:tx>
                <c:rich>
                  <a:bodyPr/>
                  <a:lstStyle/>
                  <a:p>
                    <a:fld id="{A8604459-488D-4149-A391-4583A70B5DC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F156-4603-9ED7-80D1C662A3E8}"/>
                </c:ext>
              </c:extLst>
            </c:dLbl>
            <c:dLbl>
              <c:idx val="8"/>
              <c:tx>
                <c:rich>
                  <a:bodyPr/>
                  <a:lstStyle/>
                  <a:p>
                    <a:fld id="{85BB25FE-C74B-4688-9336-A7414D4D106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F-F156-4603-9ED7-80D1C662A3E8}"/>
                </c:ext>
              </c:extLst>
            </c:dLbl>
            <c:dLbl>
              <c:idx val="9"/>
              <c:tx>
                <c:rich>
                  <a:bodyPr/>
                  <a:lstStyle/>
                  <a:p>
                    <a:fld id="{C8B68A41-1A45-4057-AA4A-B26E16822B2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F156-4603-9ED7-80D1C662A3E8}"/>
                </c:ext>
              </c:extLst>
            </c:dLbl>
            <c:dLbl>
              <c:idx val="10"/>
              <c:tx>
                <c:rich>
                  <a:bodyPr/>
                  <a:lstStyle/>
                  <a:p>
                    <a:fld id="{BF413F90-8E52-40A8-8DA9-3BAB01B85CE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1-F156-4603-9ED7-80D1C662A3E8}"/>
                </c:ext>
              </c:extLst>
            </c:dLbl>
            <c:dLbl>
              <c:idx val="11"/>
              <c:tx>
                <c:rich>
                  <a:bodyPr/>
                  <a:lstStyle/>
                  <a:p>
                    <a:fld id="{4C8FB86A-5E27-452C-BA97-26166540EDD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2-F156-4603-9ED7-80D1C662A3E8}"/>
                </c:ext>
              </c:extLst>
            </c:dLbl>
            <c:dLbl>
              <c:idx val="12"/>
              <c:tx>
                <c:rich>
                  <a:bodyPr/>
                  <a:lstStyle/>
                  <a:p>
                    <a:fld id="{757B7A82-2507-4D9F-BD83-17AAD697758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3-F156-4603-9ED7-80D1C662A3E8}"/>
                </c:ext>
              </c:extLst>
            </c:dLbl>
            <c:dLbl>
              <c:idx val="13"/>
              <c:tx>
                <c:rich>
                  <a:bodyPr/>
                  <a:lstStyle/>
                  <a:p>
                    <a:fld id="{498F7B04-4B82-48C6-93E0-E531657CAE0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4-F156-4603-9ED7-80D1C662A3E8}"/>
                </c:ext>
              </c:extLst>
            </c:dLbl>
            <c:dLbl>
              <c:idx val="14"/>
              <c:tx>
                <c:rich>
                  <a:bodyPr/>
                  <a:lstStyle/>
                  <a:p>
                    <a:fld id="{13DF8E0A-E42E-4130-931D-3B9FC2FFE8A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5-F156-4603-9ED7-80D1C662A3E8}"/>
                </c:ext>
              </c:extLst>
            </c:dLbl>
            <c:dLbl>
              <c:idx val="15"/>
              <c:tx>
                <c:rich>
                  <a:bodyPr/>
                  <a:lstStyle/>
                  <a:p>
                    <a:fld id="{EB0B72E8-1CD3-4107-A1A1-9FEEF1ED127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6-F156-4603-9ED7-80D1C662A3E8}"/>
                </c:ext>
              </c:extLst>
            </c:dLbl>
            <c:dLbl>
              <c:idx val="16"/>
              <c:tx>
                <c:rich>
                  <a:bodyPr/>
                  <a:lstStyle/>
                  <a:p>
                    <a:fld id="{782D0830-8392-448A-B661-519128029ED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7-F156-4603-9ED7-80D1C662A3E8}"/>
                </c:ext>
              </c:extLst>
            </c:dLbl>
            <c:dLbl>
              <c:idx val="17"/>
              <c:tx>
                <c:rich>
                  <a:bodyPr/>
                  <a:lstStyle/>
                  <a:p>
                    <a:fld id="{0086BF5B-C9F1-486B-947F-81A1AF9112C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8-F156-4603-9ED7-80D1C662A3E8}"/>
                </c:ext>
              </c:extLst>
            </c:dLbl>
            <c:dLbl>
              <c:idx val="18"/>
              <c:tx>
                <c:rich>
                  <a:bodyPr/>
                  <a:lstStyle/>
                  <a:p>
                    <a:fld id="{4A1A0C7D-C24A-4AAE-9CD3-59469E7FAD3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9-F156-4603-9ED7-80D1C662A3E8}"/>
                </c:ext>
              </c:extLst>
            </c:dLbl>
            <c:dLbl>
              <c:idx val="19"/>
              <c:tx>
                <c:rich>
                  <a:bodyPr/>
                  <a:lstStyle/>
                  <a:p>
                    <a:fld id="{C165F7DC-9823-458C-A001-61569EE2520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A-F156-4603-9ED7-80D1C662A3E8}"/>
                </c:ext>
              </c:extLst>
            </c:dLbl>
            <c:dLbl>
              <c:idx val="20"/>
              <c:tx>
                <c:rich>
                  <a:bodyPr/>
                  <a:lstStyle/>
                  <a:p>
                    <a:fld id="{F1CA15F7-918E-493D-B316-21C0634D33A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B-F156-4603-9ED7-80D1C662A3E8}"/>
                </c:ext>
              </c:extLst>
            </c:dLbl>
            <c:dLbl>
              <c:idx val="21"/>
              <c:tx>
                <c:rich>
                  <a:bodyPr/>
                  <a:lstStyle/>
                  <a:p>
                    <a:fld id="{EDDA238F-FF68-4EF7-95E1-3D4992814C0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C-F156-4603-9ED7-80D1C662A3E8}"/>
                </c:ext>
              </c:extLst>
            </c:dLbl>
            <c:dLbl>
              <c:idx val="22"/>
              <c:tx>
                <c:rich>
                  <a:bodyPr/>
                  <a:lstStyle/>
                  <a:p>
                    <a:fld id="{4EA87583-EDE0-4156-8671-5A539D2A51A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D-F156-4603-9ED7-80D1C662A3E8}"/>
                </c:ext>
              </c:extLst>
            </c:dLbl>
            <c:dLbl>
              <c:idx val="23"/>
              <c:tx>
                <c:rich>
                  <a:bodyPr/>
                  <a:lstStyle/>
                  <a:p>
                    <a:fld id="{78B88230-60E4-4944-A73F-1B84F2812BC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E-F156-4603-9ED7-80D1C662A3E8}"/>
                </c:ext>
              </c:extLst>
            </c:dLbl>
            <c:dLbl>
              <c:idx val="24"/>
              <c:tx>
                <c:rich>
                  <a:bodyPr/>
                  <a:lstStyle/>
                  <a:p>
                    <a:fld id="{D588A1A4-2953-4D14-8FC0-A41AF4B0F60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F-F156-4603-9ED7-80D1C662A3E8}"/>
                </c:ext>
              </c:extLst>
            </c:dLbl>
            <c:dLbl>
              <c:idx val="25"/>
              <c:tx>
                <c:rich>
                  <a:bodyPr/>
                  <a:lstStyle/>
                  <a:p>
                    <a:fld id="{70363A78-E37D-441C-9F40-61EAAF1244C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0-F156-4603-9ED7-80D1C662A3E8}"/>
                </c:ext>
              </c:extLst>
            </c:dLbl>
            <c:dLbl>
              <c:idx val="26"/>
              <c:tx>
                <c:rich>
                  <a:bodyPr/>
                  <a:lstStyle/>
                  <a:p>
                    <a:fld id="{1723A0D9-62FD-4414-8BF9-76AA74DF656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1-F156-4603-9ED7-80D1C662A3E8}"/>
                </c:ext>
              </c:extLst>
            </c:dLbl>
            <c:dLbl>
              <c:idx val="27"/>
              <c:tx>
                <c:rich>
                  <a:bodyPr/>
                  <a:lstStyle/>
                  <a:p>
                    <a:fld id="{5A69929C-0255-4519-9C17-B697805FA37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2-F156-4603-9ED7-80D1C662A3E8}"/>
                </c:ext>
              </c:extLst>
            </c:dLbl>
            <c:dLbl>
              <c:idx val="28"/>
              <c:tx>
                <c:rich>
                  <a:bodyPr/>
                  <a:lstStyle/>
                  <a:p>
                    <a:fld id="{DBC33612-D2F0-45A7-A8E8-9B218EE4E1A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3-F156-4603-9ED7-80D1C662A3E8}"/>
                </c:ext>
              </c:extLst>
            </c:dLbl>
            <c:dLbl>
              <c:idx val="29"/>
              <c:tx>
                <c:rich>
                  <a:bodyPr/>
                  <a:lstStyle/>
                  <a:p>
                    <a:fld id="{0CD7EA50-B5B4-4DAD-8BAE-EDA9A76D545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4-F156-4603-9ED7-80D1C662A3E8}"/>
                </c:ext>
              </c:extLst>
            </c:dLbl>
            <c:dLbl>
              <c:idx val="30"/>
              <c:tx>
                <c:rich>
                  <a:bodyPr/>
                  <a:lstStyle/>
                  <a:p>
                    <a:fld id="{7B6473EF-A3C5-49A5-A066-B07CBAEC60D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5-F156-4603-9ED7-80D1C662A3E8}"/>
                </c:ext>
              </c:extLst>
            </c:dLbl>
            <c:dLbl>
              <c:idx val="31"/>
              <c:tx>
                <c:rich>
                  <a:bodyPr/>
                  <a:lstStyle/>
                  <a:p>
                    <a:fld id="{41D94FC4-12DA-49D5-A664-309D335AA1A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6-F156-4603-9ED7-80D1C662A3E8}"/>
                </c:ext>
              </c:extLst>
            </c:dLbl>
            <c:dLbl>
              <c:idx val="32"/>
              <c:tx>
                <c:rich>
                  <a:bodyPr/>
                  <a:lstStyle/>
                  <a:p>
                    <a:fld id="{88262DE4-D5C4-47C9-9799-3DA9E94AB7B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7-F156-4603-9ED7-80D1C662A3E8}"/>
                </c:ext>
              </c:extLst>
            </c:dLbl>
            <c:dLbl>
              <c:idx val="33"/>
              <c:tx>
                <c:rich>
                  <a:bodyPr/>
                  <a:lstStyle/>
                  <a:p>
                    <a:fld id="{67C1F1BA-CBBB-46FF-8263-49B9F221EC5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8-F156-4603-9ED7-80D1C662A3E8}"/>
                </c:ext>
              </c:extLst>
            </c:dLbl>
            <c:dLbl>
              <c:idx val="34"/>
              <c:tx>
                <c:rich>
                  <a:bodyPr/>
                  <a:lstStyle/>
                  <a:p>
                    <a:fld id="{DC8CC328-0D9B-42A6-828F-38D5A170CD2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9-F156-4603-9ED7-80D1C662A3E8}"/>
                </c:ext>
              </c:extLst>
            </c:dLbl>
            <c:dLbl>
              <c:idx val="35"/>
              <c:tx>
                <c:rich>
                  <a:bodyPr/>
                  <a:lstStyle/>
                  <a:p>
                    <a:fld id="{92D385BD-E6BB-4218-872E-9CD9BBFB00D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A-F156-4603-9ED7-80D1C662A3E8}"/>
                </c:ext>
              </c:extLst>
            </c:dLbl>
            <c:dLbl>
              <c:idx val="36"/>
              <c:tx>
                <c:rich>
                  <a:bodyPr/>
                  <a:lstStyle/>
                  <a:p>
                    <a:fld id="{EA2AA1A5-AD39-4D16-B9D7-F8EC7EEBD4D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B-F156-4603-9ED7-80D1C662A3E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B050"/>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9050" cap="rnd">
                <a:solidFill>
                  <a:srgbClr val="00B050"/>
                </a:solidFill>
                <a:prstDash val="sysDot"/>
              </a:ln>
              <a:effectLst/>
            </c:spPr>
            <c:trendlineType val="linear"/>
            <c:dispRSqr val="1"/>
            <c:dispEq val="0"/>
            <c:trendlineLbl>
              <c:layout>
                <c:manualLayout>
                  <c:x val="0.12015627519231473"/>
                  <c:y val="-2.1521432732602937E-2"/>
                </c:manualLayout>
              </c:layout>
              <c:numFmt formatCode="General" sourceLinked="0"/>
              <c:spPr>
                <a:noFill/>
                <a:ln>
                  <a:noFill/>
                </a:ln>
                <a:effectLst/>
              </c:spPr>
              <c:txPr>
                <a:bodyPr rot="0" spcFirstLastPara="1" vertOverflow="ellipsis" vert="horz" wrap="square" anchor="ctr" anchorCtr="1"/>
                <a:lstStyle/>
                <a:p>
                  <a:pPr>
                    <a:defRPr sz="1000" b="1" i="0" u="none" strike="noStrike" kern="1200" baseline="0">
                      <a:solidFill>
                        <a:srgbClr val="00B050"/>
                      </a:solidFill>
                      <a:latin typeface="+mn-lt"/>
                      <a:ea typeface="+mn-ea"/>
                      <a:cs typeface="+mn-cs"/>
                    </a:defRPr>
                  </a:pPr>
                  <a:endParaRPr lang="en-US"/>
                </a:p>
              </c:txPr>
            </c:trendlineLbl>
          </c:trendline>
          <c:xVal>
            <c:numRef>
              <c:f>'WA1+O2 and WC37'!$D$8:$D$44</c:f>
              <c:numCache>
                <c:formatCode>General</c:formatCode>
                <c:ptCount val="37"/>
                <c:pt idx="0">
                  <c:v>95.798000000000002</c:v>
                </c:pt>
                <c:pt idx="1">
                  <c:v>76.358000000000004</c:v>
                </c:pt>
                <c:pt idx="2">
                  <c:v>31.402999999999999</c:v>
                </c:pt>
                <c:pt idx="3">
                  <c:v>59.347999999999999</c:v>
                </c:pt>
                <c:pt idx="4">
                  <c:v>71.498000000000005</c:v>
                </c:pt>
                <c:pt idx="5">
                  <c:v>62.993000000000009</c:v>
                </c:pt>
                <c:pt idx="6">
                  <c:v>66.638000000000005</c:v>
                </c:pt>
                <c:pt idx="7">
                  <c:v>84.863</c:v>
                </c:pt>
                <c:pt idx="8">
                  <c:v>54.488</c:v>
                </c:pt>
                <c:pt idx="9">
                  <c:v>69.067999999999998</c:v>
                </c:pt>
                <c:pt idx="10">
                  <c:v>47.198</c:v>
                </c:pt>
                <c:pt idx="11">
                  <c:v>67.853000000000009</c:v>
                </c:pt>
                <c:pt idx="12">
                  <c:v>36.262999999999998</c:v>
                </c:pt>
                <c:pt idx="13">
                  <c:v>39.908000000000001</c:v>
                </c:pt>
                <c:pt idx="14">
                  <c:v>28.972999999999999</c:v>
                </c:pt>
                <c:pt idx="15">
                  <c:v>38.692999999999998</c:v>
                </c:pt>
                <c:pt idx="16">
                  <c:v>37.478000000000002</c:v>
                </c:pt>
                <c:pt idx="17">
                  <c:v>30.188000000000002</c:v>
                </c:pt>
                <c:pt idx="18">
                  <c:v>24.113</c:v>
                </c:pt>
                <c:pt idx="19">
                  <c:v>27.757999999999999</c:v>
                </c:pt>
                <c:pt idx="20">
                  <c:v>42.338000000000001</c:v>
                </c:pt>
                <c:pt idx="21">
                  <c:v>86.078000000000003</c:v>
                </c:pt>
                <c:pt idx="22">
                  <c:v>82.433000000000007</c:v>
                </c:pt>
                <c:pt idx="23">
                  <c:v>78.787999999999997</c:v>
                </c:pt>
                <c:pt idx="24">
                  <c:v>50.843000000000004</c:v>
                </c:pt>
                <c:pt idx="25">
                  <c:v>41.123000000000005</c:v>
                </c:pt>
                <c:pt idx="26">
                  <c:v>53.273000000000003</c:v>
                </c:pt>
                <c:pt idx="27">
                  <c:v>43.552999999999997</c:v>
                </c:pt>
                <c:pt idx="28">
                  <c:v>72.713000000000008</c:v>
                </c:pt>
                <c:pt idx="29">
                  <c:v>35.048000000000002</c:v>
                </c:pt>
                <c:pt idx="30">
                  <c:v>33.832999999999998</c:v>
                </c:pt>
                <c:pt idx="31">
                  <c:v>32.618000000000002</c:v>
                </c:pt>
                <c:pt idx="32">
                  <c:v>25.327999999999999</c:v>
                </c:pt>
                <c:pt idx="33">
                  <c:v>64.207999999999998</c:v>
                </c:pt>
                <c:pt idx="34">
                  <c:v>52.058000000000007</c:v>
                </c:pt>
                <c:pt idx="35">
                  <c:v>60.563000000000002</c:v>
                </c:pt>
                <c:pt idx="36">
                  <c:v>92.153000000000006</c:v>
                </c:pt>
              </c:numCache>
            </c:numRef>
          </c:xVal>
          <c:yVal>
            <c:numRef>
              <c:f>'WA1+O2 and WC37'!$G$8:$G$44</c:f>
              <c:numCache>
                <c:formatCode>General</c:formatCode>
                <c:ptCount val="37"/>
                <c:pt idx="0">
                  <c:v>57</c:v>
                </c:pt>
                <c:pt idx="1">
                  <c:v>35</c:v>
                </c:pt>
                <c:pt idx="2">
                  <c:v>33</c:v>
                </c:pt>
                <c:pt idx="3">
                  <c:v>32</c:v>
                </c:pt>
                <c:pt idx="4">
                  <c:v>35</c:v>
                </c:pt>
                <c:pt idx="5">
                  <c:v>57</c:v>
                </c:pt>
                <c:pt idx="6">
                  <c:v>50</c:v>
                </c:pt>
                <c:pt idx="7">
                  <c:v>36</c:v>
                </c:pt>
                <c:pt idx="8">
                  <c:v>29</c:v>
                </c:pt>
                <c:pt idx="9">
                  <c:v>58</c:v>
                </c:pt>
                <c:pt idx="10">
                  <c:v>48</c:v>
                </c:pt>
                <c:pt idx="11">
                  <c:v>51</c:v>
                </c:pt>
                <c:pt idx="12">
                  <c:v>35</c:v>
                </c:pt>
                <c:pt idx="13">
                  <c:v>39</c:v>
                </c:pt>
                <c:pt idx="14">
                  <c:v>38</c:v>
                </c:pt>
                <c:pt idx="15">
                  <c:v>31</c:v>
                </c:pt>
                <c:pt idx="16">
                  <c:v>29</c:v>
                </c:pt>
                <c:pt idx="17">
                  <c:v>20</c:v>
                </c:pt>
                <c:pt idx="18">
                  <c:v>27</c:v>
                </c:pt>
                <c:pt idx="19">
                  <c:v>29</c:v>
                </c:pt>
                <c:pt idx="20">
                  <c:v>26</c:v>
                </c:pt>
                <c:pt idx="21">
                  <c:v>55</c:v>
                </c:pt>
                <c:pt idx="22">
                  <c:v>48</c:v>
                </c:pt>
                <c:pt idx="23">
                  <c:v>64</c:v>
                </c:pt>
                <c:pt idx="24">
                  <c:v>51</c:v>
                </c:pt>
                <c:pt idx="25">
                  <c:v>24</c:v>
                </c:pt>
                <c:pt idx="26">
                  <c:v>45</c:v>
                </c:pt>
                <c:pt idx="27">
                  <c:v>37</c:v>
                </c:pt>
                <c:pt idx="28">
                  <c:v>60</c:v>
                </c:pt>
                <c:pt idx="29">
                  <c:v>25</c:v>
                </c:pt>
                <c:pt idx="30">
                  <c:v>13</c:v>
                </c:pt>
                <c:pt idx="31">
                  <c:v>30</c:v>
                </c:pt>
                <c:pt idx="32">
                  <c:v>22</c:v>
                </c:pt>
                <c:pt idx="33">
                  <c:v>71</c:v>
                </c:pt>
                <c:pt idx="34">
                  <c:v>50</c:v>
                </c:pt>
                <c:pt idx="35">
                  <c:v>33</c:v>
                </c:pt>
                <c:pt idx="36">
                  <c:v>59</c:v>
                </c:pt>
              </c:numCache>
            </c:numRef>
          </c:yVal>
          <c:smooth val="0"/>
          <c:extLst>
            <c:ext xmlns:c15="http://schemas.microsoft.com/office/drawing/2012/chart" uri="{02D57815-91ED-43cb-92C2-25804820EDAC}">
              <c15:datalabelsRange>
                <c15:f>'WA1+O2 and WC37'!$B$8:$B$44</c15:f>
                <c15:dlblRangeCache>
                  <c:ptCount val="37"/>
                  <c:pt idx="0">
                    <c:v>Phillipines</c:v>
                  </c:pt>
                  <c:pt idx="1">
                    <c:v>Poland</c:v>
                  </c:pt>
                  <c:pt idx="2">
                    <c:v>Hong Kong</c:v>
                  </c:pt>
                  <c:pt idx="3">
                    <c:v>Taiwan</c:v>
                  </c:pt>
                  <c:pt idx="4">
                    <c:v>Singapore</c:v>
                  </c:pt>
                  <c:pt idx="5">
                    <c:v>Portugal</c:v>
                  </c:pt>
                  <c:pt idx="6">
                    <c:v>Mexico</c:v>
                  </c:pt>
                  <c:pt idx="7">
                    <c:v>Malaysia</c:v>
                  </c:pt>
                  <c:pt idx="8">
                    <c:v>Austria</c:v>
                  </c:pt>
                  <c:pt idx="9">
                    <c:v>Greece</c:v>
                  </c:pt>
                  <c:pt idx="10">
                    <c:v>Spain</c:v>
                  </c:pt>
                  <c:pt idx="11">
                    <c:v>Italy</c:v>
                  </c:pt>
                  <c:pt idx="12">
                    <c:v>Australia</c:v>
                  </c:pt>
                  <c:pt idx="13">
                    <c:v>France</c:v>
                  </c:pt>
                  <c:pt idx="14">
                    <c:v>Great Britain</c:v>
                  </c:pt>
                  <c:pt idx="15">
                    <c:v>Germany</c:v>
                  </c:pt>
                  <c:pt idx="16">
                    <c:v>Finland</c:v>
                  </c:pt>
                  <c:pt idx="17">
                    <c:v>Norway</c:v>
                  </c:pt>
                  <c:pt idx="18">
                    <c:v>Sweden</c:v>
                  </c:pt>
                  <c:pt idx="19">
                    <c:v>Denmark</c:v>
                  </c:pt>
                  <c:pt idx="20">
                    <c:v>Switzerland</c:v>
                  </c:pt>
                  <c:pt idx="21">
                    <c:v>Romania</c:v>
                  </c:pt>
                  <c:pt idx="22">
                    <c:v>Brazil</c:v>
                  </c:pt>
                  <c:pt idx="23">
                    <c:v>Turkey</c:v>
                  </c:pt>
                  <c:pt idx="24">
                    <c:v>Bulgaria</c:v>
                  </c:pt>
                  <c:pt idx="25">
                    <c:v>South Korea</c:v>
                  </c:pt>
                  <c:pt idx="26">
                    <c:v>Ireland</c:v>
                  </c:pt>
                  <c:pt idx="27">
                    <c:v>Canada</c:v>
                  </c:pt>
                  <c:pt idx="28">
                    <c:v>South Africa</c:v>
                  </c:pt>
                  <c:pt idx="29">
                    <c:v>Belgium</c:v>
                  </c:pt>
                  <c:pt idx="30">
                    <c:v>Netherlands</c:v>
                  </c:pt>
                  <c:pt idx="31">
                    <c:v>Japan</c:v>
                  </c:pt>
                  <c:pt idx="32">
                    <c:v>Czech republic</c:v>
                  </c:pt>
                  <c:pt idx="33">
                    <c:v>Chile</c:v>
                  </c:pt>
                  <c:pt idx="34">
                    <c:v>Hungary</c:v>
                  </c:pt>
                  <c:pt idx="35">
                    <c:v>Slovakia</c:v>
                  </c:pt>
                  <c:pt idx="36">
                    <c:v>Kenya</c:v>
                  </c:pt>
                </c15:dlblRangeCache>
              </c15:datalabelsRange>
            </c:ext>
            <c:ext xmlns:c16="http://schemas.microsoft.com/office/drawing/2014/chart" uri="{C3380CC4-5D6E-409C-BE32-E72D297353CC}">
              <c16:uniqueId val="{0000004D-F156-4603-9ED7-80D1C662A3E8}"/>
            </c:ext>
          </c:extLst>
        </c:ser>
        <c:ser>
          <c:idx val="2"/>
          <c:order val="2"/>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bg1">
                    <a:lumMod val="50000"/>
                  </a:schemeClr>
                </a:solidFill>
                <a:prstDash val="sysDot"/>
              </a:ln>
              <a:effectLst/>
            </c:spPr>
            <c:trendlineType val="linear"/>
            <c:dispRSqr val="1"/>
            <c:dispEq val="0"/>
            <c:trendlineLbl>
              <c:layout>
                <c:manualLayout>
                  <c:x val="0.10340673456824927"/>
                  <c:y val="-1.0896334855517761E-2"/>
                </c:manualLayout>
              </c:layout>
              <c:numFmt formatCode="General" sourceLinked="0"/>
              <c:spPr>
                <a:noFill/>
                <a:ln>
                  <a:noFill/>
                </a:ln>
                <a:effectLst/>
              </c:spPr>
              <c:txPr>
                <a:bodyPr rot="0" spcFirstLastPara="1" vertOverflow="ellipsis" vert="horz" wrap="square" anchor="ctr" anchorCtr="1"/>
                <a:lstStyle/>
                <a:p>
                  <a:pPr>
                    <a:defRPr sz="1000" b="1" i="0" u="none" strike="noStrike" kern="1200" baseline="0">
                      <a:solidFill>
                        <a:schemeClr val="bg1">
                          <a:lumMod val="50000"/>
                        </a:schemeClr>
                      </a:solidFill>
                      <a:latin typeface="+mn-lt"/>
                      <a:ea typeface="+mn-ea"/>
                      <a:cs typeface="+mn-cs"/>
                    </a:defRPr>
                  </a:pPr>
                  <a:endParaRPr lang="en-US"/>
                </a:p>
              </c:txPr>
            </c:trendlineLbl>
          </c:trendline>
          <c:xVal>
            <c:numRef>
              <c:f>'WA1+O2 and WC37'!$D$8:$D$44</c:f>
              <c:numCache>
                <c:formatCode>General</c:formatCode>
                <c:ptCount val="37"/>
                <c:pt idx="0">
                  <c:v>95.798000000000002</c:v>
                </c:pt>
                <c:pt idx="1">
                  <c:v>76.358000000000004</c:v>
                </c:pt>
                <c:pt idx="2">
                  <c:v>31.402999999999999</c:v>
                </c:pt>
                <c:pt idx="3">
                  <c:v>59.347999999999999</c:v>
                </c:pt>
                <c:pt idx="4">
                  <c:v>71.498000000000005</c:v>
                </c:pt>
                <c:pt idx="5">
                  <c:v>62.993000000000009</c:v>
                </c:pt>
                <c:pt idx="6">
                  <c:v>66.638000000000005</c:v>
                </c:pt>
                <c:pt idx="7">
                  <c:v>84.863</c:v>
                </c:pt>
                <c:pt idx="8">
                  <c:v>54.488</c:v>
                </c:pt>
                <c:pt idx="9">
                  <c:v>69.067999999999998</c:v>
                </c:pt>
                <c:pt idx="10">
                  <c:v>47.198</c:v>
                </c:pt>
                <c:pt idx="11">
                  <c:v>67.853000000000009</c:v>
                </c:pt>
                <c:pt idx="12">
                  <c:v>36.262999999999998</c:v>
                </c:pt>
                <c:pt idx="13">
                  <c:v>39.908000000000001</c:v>
                </c:pt>
                <c:pt idx="14">
                  <c:v>28.972999999999999</c:v>
                </c:pt>
                <c:pt idx="15">
                  <c:v>38.692999999999998</c:v>
                </c:pt>
                <c:pt idx="16">
                  <c:v>37.478000000000002</c:v>
                </c:pt>
                <c:pt idx="17">
                  <c:v>30.188000000000002</c:v>
                </c:pt>
                <c:pt idx="18">
                  <c:v>24.113</c:v>
                </c:pt>
                <c:pt idx="19">
                  <c:v>27.757999999999999</c:v>
                </c:pt>
                <c:pt idx="20">
                  <c:v>42.338000000000001</c:v>
                </c:pt>
                <c:pt idx="21">
                  <c:v>86.078000000000003</c:v>
                </c:pt>
                <c:pt idx="22">
                  <c:v>82.433000000000007</c:v>
                </c:pt>
                <c:pt idx="23">
                  <c:v>78.787999999999997</c:v>
                </c:pt>
                <c:pt idx="24">
                  <c:v>50.843000000000004</c:v>
                </c:pt>
                <c:pt idx="25">
                  <c:v>41.123000000000005</c:v>
                </c:pt>
                <c:pt idx="26">
                  <c:v>53.273000000000003</c:v>
                </c:pt>
                <c:pt idx="27">
                  <c:v>43.552999999999997</c:v>
                </c:pt>
                <c:pt idx="28">
                  <c:v>72.713000000000008</c:v>
                </c:pt>
                <c:pt idx="29">
                  <c:v>35.048000000000002</c:v>
                </c:pt>
                <c:pt idx="30">
                  <c:v>33.832999999999998</c:v>
                </c:pt>
                <c:pt idx="31">
                  <c:v>32.618000000000002</c:v>
                </c:pt>
                <c:pt idx="32">
                  <c:v>25.327999999999999</c:v>
                </c:pt>
                <c:pt idx="33">
                  <c:v>64.207999999999998</c:v>
                </c:pt>
                <c:pt idx="34">
                  <c:v>52.058000000000007</c:v>
                </c:pt>
                <c:pt idx="35">
                  <c:v>60.563000000000002</c:v>
                </c:pt>
                <c:pt idx="36">
                  <c:v>92.153000000000006</c:v>
                </c:pt>
              </c:numCache>
            </c:numRef>
          </c:xVal>
          <c:yVal>
            <c:numRef>
              <c:f>'WA1+O2 and WC37'!$H$8:$H$44</c:f>
              <c:numCache>
                <c:formatCode>General</c:formatCode>
                <c:ptCount val="37"/>
                <c:pt idx="0">
                  <c:v>28</c:v>
                </c:pt>
                <c:pt idx="1">
                  <c:v>36</c:v>
                </c:pt>
                <c:pt idx="2">
                  <c:v>31</c:v>
                </c:pt>
                <c:pt idx="3">
                  <c:v>37</c:v>
                </c:pt>
                <c:pt idx="4">
                  <c:v>32</c:v>
                </c:pt>
                <c:pt idx="5">
                  <c:v>28</c:v>
                </c:pt>
                <c:pt idx="6">
                  <c:v>33</c:v>
                </c:pt>
                <c:pt idx="7">
                  <c:v>34</c:v>
                </c:pt>
                <c:pt idx="8">
                  <c:v>29</c:v>
                </c:pt>
                <c:pt idx="9">
                  <c:v>25</c:v>
                </c:pt>
                <c:pt idx="10">
                  <c:v>29</c:v>
                </c:pt>
                <c:pt idx="11">
                  <c:v>23</c:v>
                </c:pt>
                <c:pt idx="12">
                  <c:v>23</c:v>
                </c:pt>
                <c:pt idx="13">
                  <c:v>24</c:v>
                </c:pt>
                <c:pt idx="14">
                  <c:v>27</c:v>
                </c:pt>
                <c:pt idx="15">
                  <c:v>27</c:v>
                </c:pt>
                <c:pt idx="16">
                  <c:v>28</c:v>
                </c:pt>
                <c:pt idx="17">
                  <c:v>22</c:v>
                </c:pt>
                <c:pt idx="18">
                  <c:v>23</c:v>
                </c:pt>
                <c:pt idx="19">
                  <c:v>24</c:v>
                </c:pt>
                <c:pt idx="20">
                  <c:v>29</c:v>
                </c:pt>
                <c:pt idx="21">
                  <c:v>29</c:v>
                </c:pt>
                <c:pt idx="22">
                  <c:v>27</c:v>
                </c:pt>
                <c:pt idx="23">
                  <c:v>23</c:v>
                </c:pt>
                <c:pt idx="24">
                  <c:v>31</c:v>
                </c:pt>
                <c:pt idx="25">
                  <c:v>46</c:v>
                </c:pt>
                <c:pt idx="26">
                  <c:v>26</c:v>
                </c:pt>
                <c:pt idx="27">
                  <c:v>26</c:v>
                </c:pt>
                <c:pt idx="28">
                  <c:v>27</c:v>
                </c:pt>
                <c:pt idx="29">
                  <c:v>29</c:v>
                </c:pt>
                <c:pt idx="30">
                  <c:v>28</c:v>
                </c:pt>
                <c:pt idx="31">
                  <c:v>35</c:v>
                </c:pt>
                <c:pt idx="32">
                  <c:v>33</c:v>
                </c:pt>
                <c:pt idx="33">
                  <c:v>19</c:v>
                </c:pt>
                <c:pt idx="34">
                  <c:v>33</c:v>
                </c:pt>
                <c:pt idx="35">
                  <c:v>44</c:v>
                </c:pt>
                <c:pt idx="36">
                  <c:v>31</c:v>
                </c:pt>
              </c:numCache>
            </c:numRef>
          </c:yVal>
          <c:smooth val="0"/>
          <c:extLst>
            <c:ext xmlns:c16="http://schemas.microsoft.com/office/drawing/2014/chart" uri="{C3380CC4-5D6E-409C-BE32-E72D297353CC}">
              <c16:uniqueId val="{0000004F-F156-4603-9ED7-80D1C662A3E8}"/>
            </c:ext>
          </c:extLst>
        </c:ser>
        <c:dLbls>
          <c:showLegendKey val="0"/>
          <c:showVal val="0"/>
          <c:showCatName val="0"/>
          <c:showSerName val="0"/>
          <c:showPercent val="0"/>
          <c:showBubbleSize val="0"/>
        </c:dLbls>
        <c:axId val="475674792"/>
        <c:axId val="475670856"/>
        <c:extLst/>
      </c:scatterChart>
      <c:valAx>
        <c:axId val="4756747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300" b="1" i="0" u="none" strike="noStrike" kern="1200" baseline="0">
                    <a:solidFill>
                      <a:schemeClr val="tx1">
                        <a:lumMod val="65000"/>
                        <a:lumOff val="35000"/>
                      </a:schemeClr>
                    </a:solidFill>
                    <a:latin typeface="+mn-lt"/>
                    <a:ea typeface="+mn-ea"/>
                    <a:cs typeface="+mn-cs"/>
                  </a:defRPr>
                </a:pPr>
                <a:r>
                  <a:rPr lang="en-GB" sz="1300" b="1"/>
                  <a:t>Debiased National Religiosity</a:t>
                </a:r>
              </a:p>
            </c:rich>
          </c:tx>
          <c:overlay val="0"/>
          <c:spPr>
            <a:noFill/>
            <a:ln>
              <a:noFill/>
            </a:ln>
            <a:effectLst/>
          </c:spPr>
          <c:txPr>
            <a:bodyPr rot="0" spcFirstLastPara="1" vertOverflow="ellipsis" vert="horz" wrap="square" anchor="ctr" anchorCtr="1"/>
            <a:lstStyle/>
            <a:p>
              <a:pPr>
                <a:defRPr sz="13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5670856"/>
        <c:crosses val="autoZero"/>
        <c:crossBetween val="midCat"/>
      </c:valAx>
      <c:valAx>
        <c:axId val="475670856"/>
        <c:scaling>
          <c:orientation val="minMax"/>
          <c:min val="1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GB" sz="1150" b="1" i="0" u="none" strike="noStrike" baseline="0">
                    <a:effectLst/>
                  </a:rPr>
                  <a:t>% responses Very or Extremely or both, from </a:t>
                </a:r>
                <a:r>
                  <a:rPr lang="en-US" sz="1150" b="1" i="0" u="none" strike="noStrike" baseline="0">
                    <a:effectLst/>
                  </a:rPr>
                  <a:t>Reuters / University of Oxford </a:t>
                </a:r>
                <a:r>
                  <a:rPr lang="en-GB" sz="1150" b="1" i="0" u="none" strike="noStrike" baseline="0">
                    <a:effectLst/>
                  </a:rPr>
                  <a:t> national survey  sample</a:t>
                </a:r>
                <a:endParaRPr lang="en-GB" sz="1150" b="1"/>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567479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National Annual-</a:t>
            </a:r>
            <a:r>
              <a:rPr lang="en-GB" sz="1400" b="0" i="0" u="none" strike="noStrike" baseline="0">
                <a:effectLst/>
              </a:rPr>
              <a:t>Sunshine-Duration-Adjusted </a:t>
            </a:r>
            <a:r>
              <a:rPr lang="en-US" sz="1400"/>
              <a:t>Solar Capacity / Population, versus </a:t>
            </a:r>
            <a:r>
              <a:rPr lang="en-US" sz="1400" baseline="0"/>
              <a:t>Annual </a:t>
            </a:r>
            <a:r>
              <a:rPr lang="en-US" sz="1400"/>
              <a:t>Sunshine Hours. 40 Nations.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dLbls>
            <c:dLbl>
              <c:idx val="0"/>
              <c:layout>
                <c:manualLayout>
                  <c:x val="-3.0223081906186989E-2"/>
                  <c:y val="1.4461506487934095E-2"/>
                </c:manualLayout>
              </c:layout>
              <c:tx>
                <c:rich>
                  <a:bodyPr/>
                  <a:lstStyle/>
                  <a:p>
                    <a:fld id="{663762AE-6752-4BDA-BD33-EBD2D31578F4}"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42E2-42FE-84E1-199FF16E733A}"/>
                </c:ext>
              </c:extLst>
            </c:dLbl>
            <c:dLbl>
              <c:idx val="1"/>
              <c:layout>
                <c:manualLayout>
                  <c:x val="5.1535113730713285E-3"/>
                  <c:y val="2.2975767875758699E-2"/>
                </c:manualLayout>
              </c:layout>
              <c:tx>
                <c:rich>
                  <a:bodyPr/>
                  <a:lstStyle/>
                  <a:p>
                    <a:fld id="{56EE727A-0393-4346-B22D-6317F27F4F4C}"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42E2-42FE-84E1-199FF16E733A}"/>
                </c:ext>
              </c:extLst>
            </c:dLbl>
            <c:dLbl>
              <c:idx val="2"/>
              <c:tx>
                <c:rich>
                  <a:bodyPr/>
                  <a:lstStyle/>
                  <a:p>
                    <a:fld id="{4DE39469-DC47-43F0-9A86-A94F2620A7D9}"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42E2-42FE-84E1-199FF16E733A}"/>
                </c:ext>
              </c:extLst>
            </c:dLbl>
            <c:dLbl>
              <c:idx val="3"/>
              <c:tx>
                <c:rich>
                  <a:bodyPr/>
                  <a:lstStyle/>
                  <a:p>
                    <a:fld id="{B9B0A878-C9D4-41F1-8D6C-893ABF2F3804}"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42E2-42FE-84E1-199FF16E733A}"/>
                </c:ext>
              </c:extLst>
            </c:dLbl>
            <c:dLbl>
              <c:idx val="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2E2-42FE-84E1-199FF16E733A}"/>
                </c:ext>
              </c:extLst>
            </c:dLbl>
            <c:dLbl>
              <c:idx val="5"/>
              <c:layout>
                <c:manualLayout>
                  <c:x val="-5.7937427578215531E-3"/>
                  <c:y val="5.1085568326946391E-3"/>
                </c:manualLayout>
              </c:layout>
              <c:tx>
                <c:rich>
                  <a:bodyPr/>
                  <a:lstStyle/>
                  <a:p>
                    <a:fld id="{E0D39CD3-ADB7-40A7-B1BF-A48B12CEE13A}"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42E2-42FE-84E1-199FF16E733A}"/>
                </c:ext>
              </c:extLst>
            </c:dLbl>
            <c:dLbl>
              <c:idx val="6"/>
              <c:tx>
                <c:rich>
                  <a:bodyPr/>
                  <a:lstStyle/>
                  <a:p>
                    <a:fld id="{38680644-2E84-4296-951B-67DEF8FD880E}"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42E2-42FE-84E1-199FF16E733A}"/>
                </c:ext>
              </c:extLst>
            </c:dLbl>
            <c:dLbl>
              <c:idx val="7"/>
              <c:layout>
                <c:manualLayout>
                  <c:x val="-3.805914179615158E-2"/>
                  <c:y val="-4.1707142928973082E-2"/>
                </c:manualLayout>
              </c:layout>
              <c:tx>
                <c:rich>
                  <a:bodyPr/>
                  <a:lstStyle/>
                  <a:p>
                    <a:fld id="{873EBC81-2254-4D8B-B6A1-CAF6BB16E5C5}"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42E2-42FE-84E1-199FF16E733A}"/>
                </c:ext>
              </c:extLst>
            </c:dLbl>
            <c:dLbl>
              <c:idx val="8"/>
              <c:layout>
                <c:manualLayout>
                  <c:x val="-2.3174971031287061E-3"/>
                  <c:y val="1.7028522775647964E-3"/>
                </c:manualLayout>
              </c:layout>
              <c:tx>
                <c:rich>
                  <a:bodyPr/>
                  <a:lstStyle/>
                  <a:p>
                    <a:fld id="{1920185A-664B-441B-8860-AD5D21E9A4FA}"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42E2-42FE-84E1-199FF16E733A}"/>
                </c:ext>
              </c:extLst>
            </c:dLbl>
            <c:dLbl>
              <c:idx val="9"/>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2E2-42FE-84E1-199FF16E733A}"/>
                </c:ext>
              </c:extLst>
            </c:dLbl>
            <c:dLbl>
              <c:idx val="10"/>
              <c:tx>
                <c:rich>
                  <a:bodyPr/>
                  <a:lstStyle/>
                  <a:p>
                    <a:fld id="{71E8C10A-BDEA-4034-A85C-ACA0F7C1172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42E2-42FE-84E1-199FF16E733A}"/>
                </c:ext>
              </c:extLst>
            </c:dLbl>
            <c:dLbl>
              <c:idx val="11"/>
              <c:tx>
                <c:rich>
                  <a:bodyPr/>
                  <a:lstStyle/>
                  <a:p>
                    <a:fld id="{8724B1E1-5DDB-4C3F-8E01-2AFFBB842B3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42E2-42FE-84E1-199FF16E733A}"/>
                </c:ext>
              </c:extLst>
            </c:dLbl>
            <c:dLbl>
              <c:idx val="12"/>
              <c:tx>
                <c:rich>
                  <a:bodyPr/>
                  <a:lstStyle/>
                  <a:p>
                    <a:fld id="{64F0F3E6-7DE7-417F-A4AD-55D7D38871E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42E2-42FE-84E1-199FF16E733A}"/>
                </c:ext>
              </c:extLst>
            </c:dLbl>
            <c:dLbl>
              <c:idx val="13"/>
              <c:tx>
                <c:rich>
                  <a:bodyPr/>
                  <a:lstStyle/>
                  <a:p>
                    <a:fld id="{83B0C90D-FBDE-4293-BB53-333D91CF6AC7}"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42E2-42FE-84E1-199FF16E733A}"/>
                </c:ext>
              </c:extLst>
            </c:dLbl>
            <c:dLbl>
              <c:idx val="14"/>
              <c:tx>
                <c:rich>
                  <a:bodyPr/>
                  <a:lstStyle/>
                  <a:p>
                    <a:fld id="{ABE78D7F-4662-4BED-842E-67A9E61B300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42E2-42FE-84E1-199FF16E733A}"/>
                </c:ext>
              </c:extLst>
            </c:dLbl>
            <c:dLbl>
              <c:idx val="15"/>
              <c:tx>
                <c:rich>
                  <a:bodyPr/>
                  <a:lstStyle/>
                  <a:p>
                    <a:fld id="{5C8A1B01-DC4C-4710-AEFE-A3FF3F1E078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42E2-42FE-84E1-199FF16E733A}"/>
                </c:ext>
              </c:extLst>
            </c:dLbl>
            <c:dLbl>
              <c:idx val="16"/>
              <c:tx>
                <c:rich>
                  <a:bodyPr/>
                  <a:lstStyle/>
                  <a:p>
                    <a:fld id="{70898CF4-ED6F-4E2E-88AB-D22DEFB2F2DF}"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42E2-42FE-84E1-199FF16E733A}"/>
                </c:ext>
              </c:extLst>
            </c:dLbl>
            <c:dLbl>
              <c:idx val="17"/>
              <c:tx>
                <c:rich>
                  <a:bodyPr/>
                  <a:lstStyle/>
                  <a:p>
                    <a:fld id="{1093E542-E799-4647-B3CF-82072F7704FF}"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42E2-42FE-84E1-199FF16E733A}"/>
                </c:ext>
              </c:extLst>
            </c:dLbl>
            <c:dLbl>
              <c:idx val="18"/>
              <c:layout>
                <c:manualLayout>
                  <c:x val="-4.6077590532933095E-2"/>
                  <c:y val="1.7028522775649213E-3"/>
                </c:manualLayout>
              </c:layout>
              <c:tx>
                <c:rich>
                  <a:bodyPr/>
                  <a:lstStyle/>
                  <a:p>
                    <a:fld id="{849119F5-CC31-4521-BA2B-6A322BCD7EDD}"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42E2-42FE-84E1-199FF16E733A}"/>
                </c:ext>
              </c:extLst>
            </c:dLbl>
            <c:dLbl>
              <c:idx val="19"/>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2E2-42FE-84E1-199FF16E733A}"/>
                </c:ext>
              </c:extLst>
            </c:dLbl>
            <c:dLbl>
              <c:idx val="20"/>
              <c:tx>
                <c:rich>
                  <a:bodyPr/>
                  <a:lstStyle/>
                  <a:p>
                    <a:fld id="{94CBE72A-AFAC-454E-8926-ABF3CB5A6157}"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42E2-42FE-84E1-199FF16E733A}"/>
                </c:ext>
              </c:extLst>
            </c:dLbl>
            <c:dLbl>
              <c:idx val="21"/>
              <c:tx>
                <c:rich>
                  <a:bodyPr/>
                  <a:lstStyle/>
                  <a:p>
                    <a:fld id="{3644112A-1803-4E88-A6CB-668155F616E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42E2-42FE-84E1-199FF16E733A}"/>
                </c:ext>
              </c:extLst>
            </c:dLbl>
            <c:dLbl>
              <c:idx val="22"/>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2E2-42FE-84E1-199FF16E733A}"/>
                </c:ext>
              </c:extLst>
            </c:dLbl>
            <c:dLbl>
              <c:idx val="23"/>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42E2-42FE-84E1-199FF16E733A}"/>
                </c:ext>
              </c:extLst>
            </c:dLbl>
            <c:dLbl>
              <c:idx val="2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42E2-42FE-84E1-199FF16E733A}"/>
                </c:ext>
              </c:extLst>
            </c:dLbl>
            <c:dLbl>
              <c:idx val="25"/>
              <c:layout>
                <c:manualLayout>
                  <c:x val="-3.6900393244587187E-2"/>
                  <c:y val="-4.0004290651408161E-2"/>
                </c:manualLayout>
              </c:layout>
              <c:tx>
                <c:rich>
                  <a:bodyPr/>
                  <a:lstStyle/>
                  <a:p>
                    <a:fld id="{8A8C99FE-303F-492D-8DAF-575F01EEE202}"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42E2-42FE-84E1-199FF16E733A}"/>
                </c:ext>
              </c:extLst>
            </c:dLbl>
            <c:dLbl>
              <c:idx val="26"/>
              <c:layout>
                <c:manualLayout>
                  <c:x val="-2.4762456546929358E-2"/>
                  <c:y val="-1.786721104306406E-2"/>
                </c:manualLayout>
              </c:layout>
              <c:tx>
                <c:rich>
                  <a:bodyPr/>
                  <a:lstStyle/>
                  <a:p>
                    <a:fld id="{FCA044B9-8F85-4BB4-9434-2EF802346D66}"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42E2-42FE-84E1-199FF16E733A}"/>
                </c:ext>
              </c:extLst>
            </c:dLbl>
            <c:dLbl>
              <c:idx val="27"/>
              <c:tx>
                <c:rich>
                  <a:bodyPr/>
                  <a:lstStyle/>
                  <a:p>
                    <a:fld id="{933C3323-25A8-4B45-BD51-D33EF1197CF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42E2-42FE-84E1-199FF16E733A}"/>
                </c:ext>
              </c:extLst>
            </c:dLbl>
            <c:dLbl>
              <c:idx val="28"/>
              <c:tx>
                <c:rich>
                  <a:bodyPr/>
                  <a:lstStyle/>
                  <a:p>
                    <a:fld id="{777FBD59-122B-4854-B817-2DB94ADE739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42E2-42FE-84E1-199FF16E733A}"/>
                </c:ext>
              </c:extLst>
            </c:dLbl>
            <c:dLbl>
              <c:idx val="29"/>
              <c:layout>
                <c:manualLayout>
                  <c:x val="-4.6946743186649841E-2"/>
                  <c:y val="1.616435876549914E-2"/>
                </c:manualLayout>
              </c:layout>
              <c:tx>
                <c:rich>
                  <a:bodyPr/>
                  <a:lstStyle/>
                  <a:p>
                    <a:fld id="{C736DE02-6366-47F7-9E1C-CC9D0E122955}"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42E2-42FE-84E1-199FF16E733A}"/>
                </c:ext>
              </c:extLst>
            </c:dLbl>
            <c:dLbl>
              <c:idx val="30"/>
              <c:tx>
                <c:rich>
                  <a:bodyPr/>
                  <a:lstStyle/>
                  <a:p>
                    <a:fld id="{BC5F7B44-BDCC-4069-8BC9-2AD16DDDAE3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42E2-42FE-84E1-199FF16E733A}"/>
                </c:ext>
              </c:extLst>
            </c:dLbl>
            <c:dLbl>
              <c:idx val="31"/>
              <c:tx>
                <c:rich>
                  <a:bodyPr/>
                  <a:lstStyle/>
                  <a:p>
                    <a:fld id="{5966D972-5F70-4C97-BF19-CE4EC736982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42E2-42FE-84E1-199FF16E733A}"/>
                </c:ext>
              </c:extLst>
            </c:dLbl>
            <c:dLbl>
              <c:idx val="32"/>
              <c:tx>
                <c:rich>
                  <a:bodyPr/>
                  <a:lstStyle/>
                  <a:p>
                    <a:fld id="{12F89544-3147-4C96-8766-E59C2A6C565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42E2-42FE-84E1-199FF16E733A}"/>
                </c:ext>
              </c:extLst>
            </c:dLbl>
            <c:dLbl>
              <c:idx val="33"/>
              <c:tx>
                <c:rich>
                  <a:bodyPr/>
                  <a:lstStyle/>
                  <a:p>
                    <a:fld id="{126F3E68-43EA-4C27-9BEC-87A5A674AAB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42E2-42FE-84E1-199FF16E733A}"/>
                </c:ext>
              </c:extLst>
            </c:dLbl>
            <c:dLbl>
              <c:idx val="34"/>
              <c:layout>
                <c:manualLayout>
                  <c:x val="-5.7439165701042877E-2"/>
                  <c:y val="-3.4057045551298426E-3"/>
                </c:manualLayout>
              </c:layout>
              <c:tx>
                <c:rich>
                  <a:bodyPr/>
                  <a:lstStyle/>
                  <a:p>
                    <a:fld id="{269B2530-48F8-400C-B48E-05C2478E93EE}"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42E2-42FE-84E1-199FF16E733A}"/>
                </c:ext>
              </c:extLst>
            </c:dLbl>
            <c:dLbl>
              <c:idx val="35"/>
              <c:tx>
                <c:rich>
                  <a:bodyPr/>
                  <a:lstStyle/>
                  <a:p>
                    <a:fld id="{C10F6113-14AA-4FDF-A3F6-AC2880C76010}"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42E2-42FE-84E1-199FF16E733A}"/>
                </c:ext>
              </c:extLst>
            </c:dLbl>
            <c:dLbl>
              <c:idx val="36"/>
              <c:tx>
                <c:rich>
                  <a:bodyPr/>
                  <a:lstStyle/>
                  <a:p>
                    <a:fld id="{87006351-8CA7-4775-A481-757020663D8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42E2-42FE-84E1-199FF16E733A}"/>
                </c:ext>
              </c:extLst>
            </c:dLbl>
            <c:dLbl>
              <c:idx val="37"/>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42E2-42FE-84E1-199FF16E733A}"/>
                </c:ext>
              </c:extLst>
            </c:dLbl>
            <c:dLbl>
              <c:idx val="38"/>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42E2-42FE-84E1-199FF16E733A}"/>
                </c:ext>
              </c:extLst>
            </c:dLbl>
            <c:dLbl>
              <c:idx val="39"/>
              <c:tx>
                <c:rich>
                  <a:bodyPr/>
                  <a:lstStyle/>
                  <a:p>
                    <a:fld id="{48030ACB-A10E-4ACF-98AB-00D9BE433E63}"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9-42E2-42FE-84E1-199FF16E733A}"/>
                </c:ext>
              </c:extLst>
            </c:dLbl>
            <c:dLbl>
              <c:idx val="40"/>
              <c:tx>
                <c:rich>
                  <a:bodyPr/>
                  <a:lstStyle/>
                  <a:p>
                    <a:fld id="{E91E4710-F73D-4A1A-892D-69AD2C7FF6E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A-42E2-42FE-84E1-199FF16E733A}"/>
                </c:ext>
              </c:extLst>
            </c:dLbl>
            <c:dLbl>
              <c:idx val="41"/>
              <c:tx>
                <c:rich>
                  <a:bodyPr/>
                  <a:lstStyle/>
                  <a:p>
                    <a:fld id="{F7419D03-A3BB-4D41-8566-E64654ACE2CA}"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B-42E2-42FE-84E1-199FF16E733A}"/>
                </c:ext>
              </c:extLst>
            </c:dLbl>
            <c:dLbl>
              <c:idx val="42"/>
              <c:tx>
                <c:rich>
                  <a:bodyPr/>
                  <a:lstStyle/>
                  <a:p>
                    <a:fld id="{78C482D9-B720-487A-8687-EE9EA60311B3}"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C-42E2-42FE-84E1-199FF16E733A}"/>
                </c:ext>
              </c:extLst>
            </c:dLbl>
            <c:dLbl>
              <c:idx val="43"/>
              <c:tx>
                <c:rich>
                  <a:bodyPr/>
                  <a:lstStyle/>
                  <a:p>
                    <a:fld id="{F50FEF73-7AD0-4588-9DB6-751408737B6A}"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D-42E2-42FE-84E1-199FF16E733A}"/>
                </c:ext>
              </c:extLst>
            </c:dLbl>
            <c:dLbl>
              <c:idx val="44"/>
              <c:tx>
                <c:rich>
                  <a:bodyPr/>
                  <a:lstStyle/>
                  <a:p>
                    <a:fld id="{970252EC-6461-4C54-A007-0AFD63D72EEA}"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E-42E2-42FE-84E1-199FF16E733A}"/>
                </c:ext>
              </c:extLst>
            </c:dLbl>
            <c:dLbl>
              <c:idx val="45"/>
              <c:tx>
                <c:rich>
                  <a:bodyPr/>
                  <a:lstStyle/>
                  <a:p>
                    <a:fld id="{EE463279-1EE0-4059-A030-2C6ADDECB11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F-42E2-42FE-84E1-199FF16E733A}"/>
                </c:ext>
              </c:extLst>
            </c:dLbl>
            <c:dLbl>
              <c:idx val="46"/>
              <c:tx>
                <c:rich>
                  <a:bodyPr/>
                  <a:lstStyle/>
                  <a:p>
                    <a:fld id="{F78408CD-1512-49D9-BD35-6DEDD30D0C0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42E2-42FE-84E1-199FF16E733A}"/>
                </c:ext>
              </c:extLst>
            </c:dLbl>
            <c:dLbl>
              <c:idx val="47"/>
              <c:tx>
                <c:rich>
                  <a:bodyPr/>
                  <a:lstStyle/>
                  <a:p>
                    <a:fld id="{EBDDB920-543E-494A-AF8F-D864666C763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1-42E2-42FE-84E1-199FF16E733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power"/>
            <c:backward val="520"/>
            <c:dispRSqr val="1"/>
            <c:dispEq val="1"/>
            <c:trendlineLbl>
              <c:layout>
                <c:manualLayout>
                  <c:x val="6.3492668862510385E-2"/>
                  <c:y val="-0.44405573824344752"/>
                </c:manualLayout>
              </c:layout>
              <c:numFmt formatCode="General" sourceLinked="0"/>
              <c:spPr>
                <a:noFill/>
                <a:ln>
                  <a:noFill/>
                </a:ln>
                <a:effectLst/>
              </c:spPr>
              <c:txPr>
                <a:bodyPr rot="0" spcFirstLastPara="1" vertOverflow="ellipsis" vert="horz" wrap="square" anchor="ctr" anchorCtr="1"/>
                <a:lstStyle/>
                <a:p>
                  <a:pPr>
                    <a:defRPr sz="1000" b="1" i="0" u="none" strike="noStrike" kern="1200" baseline="0">
                      <a:solidFill>
                        <a:schemeClr val="accent1"/>
                      </a:solidFill>
                      <a:latin typeface="+mn-lt"/>
                      <a:ea typeface="+mn-ea"/>
                      <a:cs typeface="+mn-cs"/>
                    </a:defRPr>
                  </a:pPr>
                  <a:endParaRPr lang="en-US"/>
                </a:p>
              </c:txPr>
            </c:trendlineLbl>
          </c:trendline>
          <c:xVal>
            <c:numRef>
              <c:f>'Relig DB and Renewables'!$Q$165:$Q$212</c:f>
              <c:numCache>
                <c:formatCode>General</c:formatCode>
                <c:ptCount val="48"/>
                <c:pt idx="0">
                  <c:v>2103.1</c:v>
                </c:pt>
                <c:pt idx="1">
                  <c:v>2543</c:v>
                </c:pt>
                <c:pt idx="2">
                  <c:v>1509.25</c:v>
                </c:pt>
                <c:pt idx="3">
                  <c:v>3666.4</c:v>
                </c:pt>
                <c:pt idx="5">
                  <c:v>2623.8</c:v>
                </c:pt>
                <c:pt idx="6">
                  <c:v>2695.75</c:v>
                </c:pt>
                <c:pt idx="7">
                  <c:v>2554.2249999999999</c:v>
                </c:pt>
                <c:pt idx="8">
                  <c:v>2256.2250000000004</c:v>
                </c:pt>
                <c:pt idx="10">
                  <c:v>1744.5</c:v>
                </c:pt>
                <c:pt idx="11">
                  <c:v>2660.45</c:v>
                </c:pt>
                <c:pt idx="12">
                  <c:v>2489.3333333333335</c:v>
                </c:pt>
                <c:pt idx="13">
                  <c:v>2142.6</c:v>
                </c:pt>
                <c:pt idx="14">
                  <c:v>3031.8666666666668</c:v>
                </c:pt>
                <c:pt idx="15">
                  <c:v>1749.7</c:v>
                </c:pt>
                <c:pt idx="16">
                  <c:v>1449.6333333333332</c:v>
                </c:pt>
                <c:pt idx="17">
                  <c:v>1587.5</c:v>
                </c:pt>
                <c:pt idx="18">
                  <c:v>1782.5</c:v>
                </c:pt>
                <c:pt idx="20">
                  <c:v>1601</c:v>
                </c:pt>
                <c:pt idx="21">
                  <c:v>1626</c:v>
                </c:pt>
                <c:pt idx="25">
                  <c:v>2945.8</c:v>
                </c:pt>
                <c:pt idx="26">
                  <c:v>1699</c:v>
                </c:pt>
                <c:pt idx="27">
                  <c:v>1748.9250000000002</c:v>
                </c:pt>
                <c:pt idx="28">
                  <c:v>2112.4</c:v>
                </c:pt>
                <c:pt idx="29">
                  <c:v>2466.3333333333335</c:v>
                </c:pt>
                <c:pt idx="30">
                  <c:v>2218</c:v>
                </c:pt>
                <c:pt idx="31">
                  <c:v>2043</c:v>
                </c:pt>
                <c:pt idx="32">
                  <c:v>2776.5749999999998</c:v>
                </c:pt>
                <c:pt idx="33">
                  <c:v>2245.1</c:v>
                </c:pt>
                <c:pt idx="34">
                  <c:v>2022.4</c:v>
                </c:pt>
                <c:pt idx="35">
                  <c:v>2017</c:v>
                </c:pt>
                <c:pt idx="36">
                  <c:v>3353.55</c:v>
                </c:pt>
                <c:pt idx="39">
                  <c:v>2033.2249999999999</c:v>
                </c:pt>
                <c:pt idx="40">
                  <c:v>3035.0250000000001</c:v>
                </c:pt>
                <c:pt idx="41">
                  <c:v>1489.6</c:v>
                </c:pt>
                <c:pt idx="42">
                  <c:v>1476.9</c:v>
                </c:pt>
                <c:pt idx="43">
                  <c:v>1878.6666666666667</c:v>
                </c:pt>
                <c:pt idx="44">
                  <c:v>1968.1</c:v>
                </c:pt>
                <c:pt idx="45">
                  <c:v>1667.9</c:v>
                </c:pt>
                <c:pt idx="46">
                  <c:v>2533.3333333333335</c:v>
                </c:pt>
                <c:pt idx="47">
                  <c:v>3100.4250000000002</c:v>
                </c:pt>
              </c:numCache>
            </c:numRef>
          </c:xVal>
          <c:yVal>
            <c:numRef>
              <c:f>'Relig DB and Renewables'!$P$165:$P$212</c:f>
              <c:numCache>
                <c:formatCode>General</c:formatCode>
                <c:ptCount val="48"/>
                <c:pt idx="0">
                  <c:v>9.6090821197568399</c:v>
                </c:pt>
                <c:pt idx="1">
                  <c:v>13.041074263410088</c:v>
                </c:pt>
                <c:pt idx="2">
                  <c:v>15.446615360479864</c:v>
                </c:pt>
                <c:pt idx="3">
                  <c:v>2.2787266287221364</c:v>
                </c:pt>
                <c:pt idx="5">
                  <c:v>34.366177953389659</c:v>
                </c:pt>
                <c:pt idx="6">
                  <c:v>53.112247815238909</c:v>
                </c:pt>
                <c:pt idx="7">
                  <c:v>10.221908509847761</c:v>
                </c:pt>
                <c:pt idx="8">
                  <c:v>12.599617509982782</c:v>
                </c:pt>
                <c:pt idx="10">
                  <c:v>198.61182057188554</c:v>
                </c:pt>
                <c:pt idx="11">
                  <c:v>237.42913166318985</c:v>
                </c:pt>
                <c:pt idx="12">
                  <c:v>161.92307692307693</c:v>
                </c:pt>
                <c:pt idx="13">
                  <c:v>378.30794044841554</c:v>
                </c:pt>
                <c:pt idx="14">
                  <c:v>262.26578562585888</c:v>
                </c:pt>
                <c:pt idx="15">
                  <c:v>178.75145207079862</c:v>
                </c:pt>
                <c:pt idx="16">
                  <c:v>315.60690675333484</c:v>
                </c:pt>
                <c:pt idx="17">
                  <c:v>805.56104711254773</c:v>
                </c:pt>
                <c:pt idx="18">
                  <c:v>21.269734087013191</c:v>
                </c:pt>
                <c:pt idx="20">
                  <c:v>46.132690720664833</c:v>
                </c:pt>
                <c:pt idx="21">
                  <c:v>247.0645120244306</c:v>
                </c:pt>
                <c:pt idx="25">
                  <c:v>5.2729273684332334</c:v>
                </c:pt>
                <c:pt idx="26">
                  <c:v>40.938729818001356</c:v>
                </c:pt>
                <c:pt idx="27">
                  <c:v>315.5366357049362</c:v>
                </c:pt>
                <c:pt idx="28">
                  <c:v>84.352458937350534</c:v>
                </c:pt>
                <c:pt idx="29">
                  <c:v>6.3118388666911596</c:v>
                </c:pt>
                <c:pt idx="30">
                  <c:v>41.249821873897304</c:v>
                </c:pt>
                <c:pt idx="31">
                  <c:v>181.16334147562029</c:v>
                </c:pt>
                <c:pt idx="32">
                  <c:v>3.0881104851734134</c:v>
                </c:pt>
                <c:pt idx="33">
                  <c:v>128.32800162483181</c:v>
                </c:pt>
                <c:pt idx="34">
                  <c:v>40.608546106963836</c:v>
                </c:pt>
                <c:pt idx="35">
                  <c:v>30.840283221904429</c:v>
                </c:pt>
                <c:pt idx="36">
                  <c:v>87.59684772391843</c:v>
                </c:pt>
                <c:pt idx="39">
                  <c:v>94.482145392093543</c:v>
                </c:pt>
                <c:pt idx="40">
                  <c:v>29.54847727696389</c:v>
                </c:pt>
                <c:pt idx="41">
                  <c:v>540.14387364141078</c:v>
                </c:pt>
                <c:pt idx="42">
                  <c:v>300.63233708137147</c:v>
                </c:pt>
                <c:pt idx="43">
                  <c:v>516.1748359938565</c:v>
                </c:pt>
                <c:pt idx="44">
                  <c:v>2.4805897597888764</c:v>
                </c:pt>
                <c:pt idx="45">
                  <c:v>297.66219726374447</c:v>
                </c:pt>
                <c:pt idx="46">
                  <c:v>95.124910443648389</c:v>
                </c:pt>
                <c:pt idx="47">
                  <c:v>3.9165886711964681</c:v>
                </c:pt>
              </c:numCache>
            </c:numRef>
          </c:yVal>
          <c:smooth val="0"/>
          <c:extLst>
            <c:ext xmlns:c15="http://schemas.microsoft.com/office/drawing/2012/chart" uri="{02D57815-91ED-43cb-92C2-25804820EDAC}">
              <c15:datalabelsRange>
                <c15:f>'Relig DB and Renewables'!$B$165:$B$212</c15:f>
                <c15:dlblRangeCache>
                  <c:ptCount val="48"/>
                  <c:pt idx="0">
                    <c:v>Phillipines</c:v>
                  </c:pt>
                  <c:pt idx="1">
                    <c:v>India</c:v>
                  </c:pt>
                  <c:pt idx="2">
                    <c:v>Poland</c:v>
                  </c:pt>
                  <c:pt idx="3">
                    <c:v>Egypt</c:v>
                  </c:pt>
                  <c:pt idx="5">
                    <c:v>Thailand</c:v>
                  </c:pt>
                  <c:pt idx="6">
                    <c:v>Portugal</c:v>
                  </c:pt>
                  <c:pt idx="7">
                    <c:v>Mexico</c:v>
                  </c:pt>
                  <c:pt idx="8">
                    <c:v>Malaysia</c:v>
                  </c:pt>
                  <c:pt idx="10">
                    <c:v>Austria</c:v>
                  </c:pt>
                  <c:pt idx="11">
                    <c:v>Greece</c:v>
                  </c:pt>
                  <c:pt idx="12">
                    <c:v>Spain</c:v>
                  </c:pt>
                  <c:pt idx="13">
                    <c:v>Italy</c:v>
                  </c:pt>
                  <c:pt idx="14">
                    <c:v>Australia</c:v>
                  </c:pt>
                  <c:pt idx="15">
                    <c:v>France</c:v>
                  </c:pt>
                  <c:pt idx="16">
                    <c:v>Great Britain</c:v>
                  </c:pt>
                  <c:pt idx="17">
                    <c:v>Germany</c:v>
                  </c:pt>
                  <c:pt idx="18">
                    <c:v>Finland</c:v>
                  </c:pt>
                  <c:pt idx="20">
                    <c:v>Sweden</c:v>
                  </c:pt>
                  <c:pt idx="21">
                    <c:v>Denmark</c:v>
                  </c:pt>
                  <c:pt idx="25">
                    <c:v>Pakistan</c:v>
                  </c:pt>
                  <c:pt idx="26">
                    <c:v>Lithuania</c:v>
                  </c:pt>
                  <c:pt idx="27">
                    <c:v>Switzerland</c:v>
                  </c:pt>
                  <c:pt idx="28">
                    <c:v>Romania</c:v>
                  </c:pt>
                  <c:pt idx="29">
                    <c:v>Brazil</c:v>
                  </c:pt>
                  <c:pt idx="30">
                    <c:v>Turkey</c:v>
                  </c:pt>
                  <c:pt idx="31">
                    <c:v>Bulgaria</c:v>
                  </c:pt>
                  <c:pt idx="32">
                    <c:v>Iran</c:v>
                  </c:pt>
                  <c:pt idx="33">
                    <c:v>South Korea</c:v>
                  </c:pt>
                  <c:pt idx="34">
                    <c:v>Singapore</c:v>
                  </c:pt>
                  <c:pt idx="35">
                    <c:v>Ukraine</c:v>
                  </c:pt>
                  <c:pt idx="36">
                    <c:v>Israel</c:v>
                  </c:pt>
                  <c:pt idx="39">
                    <c:v>Canada</c:v>
                  </c:pt>
                  <c:pt idx="40">
                    <c:v>South Africa</c:v>
                  </c:pt>
                  <c:pt idx="41">
                    <c:v>Belgium</c:v>
                  </c:pt>
                  <c:pt idx="42">
                    <c:v>Netherlands</c:v>
                  </c:pt>
                  <c:pt idx="43">
                    <c:v>Japan</c:v>
                  </c:pt>
                  <c:pt idx="44">
                    <c:v>Russia</c:v>
                  </c:pt>
                  <c:pt idx="45">
                    <c:v>Czech republic</c:v>
                  </c:pt>
                  <c:pt idx="46">
                    <c:v>Chile</c:v>
                  </c:pt>
                  <c:pt idx="47">
                    <c:v>Morocco</c:v>
                  </c:pt>
                </c15:dlblRangeCache>
              </c15:datalabelsRange>
            </c:ext>
            <c:ext xmlns:c16="http://schemas.microsoft.com/office/drawing/2014/chart" uri="{C3380CC4-5D6E-409C-BE32-E72D297353CC}">
              <c16:uniqueId val="{00000000-42E2-42FE-84E1-199FF16E733A}"/>
            </c:ext>
          </c:extLst>
        </c:ser>
        <c:dLbls>
          <c:showLegendKey val="0"/>
          <c:showVal val="0"/>
          <c:showCatName val="0"/>
          <c:showSerName val="0"/>
          <c:showPercent val="0"/>
          <c:showBubbleSize val="0"/>
        </c:dLbls>
        <c:axId val="232325256"/>
        <c:axId val="232326568"/>
      </c:scatterChart>
      <c:valAx>
        <c:axId val="232325256"/>
        <c:scaling>
          <c:orientation val="minMax"/>
          <c:min val="5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r>
                  <a:rPr lang="en-GB" sz="1300"/>
                  <a:t>National Annual Sunshine Duration Hours</a:t>
                </a:r>
              </a:p>
            </c:rich>
          </c:tx>
          <c:overlay val="0"/>
          <c:spPr>
            <a:noFill/>
            <a:ln>
              <a:noFill/>
            </a:ln>
            <a:effectLst/>
          </c:spPr>
          <c:txPr>
            <a:bodyPr rot="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2326568"/>
        <c:crosses val="autoZero"/>
        <c:crossBetween val="midCat"/>
      </c:valAx>
      <c:valAx>
        <c:axId val="232326568"/>
        <c:scaling>
          <c:orientation val="minMax"/>
          <c:max val="1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r>
                  <a:rPr lang="en-GB" sz="1300"/>
                  <a:t>National Annual-</a:t>
                </a:r>
                <a:r>
                  <a:rPr lang="en-GB" sz="1300" b="0" i="0" u="none" strike="noStrike" baseline="0">
                    <a:effectLst/>
                  </a:rPr>
                  <a:t>Sunshine-Duration-Adjusted</a:t>
                </a:r>
                <a:r>
                  <a:rPr lang="en-GB" sz="1300"/>
                  <a:t> Solar Capacity / Population</a:t>
                </a:r>
              </a:p>
            </c:rich>
          </c:tx>
          <c:overlay val="0"/>
          <c:spPr>
            <a:noFill/>
            <a:ln>
              <a:noFill/>
            </a:ln>
            <a:effectLst/>
          </c:spPr>
          <c:txPr>
            <a:bodyPr rot="-540000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232525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500"/>
              <a:t>National Annual Sunshine</a:t>
            </a:r>
            <a:r>
              <a:rPr lang="en-US" sz="1500" baseline="0"/>
              <a:t> Hours, </a:t>
            </a:r>
            <a:r>
              <a:rPr lang="en-US" sz="1500"/>
              <a:t>versus National Religiosity. For 40 nations.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Sunshine hours versus Religiosity</c:v>
          </c:tx>
          <c:spPr>
            <a:ln w="25400" cap="rnd">
              <a:noFill/>
              <a:round/>
            </a:ln>
            <a:effectLst/>
          </c:spPr>
          <c:marker>
            <c:symbol val="circle"/>
            <c:size val="5"/>
            <c:spPr>
              <a:solidFill>
                <a:schemeClr val="accent1"/>
              </a:solidFill>
              <a:ln w="9525">
                <a:solidFill>
                  <a:schemeClr val="accent1"/>
                </a:solidFill>
              </a:ln>
              <a:effectLst/>
            </c:spPr>
          </c:marker>
          <c:dLbls>
            <c:dLbl>
              <c:idx val="0"/>
              <c:tx>
                <c:rich>
                  <a:bodyPr/>
                  <a:lstStyle/>
                  <a:p>
                    <a:fld id="{8D346580-7118-49FA-82D0-FE3A34596B9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611-43EB-9C82-CE0F5DF5D638}"/>
                </c:ext>
              </c:extLst>
            </c:dLbl>
            <c:dLbl>
              <c:idx val="1"/>
              <c:tx>
                <c:rich>
                  <a:bodyPr/>
                  <a:lstStyle/>
                  <a:p>
                    <a:fld id="{D438C842-07CB-477B-88EF-C50F74AB590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611-43EB-9C82-CE0F5DF5D638}"/>
                </c:ext>
              </c:extLst>
            </c:dLbl>
            <c:dLbl>
              <c:idx val="2"/>
              <c:tx>
                <c:rich>
                  <a:bodyPr/>
                  <a:lstStyle/>
                  <a:p>
                    <a:fld id="{D9547311-E277-49DC-8243-7C050FC0F78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611-43EB-9C82-CE0F5DF5D638}"/>
                </c:ext>
              </c:extLst>
            </c:dLbl>
            <c:dLbl>
              <c:idx val="3"/>
              <c:tx>
                <c:rich>
                  <a:bodyPr/>
                  <a:lstStyle/>
                  <a:p>
                    <a:fld id="{0AD7AC45-6466-4EAF-89D7-547806C3B5CC}"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5611-43EB-9C82-CE0F5DF5D638}"/>
                </c:ext>
              </c:extLst>
            </c:dLbl>
            <c:dLbl>
              <c:idx val="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611-43EB-9C82-CE0F5DF5D638}"/>
                </c:ext>
              </c:extLst>
            </c:dLbl>
            <c:dLbl>
              <c:idx val="5"/>
              <c:tx>
                <c:rich>
                  <a:bodyPr/>
                  <a:lstStyle/>
                  <a:p>
                    <a:fld id="{2A05D51C-D812-4D1E-B193-FA004EB3CA5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611-43EB-9C82-CE0F5DF5D638}"/>
                </c:ext>
              </c:extLst>
            </c:dLbl>
            <c:dLbl>
              <c:idx val="6"/>
              <c:tx>
                <c:rich>
                  <a:bodyPr/>
                  <a:lstStyle/>
                  <a:p>
                    <a:fld id="{09FE44BE-BB25-47E9-B510-8DB869F7C34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611-43EB-9C82-CE0F5DF5D638}"/>
                </c:ext>
              </c:extLst>
            </c:dLbl>
            <c:dLbl>
              <c:idx val="7"/>
              <c:tx>
                <c:rich>
                  <a:bodyPr/>
                  <a:lstStyle/>
                  <a:p>
                    <a:fld id="{3ACA9827-1956-427D-B770-733DF1737E4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611-43EB-9C82-CE0F5DF5D638}"/>
                </c:ext>
              </c:extLst>
            </c:dLbl>
            <c:dLbl>
              <c:idx val="8"/>
              <c:tx>
                <c:rich>
                  <a:bodyPr/>
                  <a:lstStyle/>
                  <a:p>
                    <a:fld id="{9E8F52EF-0428-47EA-B5FE-63C15D2DFCD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611-43EB-9C82-CE0F5DF5D638}"/>
                </c:ext>
              </c:extLst>
            </c:dLbl>
            <c:dLbl>
              <c:idx val="9"/>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611-43EB-9C82-CE0F5DF5D638}"/>
                </c:ext>
              </c:extLst>
            </c:dLbl>
            <c:dLbl>
              <c:idx val="10"/>
              <c:tx>
                <c:rich>
                  <a:bodyPr/>
                  <a:lstStyle/>
                  <a:p>
                    <a:fld id="{0CD9A1A1-964D-4ED7-A7EA-2BBB0025A0A9}"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5611-43EB-9C82-CE0F5DF5D638}"/>
                </c:ext>
              </c:extLst>
            </c:dLbl>
            <c:dLbl>
              <c:idx val="11"/>
              <c:tx>
                <c:rich>
                  <a:bodyPr/>
                  <a:lstStyle/>
                  <a:p>
                    <a:fld id="{55B2053F-3D64-4D48-8620-C31965010C94}"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5611-43EB-9C82-CE0F5DF5D638}"/>
                </c:ext>
              </c:extLst>
            </c:dLbl>
            <c:dLbl>
              <c:idx val="12"/>
              <c:tx>
                <c:rich>
                  <a:bodyPr/>
                  <a:lstStyle/>
                  <a:p>
                    <a:fld id="{7CF475A6-863B-4EB6-8E67-8565B7BFF59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5611-43EB-9C82-CE0F5DF5D638}"/>
                </c:ext>
              </c:extLst>
            </c:dLbl>
            <c:dLbl>
              <c:idx val="13"/>
              <c:tx>
                <c:rich>
                  <a:bodyPr/>
                  <a:lstStyle/>
                  <a:p>
                    <a:fld id="{BF96C36F-C7B0-4E9C-8DCB-D9F0517E0B7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5611-43EB-9C82-CE0F5DF5D638}"/>
                </c:ext>
              </c:extLst>
            </c:dLbl>
            <c:dLbl>
              <c:idx val="14"/>
              <c:tx>
                <c:rich>
                  <a:bodyPr/>
                  <a:lstStyle/>
                  <a:p>
                    <a:fld id="{72B3B1A8-2948-41E6-A937-0DF837012FB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5611-43EB-9C82-CE0F5DF5D638}"/>
                </c:ext>
              </c:extLst>
            </c:dLbl>
            <c:dLbl>
              <c:idx val="15"/>
              <c:tx>
                <c:rich>
                  <a:bodyPr/>
                  <a:lstStyle/>
                  <a:p>
                    <a:fld id="{6A551B50-9129-46D6-87A4-765FED9F69C0}"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5611-43EB-9C82-CE0F5DF5D638}"/>
                </c:ext>
              </c:extLst>
            </c:dLbl>
            <c:dLbl>
              <c:idx val="16"/>
              <c:tx>
                <c:rich>
                  <a:bodyPr/>
                  <a:lstStyle/>
                  <a:p>
                    <a:fld id="{EA0D4FFC-0817-4EDA-B26E-415ACE826142}"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5611-43EB-9C82-CE0F5DF5D638}"/>
                </c:ext>
              </c:extLst>
            </c:dLbl>
            <c:dLbl>
              <c:idx val="17"/>
              <c:tx>
                <c:rich>
                  <a:bodyPr/>
                  <a:lstStyle/>
                  <a:p>
                    <a:fld id="{4E300C49-4923-4718-BE64-2D5A27F7C94D}"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5611-43EB-9C82-CE0F5DF5D638}"/>
                </c:ext>
              </c:extLst>
            </c:dLbl>
            <c:dLbl>
              <c:idx val="18"/>
              <c:tx>
                <c:rich>
                  <a:bodyPr/>
                  <a:lstStyle/>
                  <a:p>
                    <a:fld id="{879E36CE-3AB5-4D9E-9326-705920F1105E}"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5611-43EB-9C82-CE0F5DF5D638}"/>
                </c:ext>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15-5611-43EB-9C82-CE0F5DF5D638}"/>
                </c:ext>
              </c:extLst>
            </c:dLbl>
            <c:dLbl>
              <c:idx val="20"/>
              <c:tx>
                <c:rich>
                  <a:bodyPr/>
                  <a:lstStyle/>
                  <a:p>
                    <a:fld id="{99E6FE3A-2115-4835-A9F2-E6D538F25EA9}"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5611-43EB-9C82-CE0F5DF5D638}"/>
                </c:ext>
              </c:extLst>
            </c:dLbl>
            <c:dLbl>
              <c:idx val="21"/>
              <c:tx>
                <c:rich>
                  <a:bodyPr/>
                  <a:lstStyle/>
                  <a:p>
                    <a:fld id="{F8D3EA9E-EC13-426A-8E80-382ECF6C62C7}"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5611-43EB-9C82-CE0F5DF5D638}"/>
                </c:ext>
              </c:extLst>
            </c:dLbl>
            <c:dLbl>
              <c:idx val="22"/>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5611-43EB-9C82-CE0F5DF5D638}"/>
                </c:ext>
              </c:extLst>
            </c:dLbl>
            <c:dLbl>
              <c:idx val="23"/>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5611-43EB-9C82-CE0F5DF5D638}"/>
                </c:ext>
              </c:extLst>
            </c:dLbl>
            <c:dLbl>
              <c:idx val="2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5611-43EB-9C82-CE0F5DF5D638}"/>
                </c:ext>
              </c:extLst>
            </c:dLbl>
            <c:dLbl>
              <c:idx val="25"/>
              <c:tx>
                <c:rich>
                  <a:bodyPr/>
                  <a:lstStyle/>
                  <a:p>
                    <a:fld id="{EEB5D393-AAF7-433F-A34D-35EA548CA9D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5611-43EB-9C82-CE0F5DF5D638}"/>
                </c:ext>
              </c:extLst>
            </c:dLbl>
            <c:dLbl>
              <c:idx val="26"/>
              <c:tx>
                <c:rich>
                  <a:bodyPr/>
                  <a:lstStyle/>
                  <a:p>
                    <a:fld id="{BEEBD607-D17E-4CF2-9757-AD9AD26A708C}"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5611-43EB-9C82-CE0F5DF5D638}"/>
                </c:ext>
              </c:extLst>
            </c:dLbl>
            <c:dLbl>
              <c:idx val="27"/>
              <c:tx>
                <c:rich>
                  <a:bodyPr/>
                  <a:lstStyle/>
                  <a:p>
                    <a:fld id="{4E6492A3-350A-40D2-BF41-AB519AF5F0B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5611-43EB-9C82-CE0F5DF5D638}"/>
                </c:ext>
              </c:extLst>
            </c:dLbl>
            <c:dLbl>
              <c:idx val="28"/>
              <c:tx>
                <c:rich>
                  <a:bodyPr/>
                  <a:lstStyle/>
                  <a:p>
                    <a:fld id="{B52E2E24-8508-49FD-9D7A-E5BD5C5533B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5611-43EB-9C82-CE0F5DF5D638}"/>
                </c:ext>
              </c:extLst>
            </c:dLbl>
            <c:dLbl>
              <c:idx val="29"/>
              <c:tx>
                <c:rich>
                  <a:bodyPr/>
                  <a:lstStyle/>
                  <a:p>
                    <a:fld id="{F6C66FF7-1BAF-450A-ABAE-5EF2863CA44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5611-43EB-9C82-CE0F5DF5D638}"/>
                </c:ext>
              </c:extLst>
            </c:dLbl>
            <c:dLbl>
              <c:idx val="30"/>
              <c:tx>
                <c:rich>
                  <a:bodyPr/>
                  <a:lstStyle/>
                  <a:p>
                    <a:fld id="{4B87499D-F324-402D-8C94-34E73D1A371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5611-43EB-9C82-CE0F5DF5D638}"/>
                </c:ext>
              </c:extLst>
            </c:dLbl>
            <c:dLbl>
              <c:idx val="31"/>
              <c:tx>
                <c:rich>
                  <a:bodyPr/>
                  <a:lstStyle/>
                  <a:p>
                    <a:fld id="{BEC5F3C2-A6AE-4098-B7EC-BC88AF2813E3}"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5611-43EB-9C82-CE0F5DF5D638}"/>
                </c:ext>
              </c:extLst>
            </c:dLbl>
            <c:dLbl>
              <c:idx val="32"/>
              <c:tx>
                <c:rich>
                  <a:bodyPr/>
                  <a:lstStyle/>
                  <a:p>
                    <a:fld id="{137B7721-DFFF-429A-A5C9-52D90D3EAA0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5611-43EB-9C82-CE0F5DF5D638}"/>
                </c:ext>
              </c:extLst>
            </c:dLbl>
            <c:dLbl>
              <c:idx val="33"/>
              <c:tx>
                <c:rich>
                  <a:bodyPr/>
                  <a:lstStyle/>
                  <a:p>
                    <a:fld id="{020D00C2-25FB-4CA2-A6F1-7A84CC47103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5611-43EB-9C82-CE0F5DF5D638}"/>
                </c:ext>
              </c:extLst>
            </c:dLbl>
            <c:dLbl>
              <c:idx val="34"/>
              <c:tx>
                <c:rich>
                  <a:bodyPr/>
                  <a:lstStyle/>
                  <a:p>
                    <a:fld id="{2C257A18-7016-465F-8BA7-E1A81977D1D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5611-43EB-9C82-CE0F5DF5D638}"/>
                </c:ext>
              </c:extLst>
            </c:dLbl>
            <c:dLbl>
              <c:idx val="35"/>
              <c:tx>
                <c:rich>
                  <a:bodyPr/>
                  <a:lstStyle/>
                  <a:p>
                    <a:fld id="{20946B1A-A0A3-488A-8FD9-803F15222DF5}"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5611-43EB-9C82-CE0F5DF5D638}"/>
                </c:ext>
              </c:extLst>
            </c:dLbl>
            <c:dLbl>
              <c:idx val="36"/>
              <c:tx>
                <c:rich>
                  <a:bodyPr/>
                  <a:lstStyle/>
                  <a:p>
                    <a:fld id="{043F2306-91DC-40F9-8FB8-9DE4A8782975}"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5611-43EB-9C82-CE0F5DF5D638}"/>
                </c:ext>
              </c:extLst>
            </c:dLbl>
            <c:dLbl>
              <c:idx val="37"/>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5611-43EB-9C82-CE0F5DF5D638}"/>
                </c:ext>
              </c:extLst>
            </c:dLbl>
            <c:dLbl>
              <c:idx val="38"/>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5611-43EB-9C82-CE0F5DF5D638}"/>
                </c:ext>
              </c:extLst>
            </c:dLbl>
            <c:dLbl>
              <c:idx val="39"/>
              <c:tx>
                <c:rich>
                  <a:bodyPr/>
                  <a:lstStyle/>
                  <a:p>
                    <a:fld id="{DCD25731-885D-409E-88FF-F6FBA386B875}"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9-5611-43EB-9C82-CE0F5DF5D638}"/>
                </c:ext>
              </c:extLst>
            </c:dLbl>
            <c:dLbl>
              <c:idx val="40"/>
              <c:tx>
                <c:rich>
                  <a:bodyPr/>
                  <a:lstStyle/>
                  <a:p>
                    <a:fld id="{3B0AC50C-F1F2-41C2-BFFD-536B1698D3D7}"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A-5611-43EB-9C82-CE0F5DF5D638}"/>
                </c:ext>
              </c:extLst>
            </c:dLbl>
            <c:dLbl>
              <c:idx val="41"/>
              <c:tx>
                <c:rich>
                  <a:bodyPr/>
                  <a:lstStyle/>
                  <a:p>
                    <a:fld id="{BC1887D8-00CA-49D9-9FFE-5FF98D64D7D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B-5611-43EB-9C82-CE0F5DF5D638}"/>
                </c:ext>
              </c:extLst>
            </c:dLbl>
            <c:dLbl>
              <c:idx val="42"/>
              <c:tx>
                <c:rich>
                  <a:bodyPr/>
                  <a:lstStyle/>
                  <a:p>
                    <a:fld id="{775E7558-BD5E-436E-B4DD-1A892D36E24D}"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C-5611-43EB-9C82-CE0F5DF5D638}"/>
                </c:ext>
              </c:extLst>
            </c:dLbl>
            <c:dLbl>
              <c:idx val="43"/>
              <c:tx>
                <c:rich>
                  <a:bodyPr/>
                  <a:lstStyle/>
                  <a:p>
                    <a:fld id="{838A5328-C860-4A85-A9DD-628529FC3136}"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D-5611-43EB-9C82-CE0F5DF5D638}"/>
                </c:ext>
              </c:extLst>
            </c:dLbl>
            <c:dLbl>
              <c:idx val="44"/>
              <c:tx>
                <c:rich>
                  <a:bodyPr/>
                  <a:lstStyle/>
                  <a:p>
                    <a:fld id="{82784241-D5CE-4B83-8E6E-D7B50AC6FBD1}"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E-5611-43EB-9C82-CE0F5DF5D638}"/>
                </c:ext>
              </c:extLst>
            </c:dLbl>
            <c:dLbl>
              <c:idx val="45"/>
              <c:tx>
                <c:rich>
                  <a:bodyPr/>
                  <a:lstStyle/>
                  <a:p>
                    <a:fld id="{F61A12FA-DE13-4FDB-848D-9575F8D6D48F}"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F-5611-43EB-9C82-CE0F5DF5D638}"/>
                </c:ext>
              </c:extLst>
            </c:dLbl>
            <c:dLbl>
              <c:idx val="46"/>
              <c:tx>
                <c:rich>
                  <a:bodyPr/>
                  <a:lstStyle/>
                  <a:p>
                    <a:fld id="{9DBC231E-148C-48F7-B689-E4B3851BDCE1}"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0-5611-43EB-9C82-CE0F5DF5D638}"/>
                </c:ext>
              </c:extLst>
            </c:dLbl>
            <c:dLbl>
              <c:idx val="47"/>
              <c:tx>
                <c:rich>
                  <a:bodyPr/>
                  <a:lstStyle/>
                  <a:p>
                    <a:fld id="{205CAD8D-84AB-4A45-82C9-7A8A7CFC55C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1-5611-43EB-9C82-CE0F5DF5D63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1"/>
            <c:dispEq val="1"/>
            <c:trendlineLbl>
              <c:layout>
                <c:manualLayout>
                  <c:x val="-0.67801033303916447"/>
                  <c:y val="-6.0708821152887374E-3"/>
                </c:manualLayout>
              </c:layout>
              <c:tx>
                <c:rich>
                  <a:bodyPr rot="0" spcFirstLastPara="1" vertOverflow="ellipsis" vert="horz" wrap="square" anchor="ctr" anchorCtr="1"/>
                  <a:lstStyle/>
                  <a:p>
                    <a:pPr>
                      <a:defRPr sz="1000" b="1" i="0" u="none" strike="noStrike" kern="1200" baseline="0">
                        <a:solidFill>
                          <a:schemeClr val="accent1"/>
                        </a:solidFill>
                        <a:latin typeface="+mn-lt"/>
                        <a:ea typeface="+mn-ea"/>
                        <a:cs typeface="+mn-cs"/>
                      </a:defRPr>
                    </a:pPr>
                    <a:r>
                      <a:rPr lang="en-US" baseline="0"/>
                      <a:t>R² = 0.31</a:t>
                    </a:r>
                    <a:endParaRPr lang="en-US"/>
                  </a:p>
                </c:rich>
              </c:tx>
              <c:numFmt formatCode="General" sourceLinked="0"/>
              <c:spPr>
                <a:noFill/>
                <a:ln>
                  <a:noFill/>
                </a:ln>
                <a:effectLst/>
              </c:spPr>
              <c:txPr>
                <a:bodyPr rot="0" spcFirstLastPara="1" vertOverflow="ellipsis" vert="horz" wrap="square" anchor="ctr" anchorCtr="1"/>
                <a:lstStyle/>
                <a:p>
                  <a:pPr>
                    <a:defRPr sz="1000" b="1" i="0" u="none" strike="noStrike" kern="1200" baseline="0">
                      <a:solidFill>
                        <a:schemeClr val="accent1"/>
                      </a:solidFill>
                      <a:latin typeface="+mn-lt"/>
                      <a:ea typeface="+mn-ea"/>
                      <a:cs typeface="+mn-cs"/>
                    </a:defRPr>
                  </a:pPr>
                  <a:endParaRPr lang="en-US"/>
                </a:p>
              </c:txPr>
            </c:trendlineLbl>
          </c:trendline>
          <c:xVal>
            <c:numRef>
              <c:f>'Relig DB and Renewables'!$D$165:$D$212</c:f>
              <c:numCache>
                <c:formatCode>General</c:formatCode>
                <c:ptCount val="48"/>
                <c:pt idx="0">
                  <c:v>95.798000000000002</c:v>
                </c:pt>
                <c:pt idx="1">
                  <c:v>93.367999999999995</c:v>
                </c:pt>
                <c:pt idx="2">
                  <c:v>76.358000000000004</c:v>
                </c:pt>
                <c:pt idx="3">
                  <c:v>83.64800000000001</c:v>
                </c:pt>
                <c:pt idx="5">
                  <c:v>100</c:v>
                </c:pt>
                <c:pt idx="6">
                  <c:v>62.993000000000009</c:v>
                </c:pt>
                <c:pt idx="7">
                  <c:v>66.638000000000005</c:v>
                </c:pt>
                <c:pt idx="8">
                  <c:v>84.863</c:v>
                </c:pt>
                <c:pt idx="10">
                  <c:v>54.488</c:v>
                </c:pt>
                <c:pt idx="11">
                  <c:v>69.067999999999998</c:v>
                </c:pt>
                <c:pt idx="12">
                  <c:v>47.198</c:v>
                </c:pt>
                <c:pt idx="13">
                  <c:v>67.853000000000009</c:v>
                </c:pt>
                <c:pt idx="14">
                  <c:v>36.262999999999998</c:v>
                </c:pt>
                <c:pt idx="15">
                  <c:v>39.908000000000001</c:v>
                </c:pt>
                <c:pt idx="16">
                  <c:v>28.972999999999999</c:v>
                </c:pt>
                <c:pt idx="17">
                  <c:v>38.692999999999998</c:v>
                </c:pt>
                <c:pt idx="18">
                  <c:v>37.478000000000002</c:v>
                </c:pt>
                <c:pt idx="20">
                  <c:v>24.113</c:v>
                </c:pt>
                <c:pt idx="21">
                  <c:v>27.757999999999999</c:v>
                </c:pt>
                <c:pt idx="25">
                  <c:v>94.582999999999998</c:v>
                </c:pt>
                <c:pt idx="26">
                  <c:v>55.703000000000003</c:v>
                </c:pt>
                <c:pt idx="27">
                  <c:v>42.552999999999997</c:v>
                </c:pt>
                <c:pt idx="28">
                  <c:v>86.078000000000003</c:v>
                </c:pt>
                <c:pt idx="29">
                  <c:v>82.433000000000007</c:v>
                </c:pt>
                <c:pt idx="30">
                  <c:v>78.787999999999997</c:v>
                </c:pt>
                <c:pt idx="31">
                  <c:v>50.843000000000004</c:v>
                </c:pt>
                <c:pt idx="32">
                  <c:v>73.927999999999997</c:v>
                </c:pt>
                <c:pt idx="33">
                  <c:v>41.123000000000005</c:v>
                </c:pt>
                <c:pt idx="34">
                  <c:v>71.498000000000005</c:v>
                </c:pt>
                <c:pt idx="35">
                  <c:v>58.132999999999996</c:v>
                </c:pt>
                <c:pt idx="36">
                  <c:v>48.412999999999997</c:v>
                </c:pt>
                <c:pt idx="39">
                  <c:v>43.552999999999997</c:v>
                </c:pt>
                <c:pt idx="40">
                  <c:v>72.713000000000008</c:v>
                </c:pt>
                <c:pt idx="41">
                  <c:v>35.048000000000002</c:v>
                </c:pt>
                <c:pt idx="42">
                  <c:v>33.832999999999998</c:v>
                </c:pt>
                <c:pt idx="43">
                  <c:v>32.618000000000002</c:v>
                </c:pt>
                <c:pt idx="44">
                  <c:v>56.918000000000006</c:v>
                </c:pt>
                <c:pt idx="45">
                  <c:v>25.327999999999999</c:v>
                </c:pt>
                <c:pt idx="46">
                  <c:v>64.207999999999998</c:v>
                </c:pt>
                <c:pt idx="47">
                  <c:v>100</c:v>
                </c:pt>
              </c:numCache>
            </c:numRef>
          </c:xVal>
          <c:yVal>
            <c:numRef>
              <c:f>'Relig DB and Renewables'!$Q$165:$Q$212</c:f>
              <c:numCache>
                <c:formatCode>General</c:formatCode>
                <c:ptCount val="48"/>
                <c:pt idx="0">
                  <c:v>2103.1</c:v>
                </c:pt>
                <c:pt idx="1">
                  <c:v>2543</c:v>
                </c:pt>
                <c:pt idx="2">
                  <c:v>1509.25</c:v>
                </c:pt>
                <c:pt idx="3">
                  <c:v>3666.4</c:v>
                </c:pt>
                <c:pt idx="5">
                  <c:v>2623.8</c:v>
                </c:pt>
                <c:pt idx="6">
                  <c:v>2695.75</c:v>
                </c:pt>
                <c:pt idx="7">
                  <c:v>2554.2249999999999</c:v>
                </c:pt>
                <c:pt idx="8">
                  <c:v>2256.2250000000004</c:v>
                </c:pt>
                <c:pt idx="10">
                  <c:v>1744.5</c:v>
                </c:pt>
                <c:pt idx="11">
                  <c:v>2660.45</c:v>
                </c:pt>
                <c:pt idx="12">
                  <c:v>2489.3333333333335</c:v>
                </c:pt>
                <c:pt idx="13">
                  <c:v>2142.6</c:v>
                </c:pt>
                <c:pt idx="14">
                  <c:v>3031.8666666666668</c:v>
                </c:pt>
                <c:pt idx="15">
                  <c:v>1749.7</c:v>
                </c:pt>
                <c:pt idx="16">
                  <c:v>1449.6333333333332</c:v>
                </c:pt>
                <c:pt idx="17">
                  <c:v>1587.5</c:v>
                </c:pt>
                <c:pt idx="18">
                  <c:v>1782.5</c:v>
                </c:pt>
                <c:pt idx="20">
                  <c:v>1601</c:v>
                </c:pt>
                <c:pt idx="21">
                  <c:v>1626</c:v>
                </c:pt>
                <c:pt idx="25">
                  <c:v>2945.8</c:v>
                </c:pt>
                <c:pt idx="26">
                  <c:v>1699</c:v>
                </c:pt>
                <c:pt idx="27">
                  <c:v>1748.9250000000002</c:v>
                </c:pt>
                <c:pt idx="28">
                  <c:v>2112.4</c:v>
                </c:pt>
                <c:pt idx="29">
                  <c:v>2466.3333333333335</c:v>
                </c:pt>
                <c:pt idx="30">
                  <c:v>2218</c:v>
                </c:pt>
                <c:pt idx="31">
                  <c:v>2043</c:v>
                </c:pt>
                <c:pt idx="32">
                  <c:v>2776.5749999999998</c:v>
                </c:pt>
                <c:pt idx="33">
                  <c:v>2245.1</c:v>
                </c:pt>
                <c:pt idx="34">
                  <c:v>2022.4</c:v>
                </c:pt>
                <c:pt idx="35">
                  <c:v>2017</c:v>
                </c:pt>
                <c:pt idx="36">
                  <c:v>3353.55</c:v>
                </c:pt>
                <c:pt idx="39">
                  <c:v>2033.2249999999999</c:v>
                </c:pt>
                <c:pt idx="40">
                  <c:v>3035.0250000000001</c:v>
                </c:pt>
                <c:pt idx="41">
                  <c:v>1489.6</c:v>
                </c:pt>
                <c:pt idx="42">
                  <c:v>1476.9</c:v>
                </c:pt>
                <c:pt idx="43">
                  <c:v>1878.6666666666667</c:v>
                </c:pt>
                <c:pt idx="44">
                  <c:v>1968.1</c:v>
                </c:pt>
                <c:pt idx="45">
                  <c:v>1667.9</c:v>
                </c:pt>
                <c:pt idx="46">
                  <c:v>2533.3333333333335</c:v>
                </c:pt>
                <c:pt idx="47">
                  <c:v>3100.4250000000002</c:v>
                </c:pt>
              </c:numCache>
            </c:numRef>
          </c:yVal>
          <c:smooth val="0"/>
          <c:extLst>
            <c:ext xmlns:c15="http://schemas.microsoft.com/office/drawing/2012/chart" uri="{02D57815-91ED-43cb-92C2-25804820EDAC}">
              <c15:datalabelsRange>
                <c15:f>'Relig DB and Renewables'!$B$165:$B$212</c15:f>
                <c15:dlblRangeCache>
                  <c:ptCount val="48"/>
                  <c:pt idx="0">
                    <c:v>Phillipines</c:v>
                  </c:pt>
                  <c:pt idx="1">
                    <c:v>India</c:v>
                  </c:pt>
                  <c:pt idx="2">
                    <c:v>Poland</c:v>
                  </c:pt>
                  <c:pt idx="3">
                    <c:v>Egypt</c:v>
                  </c:pt>
                  <c:pt idx="5">
                    <c:v>Thailand</c:v>
                  </c:pt>
                  <c:pt idx="6">
                    <c:v>Portugal</c:v>
                  </c:pt>
                  <c:pt idx="7">
                    <c:v>Mexico</c:v>
                  </c:pt>
                  <c:pt idx="8">
                    <c:v>Malaysia</c:v>
                  </c:pt>
                  <c:pt idx="10">
                    <c:v>Austria</c:v>
                  </c:pt>
                  <c:pt idx="11">
                    <c:v>Greece</c:v>
                  </c:pt>
                  <c:pt idx="12">
                    <c:v>Spain</c:v>
                  </c:pt>
                  <c:pt idx="13">
                    <c:v>Italy</c:v>
                  </c:pt>
                  <c:pt idx="14">
                    <c:v>Australia</c:v>
                  </c:pt>
                  <c:pt idx="15">
                    <c:v>France</c:v>
                  </c:pt>
                  <c:pt idx="16">
                    <c:v>Great Britain</c:v>
                  </c:pt>
                  <c:pt idx="17">
                    <c:v>Germany</c:v>
                  </c:pt>
                  <c:pt idx="18">
                    <c:v>Finland</c:v>
                  </c:pt>
                  <c:pt idx="20">
                    <c:v>Sweden</c:v>
                  </c:pt>
                  <c:pt idx="21">
                    <c:v>Denmark</c:v>
                  </c:pt>
                  <c:pt idx="25">
                    <c:v>Pakistan</c:v>
                  </c:pt>
                  <c:pt idx="26">
                    <c:v>Lithuania</c:v>
                  </c:pt>
                  <c:pt idx="27">
                    <c:v>Switzerland</c:v>
                  </c:pt>
                  <c:pt idx="28">
                    <c:v>Romania</c:v>
                  </c:pt>
                  <c:pt idx="29">
                    <c:v>Brazil</c:v>
                  </c:pt>
                  <c:pt idx="30">
                    <c:v>Turkey</c:v>
                  </c:pt>
                  <c:pt idx="31">
                    <c:v>Bulgaria</c:v>
                  </c:pt>
                  <c:pt idx="32">
                    <c:v>Iran</c:v>
                  </c:pt>
                  <c:pt idx="33">
                    <c:v>South Korea</c:v>
                  </c:pt>
                  <c:pt idx="34">
                    <c:v>Singapore</c:v>
                  </c:pt>
                  <c:pt idx="35">
                    <c:v>Ukraine</c:v>
                  </c:pt>
                  <c:pt idx="36">
                    <c:v>Israel</c:v>
                  </c:pt>
                  <c:pt idx="39">
                    <c:v>Canada</c:v>
                  </c:pt>
                  <c:pt idx="40">
                    <c:v>South Africa</c:v>
                  </c:pt>
                  <c:pt idx="41">
                    <c:v>Belgium</c:v>
                  </c:pt>
                  <c:pt idx="42">
                    <c:v>Netherlands</c:v>
                  </c:pt>
                  <c:pt idx="43">
                    <c:v>Japan</c:v>
                  </c:pt>
                  <c:pt idx="44">
                    <c:v>Russia</c:v>
                  </c:pt>
                  <c:pt idx="45">
                    <c:v>Czech republic</c:v>
                  </c:pt>
                  <c:pt idx="46">
                    <c:v>Chile</c:v>
                  </c:pt>
                  <c:pt idx="47">
                    <c:v>Morocco</c:v>
                  </c:pt>
                </c15:dlblRangeCache>
              </c15:datalabelsRange>
            </c:ext>
            <c:ext xmlns:c16="http://schemas.microsoft.com/office/drawing/2014/chart" uri="{C3380CC4-5D6E-409C-BE32-E72D297353CC}">
              <c16:uniqueId val="{00000000-5611-43EB-9C82-CE0F5DF5D638}"/>
            </c:ext>
          </c:extLst>
        </c:ser>
        <c:dLbls>
          <c:showLegendKey val="0"/>
          <c:showVal val="0"/>
          <c:showCatName val="0"/>
          <c:showSerName val="0"/>
          <c:showPercent val="0"/>
          <c:showBubbleSize val="0"/>
        </c:dLbls>
        <c:axId val="492617184"/>
        <c:axId val="492618168"/>
      </c:scatterChart>
      <c:valAx>
        <c:axId val="49261718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r>
                  <a:rPr lang="en-GB" sz="1300" baseline="0"/>
                  <a:t>Debiased National Religiosity</a:t>
                </a:r>
              </a:p>
            </c:rich>
          </c:tx>
          <c:overlay val="0"/>
          <c:spPr>
            <a:noFill/>
            <a:ln>
              <a:noFill/>
            </a:ln>
            <a:effectLst/>
          </c:spPr>
          <c:txPr>
            <a:bodyPr rot="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2618168"/>
        <c:crosses val="autoZero"/>
        <c:crossBetween val="midCat"/>
      </c:valAx>
      <c:valAx>
        <c:axId val="492618168"/>
        <c:scaling>
          <c:orientation val="minMax"/>
          <c:min val="1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r>
                  <a:rPr lang="en-GB" sz="1300"/>
                  <a:t>National</a:t>
                </a:r>
                <a:r>
                  <a:rPr lang="en-GB" sz="1300" baseline="0"/>
                  <a:t> Annual Sunshine Duration Hours</a:t>
                </a:r>
                <a:endParaRPr lang="en-GB" sz="1300"/>
              </a:p>
            </c:rich>
          </c:tx>
          <c:overlay val="0"/>
          <c:spPr>
            <a:noFill/>
            <a:ln>
              <a:noFill/>
            </a:ln>
            <a:effectLst/>
          </c:spPr>
          <c:txPr>
            <a:bodyPr rot="-540000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261718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500" b="0" i="0" u="none" strike="noStrike" kern="1200" spc="0" baseline="0">
                <a:solidFill>
                  <a:schemeClr val="tx1">
                    <a:lumMod val="65000"/>
                    <a:lumOff val="35000"/>
                  </a:schemeClr>
                </a:solidFill>
                <a:latin typeface="+mn-lt"/>
                <a:ea typeface="+mn-ea"/>
                <a:cs typeface="+mn-cs"/>
              </a:defRPr>
            </a:pPr>
            <a:r>
              <a:rPr lang="en-GB" sz="1500"/>
              <a:t>National Annual-Sunshine-Duration-Adjusted Solar</a:t>
            </a:r>
            <a:r>
              <a:rPr lang="en-GB" sz="1500" baseline="0"/>
              <a:t> Capacity / Population, versus National Religiosity. 40 nations.</a:t>
            </a:r>
            <a:endParaRPr lang="en-GB" sz="1500"/>
          </a:p>
        </c:rich>
      </c:tx>
      <c:overlay val="0"/>
      <c:spPr>
        <a:noFill/>
        <a:ln>
          <a:noFill/>
        </a:ln>
        <a:effectLst/>
      </c:spPr>
      <c:txPr>
        <a:bodyPr rot="0" spcFirstLastPara="1" vertOverflow="ellipsis" vert="horz" wrap="square" anchor="ctr" anchorCtr="1"/>
        <a:lstStyle/>
        <a:p>
          <a:pPr>
            <a:defRPr sz="15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dLbls>
            <c:dLbl>
              <c:idx val="0"/>
              <c:layout>
                <c:manualLayout>
                  <c:x val="-1.498699703821426E-2"/>
                  <c:y val="-8.0139372822299784E-2"/>
                </c:manualLayout>
              </c:layout>
              <c:tx>
                <c:rich>
                  <a:bodyPr/>
                  <a:lstStyle/>
                  <a:p>
                    <a:fld id="{AE0F5C99-E92F-4D46-8F94-5D73940BFA25}"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086A-40DC-AEAB-C6DB0E8CC4B8}"/>
                </c:ext>
              </c:extLst>
            </c:dLbl>
            <c:dLbl>
              <c:idx val="1"/>
              <c:layout>
                <c:manualLayout>
                  <c:x val="-4.0257982373762997E-2"/>
                  <c:y val="-1.0452961672473868E-2"/>
                </c:manualLayout>
              </c:layout>
              <c:tx>
                <c:rich>
                  <a:bodyPr/>
                  <a:lstStyle/>
                  <a:p>
                    <a:fld id="{07C93C03-85FB-4B38-B19B-2DEEDE652C48}"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086A-40DC-AEAB-C6DB0E8CC4B8}"/>
                </c:ext>
              </c:extLst>
            </c:dLbl>
            <c:dLbl>
              <c:idx val="2"/>
              <c:layout>
                <c:manualLayout>
                  <c:x val="-2.4214494690457271E-2"/>
                  <c:y val="3.395909352794315E-2"/>
                </c:manualLayout>
              </c:layout>
              <c:tx>
                <c:rich>
                  <a:bodyPr/>
                  <a:lstStyle/>
                  <a:p>
                    <a:fld id="{D5900194-28D4-46DB-B68C-B7A25A35A356}"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086A-40DC-AEAB-C6DB0E8CC4B8}"/>
                </c:ext>
              </c:extLst>
            </c:dLbl>
            <c:dLbl>
              <c:idx val="3"/>
              <c:layout>
                <c:manualLayout>
                  <c:x val="-2.1473669002383875E-2"/>
                  <c:y val="1.8279651019232224E-2"/>
                </c:manualLayout>
              </c:layout>
              <c:tx>
                <c:rich>
                  <a:bodyPr/>
                  <a:lstStyle/>
                  <a:p>
                    <a:fld id="{95226E5D-BEB2-4DB6-A004-07595401AFAF}"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086A-40DC-AEAB-C6DB0E8CC4B8}"/>
                </c:ext>
              </c:extLst>
            </c:dLbl>
            <c:dLbl>
              <c:idx val="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B-086A-40DC-AEAB-C6DB0E8CC4B8}"/>
                </c:ext>
              </c:extLst>
            </c:dLbl>
            <c:dLbl>
              <c:idx val="5"/>
              <c:tx>
                <c:rich>
                  <a:bodyPr/>
                  <a:lstStyle/>
                  <a:p>
                    <a:fld id="{91A1890F-F6B4-4051-8CD5-48194B9637AA}"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086A-40DC-AEAB-C6DB0E8CC4B8}"/>
                </c:ext>
              </c:extLst>
            </c:dLbl>
            <c:dLbl>
              <c:idx val="6"/>
              <c:tx>
                <c:rich>
                  <a:bodyPr/>
                  <a:lstStyle/>
                  <a:p>
                    <a:fld id="{CDD191AF-EBEA-4B29-A1F5-5F3FCD32E769}"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086A-40DC-AEAB-C6DB0E8CC4B8}"/>
                </c:ext>
              </c:extLst>
            </c:dLbl>
            <c:dLbl>
              <c:idx val="7"/>
              <c:tx>
                <c:rich>
                  <a:bodyPr/>
                  <a:lstStyle/>
                  <a:p>
                    <a:fld id="{DA679325-6F3B-4176-B1E0-A0FB8ED9BB12}"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086A-40DC-AEAB-C6DB0E8CC4B8}"/>
                </c:ext>
              </c:extLst>
            </c:dLbl>
            <c:dLbl>
              <c:idx val="8"/>
              <c:tx>
                <c:rich>
                  <a:bodyPr/>
                  <a:lstStyle/>
                  <a:p>
                    <a:fld id="{933DFC56-D9D5-49DF-8878-0CFC877AF318}"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086A-40DC-AEAB-C6DB0E8CC4B8}"/>
                </c:ext>
              </c:extLst>
            </c:dLbl>
            <c:dLbl>
              <c:idx val="9"/>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86A-40DC-AEAB-C6DB0E8CC4B8}"/>
                </c:ext>
              </c:extLst>
            </c:dLbl>
            <c:dLbl>
              <c:idx val="10"/>
              <c:tx>
                <c:rich>
                  <a:bodyPr/>
                  <a:lstStyle/>
                  <a:p>
                    <a:fld id="{1868EFB3-43EC-4D0B-821D-4451C796E9A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086A-40DC-AEAB-C6DB0E8CC4B8}"/>
                </c:ext>
              </c:extLst>
            </c:dLbl>
            <c:dLbl>
              <c:idx val="11"/>
              <c:tx>
                <c:rich>
                  <a:bodyPr/>
                  <a:lstStyle/>
                  <a:p>
                    <a:fld id="{C4345346-580A-427A-B950-504472239069}"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086A-40DC-AEAB-C6DB0E8CC4B8}"/>
                </c:ext>
              </c:extLst>
            </c:dLbl>
            <c:dLbl>
              <c:idx val="12"/>
              <c:tx>
                <c:rich>
                  <a:bodyPr/>
                  <a:lstStyle/>
                  <a:p>
                    <a:fld id="{21E6A757-5883-4FE2-9CE5-16B79A07A1A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086A-40DC-AEAB-C6DB0E8CC4B8}"/>
                </c:ext>
              </c:extLst>
            </c:dLbl>
            <c:dLbl>
              <c:idx val="13"/>
              <c:tx>
                <c:rich>
                  <a:bodyPr/>
                  <a:lstStyle/>
                  <a:p>
                    <a:fld id="{1A0AB2C1-8062-4914-98D3-08AEB0AD43A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086A-40DC-AEAB-C6DB0E8CC4B8}"/>
                </c:ext>
              </c:extLst>
            </c:dLbl>
            <c:dLbl>
              <c:idx val="14"/>
              <c:tx>
                <c:rich>
                  <a:bodyPr/>
                  <a:lstStyle/>
                  <a:p>
                    <a:fld id="{AD3CE3A9-37FD-4CF5-AE0D-947A8803A480}"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086A-40DC-AEAB-C6DB0E8CC4B8}"/>
                </c:ext>
              </c:extLst>
            </c:dLbl>
            <c:dLbl>
              <c:idx val="15"/>
              <c:tx>
                <c:rich>
                  <a:bodyPr/>
                  <a:lstStyle/>
                  <a:p>
                    <a:fld id="{2AABF82C-118D-446C-AC1C-9FCA9063E99E}"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086A-40DC-AEAB-C6DB0E8CC4B8}"/>
                </c:ext>
              </c:extLst>
            </c:dLbl>
            <c:dLbl>
              <c:idx val="16"/>
              <c:tx>
                <c:rich>
                  <a:bodyPr/>
                  <a:lstStyle/>
                  <a:p>
                    <a:fld id="{9342E3F4-7BE1-4529-B0DA-DBB9934105DF}"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086A-40DC-AEAB-C6DB0E8CC4B8}"/>
                </c:ext>
              </c:extLst>
            </c:dLbl>
            <c:dLbl>
              <c:idx val="17"/>
              <c:tx>
                <c:rich>
                  <a:bodyPr/>
                  <a:lstStyle/>
                  <a:p>
                    <a:fld id="{AF7600AF-CA13-449E-8BD8-E36D397AFB1F}"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086A-40DC-AEAB-C6DB0E8CC4B8}"/>
                </c:ext>
              </c:extLst>
            </c:dLbl>
            <c:dLbl>
              <c:idx val="18"/>
              <c:tx>
                <c:rich>
                  <a:bodyPr/>
                  <a:lstStyle/>
                  <a:p>
                    <a:fld id="{82F343D2-CDF9-4195-8B97-F57D3889D6E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086A-40DC-AEAB-C6DB0E8CC4B8}"/>
                </c:ext>
              </c:extLst>
            </c:dLbl>
            <c:dLbl>
              <c:idx val="19"/>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086A-40DC-AEAB-C6DB0E8CC4B8}"/>
                </c:ext>
              </c:extLst>
            </c:dLbl>
            <c:dLbl>
              <c:idx val="20"/>
              <c:tx>
                <c:rich>
                  <a:bodyPr/>
                  <a:lstStyle/>
                  <a:p>
                    <a:fld id="{805D8766-2FE8-4B56-BA60-EB3690FC17F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086A-40DC-AEAB-C6DB0E8CC4B8}"/>
                </c:ext>
              </c:extLst>
            </c:dLbl>
            <c:dLbl>
              <c:idx val="21"/>
              <c:tx>
                <c:rich>
                  <a:bodyPr/>
                  <a:lstStyle/>
                  <a:p>
                    <a:fld id="{80922A92-F448-4A2D-AF11-63542EF992DE}"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086A-40DC-AEAB-C6DB0E8CC4B8}"/>
                </c:ext>
              </c:extLst>
            </c:dLbl>
            <c:dLbl>
              <c:idx val="22"/>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086A-40DC-AEAB-C6DB0E8CC4B8}"/>
                </c:ext>
              </c:extLst>
            </c:dLbl>
            <c:dLbl>
              <c:idx val="23"/>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086A-40DC-AEAB-C6DB0E8CC4B8}"/>
                </c:ext>
              </c:extLst>
            </c:dLbl>
            <c:dLbl>
              <c:idx val="2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086A-40DC-AEAB-C6DB0E8CC4B8}"/>
                </c:ext>
              </c:extLst>
            </c:dLbl>
            <c:dLbl>
              <c:idx val="25"/>
              <c:layout>
                <c:manualLayout>
                  <c:x val="-3.2110091743119268E-2"/>
                  <c:y val="-4.7038327526132406E-2"/>
                </c:manualLayout>
              </c:layout>
              <c:tx>
                <c:rich>
                  <a:bodyPr/>
                  <a:lstStyle/>
                  <a:p>
                    <a:fld id="{C011251B-907A-4BD5-9C5D-11F40ED9C5F3}"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086A-40DC-AEAB-C6DB0E8CC4B8}"/>
                </c:ext>
              </c:extLst>
            </c:dLbl>
            <c:dLbl>
              <c:idx val="26"/>
              <c:tx>
                <c:rich>
                  <a:bodyPr/>
                  <a:lstStyle/>
                  <a:p>
                    <a:fld id="{F9D60756-9AE1-45C4-8FE9-4D6B6C0A0989}"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086A-40DC-AEAB-C6DB0E8CC4B8}"/>
                </c:ext>
              </c:extLst>
            </c:dLbl>
            <c:dLbl>
              <c:idx val="27"/>
              <c:tx>
                <c:rich>
                  <a:bodyPr/>
                  <a:lstStyle/>
                  <a:p>
                    <a:fld id="{5810093B-46FA-4D3F-B17C-39F569778CC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086A-40DC-AEAB-C6DB0E8CC4B8}"/>
                </c:ext>
              </c:extLst>
            </c:dLbl>
            <c:dLbl>
              <c:idx val="28"/>
              <c:tx>
                <c:rich>
                  <a:bodyPr/>
                  <a:lstStyle/>
                  <a:p>
                    <a:fld id="{2BF60D47-8120-4E2F-98B7-1F3CD8117FD7}"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086A-40DC-AEAB-C6DB0E8CC4B8}"/>
                </c:ext>
              </c:extLst>
            </c:dLbl>
            <c:dLbl>
              <c:idx val="29"/>
              <c:tx>
                <c:rich>
                  <a:bodyPr/>
                  <a:lstStyle/>
                  <a:p>
                    <a:fld id="{ACE0CE7B-C8F1-4D1B-A2CC-BE321C2D9840}"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086A-40DC-AEAB-C6DB0E8CC4B8}"/>
                </c:ext>
              </c:extLst>
            </c:dLbl>
            <c:dLbl>
              <c:idx val="30"/>
              <c:tx>
                <c:rich>
                  <a:bodyPr/>
                  <a:lstStyle/>
                  <a:p>
                    <a:fld id="{C9AB5ED7-84EB-49E1-829F-6CA560E6C1B5}"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086A-40DC-AEAB-C6DB0E8CC4B8}"/>
                </c:ext>
              </c:extLst>
            </c:dLbl>
            <c:dLbl>
              <c:idx val="31"/>
              <c:tx>
                <c:rich>
                  <a:bodyPr/>
                  <a:lstStyle/>
                  <a:p>
                    <a:fld id="{4275A213-7A71-4678-8AC8-13ECD062163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086A-40DC-AEAB-C6DB0E8CC4B8}"/>
                </c:ext>
              </c:extLst>
            </c:dLbl>
            <c:dLbl>
              <c:idx val="32"/>
              <c:tx>
                <c:rich>
                  <a:bodyPr/>
                  <a:lstStyle/>
                  <a:p>
                    <a:fld id="{4F11077D-0249-4AFE-ABF3-630AD383274C}"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086A-40DC-AEAB-C6DB0E8CC4B8}"/>
                </c:ext>
              </c:extLst>
            </c:dLbl>
            <c:dLbl>
              <c:idx val="33"/>
              <c:tx>
                <c:rich>
                  <a:bodyPr/>
                  <a:lstStyle/>
                  <a:p>
                    <a:fld id="{3FBD6687-D06F-4060-BE8E-F82161479C30}"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086A-40DC-AEAB-C6DB0E8CC4B8}"/>
                </c:ext>
              </c:extLst>
            </c:dLbl>
            <c:dLbl>
              <c:idx val="34"/>
              <c:tx>
                <c:rich>
                  <a:bodyPr/>
                  <a:lstStyle/>
                  <a:p>
                    <a:fld id="{F64CDD54-3199-4D91-BAA9-B1A04CC3FB09}"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086A-40DC-AEAB-C6DB0E8CC4B8}"/>
                </c:ext>
              </c:extLst>
            </c:dLbl>
            <c:dLbl>
              <c:idx val="35"/>
              <c:tx>
                <c:rich>
                  <a:bodyPr/>
                  <a:lstStyle/>
                  <a:p>
                    <a:fld id="{236D0C67-32FA-4556-A301-7F0162B60474}"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086A-40DC-AEAB-C6DB0E8CC4B8}"/>
                </c:ext>
              </c:extLst>
            </c:dLbl>
            <c:dLbl>
              <c:idx val="36"/>
              <c:tx>
                <c:rich>
                  <a:bodyPr/>
                  <a:lstStyle/>
                  <a:p>
                    <a:fld id="{BDB6CE06-E9B2-4980-B25A-DDD36B6A43C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086A-40DC-AEAB-C6DB0E8CC4B8}"/>
                </c:ext>
              </c:extLst>
            </c:dLbl>
            <c:dLbl>
              <c:idx val="37"/>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086A-40DC-AEAB-C6DB0E8CC4B8}"/>
                </c:ext>
              </c:extLst>
            </c:dLbl>
            <c:dLbl>
              <c:idx val="38"/>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086A-40DC-AEAB-C6DB0E8CC4B8}"/>
                </c:ext>
              </c:extLst>
            </c:dLbl>
            <c:dLbl>
              <c:idx val="39"/>
              <c:tx>
                <c:rich>
                  <a:bodyPr/>
                  <a:lstStyle/>
                  <a:p>
                    <a:fld id="{F8D19E3F-2EF0-4200-B210-5A064BB15A3E}"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A-086A-40DC-AEAB-C6DB0E8CC4B8}"/>
                </c:ext>
              </c:extLst>
            </c:dLbl>
            <c:dLbl>
              <c:idx val="40"/>
              <c:layout>
                <c:manualLayout>
                  <c:x val="-6.7029753417853759E-3"/>
                  <c:y val="-5.5551181102362325E-2"/>
                </c:manualLayout>
              </c:layout>
              <c:tx>
                <c:rich>
                  <a:bodyPr/>
                  <a:lstStyle/>
                  <a:p>
                    <a:fld id="{970AAD72-7964-42D1-A1B5-5F8B9B6447A4}"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B-086A-40DC-AEAB-C6DB0E8CC4B8}"/>
                </c:ext>
              </c:extLst>
            </c:dLbl>
            <c:dLbl>
              <c:idx val="41"/>
              <c:tx>
                <c:rich>
                  <a:bodyPr/>
                  <a:lstStyle/>
                  <a:p>
                    <a:fld id="{FC500E11-3C92-42C9-B979-E6A03D872B1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086A-40DC-AEAB-C6DB0E8CC4B8}"/>
                </c:ext>
              </c:extLst>
            </c:dLbl>
            <c:dLbl>
              <c:idx val="42"/>
              <c:tx>
                <c:rich>
                  <a:bodyPr/>
                  <a:lstStyle/>
                  <a:p>
                    <a:fld id="{53C23B35-AAB4-4C59-B123-0B5C8F671446}"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D-086A-40DC-AEAB-C6DB0E8CC4B8}"/>
                </c:ext>
              </c:extLst>
            </c:dLbl>
            <c:dLbl>
              <c:idx val="43"/>
              <c:tx>
                <c:rich>
                  <a:bodyPr/>
                  <a:lstStyle/>
                  <a:p>
                    <a:fld id="{91B38F7D-91B5-4CA5-97BB-BD4EE9BF6CDA}"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E-086A-40DC-AEAB-C6DB0E8CC4B8}"/>
                </c:ext>
              </c:extLst>
            </c:dLbl>
            <c:dLbl>
              <c:idx val="44"/>
              <c:tx>
                <c:rich>
                  <a:bodyPr/>
                  <a:lstStyle/>
                  <a:p>
                    <a:fld id="{3644822D-70F7-405B-9A48-492125FC4292}"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F-086A-40DC-AEAB-C6DB0E8CC4B8}"/>
                </c:ext>
              </c:extLst>
            </c:dLbl>
            <c:dLbl>
              <c:idx val="45"/>
              <c:tx>
                <c:rich>
                  <a:bodyPr/>
                  <a:lstStyle/>
                  <a:p>
                    <a:fld id="{36E7D996-A5EC-49B4-966B-6DD21411185B}"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0-086A-40DC-AEAB-C6DB0E8CC4B8}"/>
                </c:ext>
              </c:extLst>
            </c:dLbl>
            <c:dLbl>
              <c:idx val="46"/>
              <c:tx>
                <c:rich>
                  <a:bodyPr/>
                  <a:lstStyle/>
                  <a:p>
                    <a:fld id="{E9C72FB7-167F-48AC-A873-25ABCF13F68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1-086A-40DC-AEAB-C6DB0E8CC4B8}"/>
                </c:ext>
              </c:extLst>
            </c:dLbl>
            <c:dLbl>
              <c:idx val="47"/>
              <c:tx>
                <c:rich>
                  <a:bodyPr/>
                  <a:lstStyle/>
                  <a:p>
                    <a:fld id="{AEDDC433-7B55-4A2A-AC30-9522FB81AA48}"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086A-40DC-AEAB-C6DB0E8CC4B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power"/>
            <c:backward val="3"/>
            <c:dispRSqr val="1"/>
            <c:dispEq val="1"/>
            <c:trendlineLbl>
              <c:layout>
                <c:manualLayout>
                  <c:x val="0.12310687509901393"/>
                  <c:y val="-0.36448333162900087"/>
                </c:manualLayout>
              </c:layout>
              <c:numFmt formatCode="General" sourceLinked="0"/>
              <c:spPr>
                <a:noFill/>
                <a:ln>
                  <a:noFill/>
                </a:ln>
                <a:effectLst/>
              </c:spPr>
              <c:txPr>
                <a:bodyPr rot="0" spcFirstLastPara="1" vertOverflow="ellipsis" vert="horz" wrap="square" anchor="ctr" anchorCtr="1"/>
                <a:lstStyle/>
                <a:p>
                  <a:pPr>
                    <a:defRPr sz="1000" b="1" i="0" u="none" strike="noStrike" kern="1200" baseline="0">
                      <a:solidFill>
                        <a:schemeClr val="accent1"/>
                      </a:solidFill>
                      <a:latin typeface="+mn-lt"/>
                      <a:ea typeface="+mn-ea"/>
                      <a:cs typeface="+mn-cs"/>
                    </a:defRPr>
                  </a:pPr>
                  <a:endParaRPr lang="en-US"/>
                </a:p>
              </c:txPr>
            </c:trendlineLbl>
          </c:trendline>
          <c:xVal>
            <c:numRef>
              <c:f>'Relig DB and Renewables'!$D$165:$D$212</c:f>
              <c:numCache>
                <c:formatCode>General</c:formatCode>
                <c:ptCount val="48"/>
                <c:pt idx="0">
                  <c:v>95.798000000000002</c:v>
                </c:pt>
                <c:pt idx="1">
                  <c:v>93.367999999999995</c:v>
                </c:pt>
                <c:pt idx="2">
                  <c:v>76.358000000000004</c:v>
                </c:pt>
                <c:pt idx="3">
                  <c:v>83.64800000000001</c:v>
                </c:pt>
                <c:pt idx="5">
                  <c:v>100</c:v>
                </c:pt>
                <c:pt idx="6">
                  <c:v>62.993000000000009</c:v>
                </c:pt>
                <c:pt idx="7">
                  <c:v>66.638000000000005</c:v>
                </c:pt>
                <c:pt idx="8">
                  <c:v>84.863</c:v>
                </c:pt>
                <c:pt idx="10">
                  <c:v>54.488</c:v>
                </c:pt>
                <c:pt idx="11">
                  <c:v>69.067999999999998</c:v>
                </c:pt>
                <c:pt idx="12">
                  <c:v>47.198</c:v>
                </c:pt>
                <c:pt idx="13">
                  <c:v>67.853000000000009</c:v>
                </c:pt>
                <c:pt idx="14">
                  <c:v>36.262999999999998</c:v>
                </c:pt>
                <c:pt idx="15">
                  <c:v>39.908000000000001</c:v>
                </c:pt>
                <c:pt idx="16">
                  <c:v>28.972999999999999</c:v>
                </c:pt>
                <c:pt idx="17">
                  <c:v>38.692999999999998</c:v>
                </c:pt>
                <c:pt idx="18">
                  <c:v>37.478000000000002</c:v>
                </c:pt>
                <c:pt idx="20">
                  <c:v>24.113</c:v>
                </c:pt>
                <c:pt idx="21">
                  <c:v>27.757999999999999</c:v>
                </c:pt>
                <c:pt idx="25">
                  <c:v>94.582999999999998</c:v>
                </c:pt>
                <c:pt idx="26">
                  <c:v>55.703000000000003</c:v>
                </c:pt>
                <c:pt idx="27">
                  <c:v>42.552999999999997</c:v>
                </c:pt>
                <c:pt idx="28">
                  <c:v>86.078000000000003</c:v>
                </c:pt>
                <c:pt idx="29">
                  <c:v>82.433000000000007</c:v>
                </c:pt>
                <c:pt idx="30">
                  <c:v>78.787999999999997</c:v>
                </c:pt>
                <c:pt idx="31">
                  <c:v>50.843000000000004</c:v>
                </c:pt>
                <c:pt idx="32">
                  <c:v>73.927999999999997</c:v>
                </c:pt>
                <c:pt idx="33">
                  <c:v>41.123000000000005</c:v>
                </c:pt>
                <c:pt idx="34">
                  <c:v>71.498000000000005</c:v>
                </c:pt>
                <c:pt idx="35">
                  <c:v>58.132999999999996</c:v>
                </c:pt>
                <c:pt idx="36">
                  <c:v>48.412999999999997</c:v>
                </c:pt>
                <c:pt idx="39">
                  <c:v>43.552999999999997</c:v>
                </c:pt>
                <c:pt idx="40">
                  <c:v>72.713000000000008</c:v>
                </c:pt>
                <c:pt idx="41">
                  <c:v>35.048000000000002</c:v>
                </c:pt>
                <c:pt idx="42">
                  <c:v>33.832999999999998</c:v>
                </c:pt>
                <c:pt idx="43">
                  <c:v>32.618000000000002</c:v>
                </c:pt>
                <c:pt idx="44">
                  <c:v>56.918000000000006</c:v>
                </c:pt>
                <c:pt idx="45">
                  <c:v>25.327999999999999</c:v>
                </c:pt>
                <c:pt idx="46">
                  <c:v>64.207999999999998</c:v>
                </c:pt>
                <c:pt idx="47">
                  <c:v>100</c:v>
                </c:pt>
              </c:numCache>
            </c:numRef>
          </c:xVal>
          <c:yVal>
            <c:numRef>
              <c:f>'Relig DB and Renewables'!$P$165:$P$212</c:f>
              <c:numCache>
                <c:formatCode>General</c:formatCode>
                <c:ptCount val="48"/>
                <c:pt idx="0">
                  <c:v>9.6090821197568399</c:v>
                </c:pt>
                <c:pt idx="1">
                  <c:v>13.041074263410088</c:v>
                </c:pt>
                <c:pt idx="2">
                  <c:v>15.446615360479864</c:v>
                </c:pt>
                <c:pt idx="3">
                  <c:v>2.2787266287221364</c:v>
                </c:pt>
                <c:pt idx="5">
                  <c:v>34.366177953389659</c:v>
                </c:pt>
                <c:pt idx="6">
                  <c:v>53.112247815238909</c:v>
                </c:pt>
                <c:pt idx="7">
                  <c:v>10.221908509847761</c:v>
                </c:pt>
                <c:pt idx="8">
                  <c:v>12.599617509982782</c:v>
                </c:pt>
                <c:pt idx="10">
                  <c:v>198.61182057188554</c:v>
                </c:pt>
                <c:pt idx="11">
                  <c:v>237.42913166318985</c:v>
                </c:pt>
                <c:pt idx="12">
                  <c:v>161.92307692307693</c:v>
                </c:pt>
                <c:pt idx="13">
                  <c:v>378.30794044841554</c:v>
                </c:pt>
                <c:pt idx="14">
                  <c:v>262.26578562585888</c:v>
                </c:pt>
                <c:pt idx="15">
                  <c:v>178.75145207079862</c:v>
                </c:pt>
                <c:pt idx="16">
                  <c:v>315.60690675333484</c:v>
                </c:pt>
                <c:pt idx="17">
                  <c:v>805.56104711254773</c:v>
                </c:pt>
                <c:pt idx="18">
                  <c:v>21.269734087013191</c:v>
                </c:pt>
                <c:pt idx="20">
                  <c:v>46.132690720664833</c:v>
                </c:pt>
                <c:pt idx="21">
                  <c:v>247.0645120244306</c:v>
                </c:pt>
                <c:pt idx="25">
                  <c:v>5.2729273684332334</c:v>
                </c:pt>
                <c:pt idx="26">
                  <c:v>40.938729818001356</c:v>
                </c:pt>
                <c:pt idx="27">
                  <c:v>315.5366357049362</c:v>
                </c:pt>
                <c:pt idx="28">
                  <c:v>84.352458937350534</c:v>
                </c:pt>
                <c:pt idx="29">
                  <c:v>6.3118388666911596</c:v>
                </c:pt>
                <c:pt idx="30">
                  <c:v>41.249821873897304</c:v>
                </c:pt>
                <c:pt idx="31">
                  <c:v>181.16334147562029</c:v>
                </c:pt>
                <c:pt idx="32">
                  <c:v>3.0881104851734134</c:v>
                </c:pt>
                <c:pt idx="33">
                  <c:v>128.32800162483181</c:v>
                </c:pt>
                <c:pt idx="34">
                  <c:v>40.608546106963836</c:v>
                </c:pt>
                <c:pt idx="35">
                  <c:v>30.840283221904429</c:v>
                </c:pt>
                <c:pt idx="36">
                  <c:v>87.59684772391843</c:v>
                </c:pt>
                <c:pt idx="39">
                  <c:v>94.482145392093543</c:v>
                </c:pt>
                <c:pt idx="40">
                  <c:v>29.54847727696389</c:v>
                </c:pt>
                <c:pt idx="41">
                  <c:v>540.14387364141078</c:v>
                </c:pt>
                <c:pt idx="42">
                  <c:v>300.63233708137147</c:v>
                </c:pt>
                <c:pt idx="43">
                  <c:v>516.1748359938565</c:v>
                </c:pt>
                <c:pt idx="44">
                  <c:v>2.4805897597888764</c:v>
                </c:pt>
                <c:pt idx="45">
                  <c:v>297.66219726374447</c:v>
                </c:pt>
                <c:pt idx="46">
                  <c:v>95.124910443648389</c:v>
                </c:pt>
                <c:pt idx="47">
                  <c:v>3.9165886711964681</c:v>
                </c:pt>
              </c:numCache>
            </c:numRef>
          </c:yVal>
          <c:smooth val="0"/>
          <c:extLst>
            <c:ext xmlns:c15="http://schemas.microsoft.com/office/drawing/2012/chart" uri="{02D57815-91ED-43cb-92C2-25804820EDAC}">
              <c15:datalabelsRange>
                <c15:f>'Relig DB and Renewables'!$B$165:$B$212</c15:f>
                <c15:dlblRangeCache>
                  <c:ptCount val="48"/>
                  <c:pt idx="0">
                    <c:v>Phillipines</c:v>
                  </c:pt>
                  <c:pt idx="1">
                    <c:v>India</c:v>
                  </c:pt>
                  <c:pt idx="2">
                    <c:v>Poland</c:v>
                  </c:pt>
                  <c:pt idx="3">
                    <c:v>Egypt</c:v>
                  </c:pt>
                  <c:pt idx="5">
                    <c:v>Thailand</c:v>
                  </c:pt>
                  <c:pt idx="6">
                    <c:v>Portugal</c:v>
                  </c:pt>
                  <c:pt idx="7">
                    <c:v>Mexico</c:v>
                  </c:pt>
                  <c:pt idx="8">
                    <c:v>Malaysia</c:v>
                  </c:pt>
                  <c:pt idx="10">
                    <c:v>Austria</c:v>
                  </c:pt>
                  <c:pt idx="11">
                    <c:v>Greece</c:v>
                  </c:pt>
                  <c:pt idx="12">
                    <c:v>Spain</c:v>
                  </c:pt>
                  <c:pt idx="13">
                    <c:v>Italy</c:v>
                  </c:pt>
                  <c:pt idx="14">
                    <c:v>Australia</c:v>
                  </c:pt>
                  <c:pt idx="15">
                    <c:v>France</c:v>
                  </c:pt>
                  <c:pt idx="16">
                    <c:v>Great Britain</c:v>
                  </c:pt>
                  <c:pt idx="17">
                    <c:v>Germany</c:v>
                  </c:pt>
                  <c:pt idx="18">
                    <c:v>Finland</c:v>
                  </c:pt>
                  <c:pt idx="20">
                    <c:v>Sweden</c:v>
                  </c:pt>
                  <c:pt idx="21">
                    <c:v>Denmark</c:v>
                  </c:pt>
                  <c:pt idx="25">
                    <c:v>Pakistan</c:v>
                  </c:pt>
                  <c:pt idx="26">
                    <c:v>Lithuania</c:v>
                  </c:pt>
                  <c:pt idx="27">
                    <c:v>Switzerland</c:v>
                  </c:pt>
                  <c:pt idx="28">
                    <c:v>Romania</c:v>
                  </c:pt>
                  <c:pt idx="29">
                    <c:v>Brazil</c:v>
                  </c:pt>
                  <c:pt idx="30">
                    <c:v>Turkey</c:v>
                  </c:pt>
                  <c:pt idx="31">
                    <c:v>Bulgaria</c:v>
                  </c:pt>
                  <c:pt idx="32">
                    <c:v>Iran</c:v>
                  </c:pt>
                  <c:pt idx="33">
                    <c:v>South Korea</c:v>
                  </c:pt>
                  <c:pt idx="34">
                    <c:v>Singapore</c:v>
                  </c:pt>
                  <c:pt idx="35">
                    <c:v>Ukraine</c:v>
                  </c:pt>
                  <c:pt idx="36">
                    <c:v>Israel</c:v>
                  </c:pt>
                  <c:pt idx="39">
                    <c:v>Canada</c:v>
                  </c:pt>
                  <c:pt idx="40">
                    <c:v>South Africa</c:v>
                  </c:pt>
                  <c:pt idx="41">
                    <c:v>Belgium</c:v>
                  </c:pt>
                  <c:pt idx="42">
                    <c:v>Netherlands</c:v>
                  </c:pt>
                  <c:pt idx="43">
                    <c:v>Japan</c:v>
                  </c:pt>
                  <c:pt idx="44">
                    <c:v>Russia</c:v>
                  </c:pt>
                  <c:pt idx="45">
                    <c:v>Czech republic</c:v>
                  </c:pt>
                  <c:pt idx="46">
                    <c:v>Chile</c:v>
                  </c:pt>
                  <c:pt idx="47">
                    <c:v>Morocco</c:v>
                  </c:pt>
                </c15:dlblRangeCache>
              </c15:datalabelsRange>
            </c:ext>
            <c:ext xmlns:c16="http://schemas.microsoft.com/office/drawing/2014/chart" uri="{C3380CC4-5D6E-409C-BE32-E72D297353CC}">
              <c16:uniqueId val="{00000000-086A-40DC-AEAB-C6DB0E8CC4B8}"/>
            </c:ext>
          </c:extLst>
        </c:ser>
        <c:dLbls>
          <c:showLegendKey val="0"/>
          <c:showVal val="0"/>
          <c:showCatName val="0"/>
          <c:showSerName val="0"/>
          <c:showPercent val="0"/>
          <c:showBubbleSize val="0"/>
        </c:dLbls>
        <c:axId val="441261208"/>
        <c:axId val="441266456"/>
      </c:scatterChart>
      <c:valAx>
        <c:axId val="44126120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r>
                  <a:rPr lang="en-GB" sz="1300"/>
                  <a:t>Debaised National Religiosity</a:t>
                </a:r>
              </a:p>
            </c:rich>
          </c:tx>
          <c:overlay val="0"/>
          <c:spPr>
            <a:noFill/>
            <a:ln>
              <a:noFill/>
            </a:ln>
            <a:effectLst/>
          </c:spPr>
          <c:txPr>
            <a:bodyPr rot="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1266456"/>
        <c:crosses val="autoZero"/>
        <c:crossBetween val="midCat"/>
      </c:valAx>
      <c:valAx>
        <c:axId val="441266456"/>
        <c:scaling>
          <c:orientation val="minMax"/>
          <c:max val="1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r>
                  <a:rPr lang="en-GB" sz="1300" b="0" i="0" u="none" strike="noStrike" baseline="0">
                    <a:effectLst/>
                  </a:rPr>
                  <a:t>National Annual-Sunshine-Duration-Adjusted Solar Capacity / Population</a:t>
                </a:r>
                <a:endParaRPr lang="en-GB" sz="1300"/>
              </a:p>
            </c:rich>
          </c:tx>
          <c:overlay val="0"/>
          <c:spPr>
            <a:noFill/>
            <a:ln>
              <a:noFill/>
            </a:ln>
            <a:effectLst/>
          </c:spPr>
          <c:txPr>
            <a:bodyPr rot="-540000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126120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500" b="0" i="0" u="none" strike="noStrike" kern="1200" spc="0" baseline="0">
                <a:solidFill>
                  <a:schemeClr val="tx1">
                    <a:lumMod val="65000"/>
                    <a:lumOff val="35000"/>
                  </a:schemeClr>
                </a:solidFill>
                <a:latin typeface="+mn-lt"/>
                <a:ea typeface="+mn-ea"/>
                <a:cs typeface="+mn-cs"/>
              </a:defRPr>
            </a:pPr>
            <a:r>
              <a:rPr lang="en-GB" sz="1500"/>
              <a:t>National Wind Capacity / Population, versus National</a:t>
            </a:r>
            <a:r>
              <a:rPr lang="en-GB" sz="1500" baseline="0"/>
              <a:t> </a:t>
            </a:r>
            <a:r>
              <a:rPr lang="en-GB" sz="1500"/>
              <a:t>Religiosity</a:t>
            </a:r>
            <a:r>
              <a:rPr lang="en-GB" sz="1500" baseline="0"/>
              <a:t>. For 40 nations.</a:t>
            </a:r>
            <a:endParaRPr lang="en-GB" sz="1500"/>
          </a:p>
        </c:rich>
      </c:tx>
      <c:overlay val="0"/>
      <c:spPr>
        <a:noFill/>
        <a:ln>
          <a:noFill/>
        </a:ln>
        <a:effectLst/>
      </c:spPr>
      <c:txPr>
        <a:bodyPr rot="0" spcFirstLastPara="1" vertOverflow="ellipsis" vert="horz" wrap="square" anchor="ctr" anchorCtr="1"/>
        <a:lstStyle/>
        <a:p>
          <a:pPr>
            <a:defRPr sz="15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dLbls>
            <c:dLbl>
              <c:idx val="0"/>
              <c:layout>
                <c:manualLayout>
                  <c:x val="-2.2975301550832855E-3"/>
                  <c:y val="7.6452599388380322E-3"/>
                </c:manualLayout>
              </c:layout>
              <c:tx>
                <c:rich>
                  <a:bodyPr/>
                  <a:lstStyle/>
                  <a:p>
                    <a:fld id="{D3DE3A73-FCBD-453F-B73A-989F6906BFEF}"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8983-4A90-B6C7-88DC027AFD33}"/>
                </c:ext>
              </c:extLst>
            </c:dLbl>
            <c:dLbl>
              <c:idx val="1"/>
              <c:tx>
                <c:rich>
                  <a:bodyPr/>
                  <a:lstStyle/>
                  <a:p>
                    <a:fld id="{FB379150-6D03-42DC-952F-7092D2FD49EE}"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8983-4A90-B6C7-88DC027AFD33}"/>
                </c:ext>
              </c:extLst>
            </c:dLbl>
            <c:dLbl>
              <c:idx val="2"/>
              <c:tx>
                <c:rich>
                  <a:bodyPr/>
                  <a:lstStyle/>
                  <a:p>
                    <a:fld id="{FB56D42F-CE60-47A0-AAE1-7FC84E5F242B}"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8983-4A90-B6C7-88DC027AFD33}"/>
                </c:ext>
              </c:extLst>
            </c:dLbl>
            <c:dLbl>
              <c:idx val="3"/>
              <c:tx>
                <c:rich>
                  <a:bodyPr/>
                  <a:lstStyle/>
                  <a:p>
                    <a:fld id="{0FD861C4-7800-4F68-9154-758B5758098E}"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8983-4A90-B6C7-88DC027AFD33}"/>
                </c:ext>
              </c:extLst>
            </c:dLbl>
            <c:dLbl>
              <c:idx val="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8983-4A90-B6C7-88DC027AFD33}"/>
                </c:ext>
              </c:extLst>
            </c:dLbl>
            <c:dLbl>
              <c:idx val="5"/>
              <c:layout>
                <c:manualLayout>
                  <c:x val="-4.6242774566473991E-3"/>
                  <c:y val="-3.0959752321981426E-3"/>
                </c:manualLayout>
              </c:layout>
              <c:tx>
                <c:rich>
                  <a:bodyPr/>
                  <a:lstStyle/>
                  <a:p>
                    <a:fld id="{6110237E-B005-4692-B5E8-E84CAA40E554}"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8983-4A90-B6C7-88DC027AFD33}"/>
                </c:ext>
              </c:extLst>
            </c:dLbl>
            <c:dLbl>
              <c:idx val="6"/>
              <c:tx>
                <c:rich>
                  <a:bodyPr/>
                  <a:lstStyle/>
                  <a:p>
                    <a:fld id="{91195DA7-9C11-428E-B57E-3D56E6A5454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8983-4A90-B6C7-88DC027AFD33}"/>
                </c:ext>
              </c:extLst>
            </c:dLbl>
            <c:dLbl>
              <c:idx val="7"/>
              <c:tx>
                <c:rich>
                  <a:bodyPr/>
                  <a:lstStyle/>
                  <a:p>
                    <a:fld id="{01C0E2FF-BAA4-4957-ACBC-E8DDAA5B6468}"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8983-4A90-B6C7-88DC027AFD33}"/>
                </c:ext>
              </c:extLst>
            </c:dLbl>
            <c:dLbl>
              <c:idx val="8"/>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8983-4A90-B6C7-88DC027AFD33}"/>
                </c:ext>
              </c:extLst>
            </c:dLbl>
            <c:dLbl>
              <c:idx val="9"/>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8983-4A90-B6C7-88DC027AFD33}"/>
                </c:ext>
              </c:extLst>
            </c:dLbl>
            <c:dLbl>
              <c:idx val="10"/>
              <c:tx>
                <c:rich>
                  <a:bodyPr/>
                  <a:lstStyle/>
                  <a:p>
                    <a:fld id="{13F8BEF0-085B-405A-B101-F827EEB8CFF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8983-4A90-B6C7-88DC027AFD33}"/>
                </c:ext>
              </c:extLst>
            </c:dLbl>
            <c:dLbl>
              <c:idx val="11"/>
              <c:tx>
                <c:rich>
                  <a:bodyPr/>
                  <a:lstStyle/>
                  <a:p>
                    <a:fld id="{8C7055C6-6900-47F9-AF47-EF7E0998D07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8983-4A90-B6C7-88DC027AFD33}"/>
                </c:ext>
              </c:extLst>
            </c:dLbl>
            <c:dLbl>
              <c:idx val="12"/>
              <c:tx>
                <c:rich>
                  <a:bodyPr/>
                  <a:lstStyle/>
                  <a:p>
                    <a:fld id="{D8F3F3A8-F8D1-4201-AE11-7DA8AD3CB51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8983-4A90-B6C7-88DC027AFD33}"/>
                </c:ext>
              </c:extLst>
            </c:dLbl>
            <c:dLbl>
              <c:idx val="13"/>
              <c:tx>
                <c:rich>
                  <a:bodyPr/>
                  <a:lstStyle/>
                  <a:p>
                    <a:fld id="{E25AE43D-90D7-498B-83EA-8453F8B7FCD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8983-4A90-B6C7-88DC027AFD33}"/>
                </c:ext>
              </c:extLst>
            </c:dLbl>
            <c:dLbl>
              <c:idx val="14"/>
              <c:tx>
                <c:rich>
                  <a:bodyPr/>
                  <a:lstStyle/>
                  <a:p>
                    <a:fld id="{32D570CA-13A2-4229-A7A9-D3BDB930497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983-4A90-B6C7-88DC027AFD33}"/>
                </c:ext>
              </c:extLst>
            </c:dLbl>
            <c:dLbl>
              <c:idx val="15"/>
              <c:tx>
                <c:rich>
                  <a:bodyPr/>
                  <a:lstStyle/>
                  <a:p>
                    <a:fld id="{3041EAAD-E98A-415E-8B56-EC7A451AF6C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8983-4A90-B6C7-88DC027AFD33}"/>
                </c:ext>
              </c:extLst>
            </c:dLbl>
            <c:dLbl>
              <c:idx val="16"/>
              <c:tx>
                <c:rich>
                  <a:bodyPr/>
                  <a:lstStyle/>
                  <a:p>
                    <a:fld id="{0A96F602-3961-41EE-AF69-E59ED3FAB9D4}"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8983-4A90-B6C7-88DC027AFD33}"/>
                </c:ext>
              </c:extLst>
            </c:dLbl>
            <c:dLbl>
              <c:idx val="17"/>
              <c:tx>
                <c:rich>
                  <a:bodyPr/>
                  <a:lstStyle/>
                  <a:p>
                    <a:fld id="{89A1FF3A-7414-423C-ACA6-49253C33D2C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8983-4A90-B6C7-88DC027AFD33}"/>
                </c:ext>
              </c:extLst>
            </c:dLbl>
            <c:dLbl>
              <c:idx val="18"/>
              <c:tx>
                <c:rich>
                  <a:bodyPr/>
                  <a:lstStyle/>
                  <a:p>
                    <a:fld id="{F93FCB2B-072B-4556-BAD7-71DE1BD5F0EA}"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8983-4A90-B6C7-88DC027AFD33}"/>
                </c:ext>
              </c:extLst>
            </c:dLbl>
            <c:dLbl>
              <c:idx val="19"/>
              <c:tx>
                <c:rich>
                  <a:bodyPr/>
                  <a:lstStyle/>
                  <a:p>
                    <a:fld id="{88BD2CF2-DAAF-4ABF-AE79-BC9BD6BA838D}"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8983-4A90-B6C7-88DC027AFD33}"/>
                </c:ext>
              </c:extLst>
            </c:dLbl>
            <c:dLbl>
              <c:idx val="20"/>
              <c:tx>
                <c:rich>
                  <a:bodyPr/>
                  <a:lstStyle/>
                  <a:p>
                    <a:fld id="{BD0D9BE9-D539-4E01-AB43-D097DAF1B34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983-4A90-B6C7-88DC027AFD33}"/>
                </c:ext>
              </c:extLst>
            </c:dLbl>
            <c:dLbl>
              <c:idx val="21"/>
              <c:tx>
                <c:rich>
                  <a:bodyPr/>
                  <a:lstStyle/>
                  <a:p>
                    <a:fld id="{7EEB5D54-F3DF-49F8-83BB-062D7913BEB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8983-4A90-B6C7-88DC027AFD33}"/>
                </c:ext>
              </c:extLst>
            </c:dLbl>
            <c:dLbl>
              <c:idx val="22"/>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8983-4A90-B6C7-88DC027AFD33}"/>
                </c:ext>
              </c:extLst>
            </c:dLbl>
            <c:dLbl>
              <c:idx val="23"/>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8983-4A90-B6C7-88DC027AFD33}"/>
                </c:ext>
              </c:extLst>
            </c:dLbl>
            <c:dLbl>
              <c:idx val="2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8983-4A90-B6C7-88DC027AFD33}"/>
                </c:ext>
              </c:extLst>
            </c:dLbl>
            <c:dLbl>
              <c:idx val="25"/>
              <c:layout>
                <c:manualLayout>
                  <c:x val="-2.7566519502981203E-2"/>
                  <c:y val="1.4694302918017488E-2"/>
                </c:manualLayout>
              </c:layout>
              <c:tx>
                <c:rich>
                  <a:bodyPr/>
                  <a:lstStyle/>
                  <a:p>
                    <a:fld id="{B09D706D-203F-4157-A3C0-0A13A85841B4}"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8983-4A90-B6C7-88DC027AFD33}"/>
                </c:ext>
              </c:extLst>
            </c:dLbl>
            <c:dLbl>
              <c:idx val="26"/>
              <c:tx>
                <c:rich>
                  <a:bodyPr/>
                  <a:lstStyle/>
                  <a:p>
                    <a:fld id="{6D0E7B05-6B2B-4E23-996D-2B69DC07ACD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8983-4A90-B6C7-88DC027AFD33}"/>
                </c:ext>
              </c:extLst>
            </c:dLbl>
            <c:dLbl>
              <c:idx val="27"/>
              <c:layout>
                <c:manualLayout>
                  <c:x val="-2.8286195439442902E-2"/>
                  <c:y val="1.0050340069720274E-2"/>
                </c:manualLayout>
              </c:layout>
              <c:tx>
                <c:rich>
                  <a:bodyPr/>
                  <a:lstStyle/>
                  <a:p>
                    <a:fld id="{1801B459-B1AE-4FA0-B1CC-C07BE10C3EAD}"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8983-4A90-B6C7-88DC027AFD33}"/>
                </c:ext>
              </c:extLst>
            </c:dLbl>
            <c:dLbl>
              <c:idx val="28"/>
              <c:tx>
                <c:rich>
                  <a:bodyPr/>
                  <a:lstStyle/>
                  <a:p>
                    <a:fld id="{0740CC96-AEBB-4AC2-B9AC-9C84E0F2698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8983-4A90-B6C7-88DC027AFD33}"/>
                </c:ext>
              </c:extLst>
            </c:dLbl>
            <c:dLbl>
              <c:idx val="29"/>
              <c:tx>
                <c:rich>
                  <a:bodyPr/>
                  <a:lstStyle/>
                  <a:p>
                    <a:fld id="{AF542660-6757-46A4-98F1-2FA28B74BC8B}"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8983-4A90-B6C7-88DC027AFD33}"/>
                </c:ext>
              </c:extLst>
            </c:dLbl>
            <c:dLbl>
              <c:idx val="30"/>
              <c:tx>
                <c:rich>
                  <a:bodyPr/>
                  <a:lstStyle/>
                  <a:p>
                    <a:fld id="{65AE7D99-F26E-40AF-9C18-5EADDC077249}"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8983-4A90-B6C7-88DC027AFD33}"/>
                </c:ext>
              </c:extLst>
            </c:dLbl>
            <c:dLbl>
              <c:idx val="31"/>
              <c:tx>
                <c:rich>
                  <a:bodyPr/>
                  <a:lstStyle/>
                  <a:p>
                    <a:fld id="{53E91C42-06D6-42F2-A2DB-02C8FA6C0169}"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8983-4A90-B6C7-88DC027AFD33}"/>
                </c:ext>
              </c:extLst>
            </c:dLbl>
            <c:dLbl>
              <c:idx val="32"/>
              <c:layout>
                <c:manualLayout>
                  <c:x val="-5.7438253877082138E-3"/>
                  <c:y val="1.1027441532360175E-16"/>
                </c:manualLayout>
              </c:layout>
              <c:tx>
                <c:rich>
                  <a:bodyPr/>
                  <a:lstStyle/>
                  <a:p>
                    <a:fld id="{1E020082-B958-4629-9DF6-BD358EB7EFD2}"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8983-4A90-B6C7-88DC027AFD33}"/>
                </c:ext>
              </c:extLst>
            </c:dLbl>
            <c:dLbl>
              <c:idx val="33"/>
              <c:tx>
                <c:rich>
                  <a:bodyPr/>
                  <a:lstStyle/>
                  <a:p>
                    <a:fld id="{82A3D209-EE46-4BFE-9BE1-34D2114F35D1}"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8983-4A90-B6C7-88DC027AFD33}"/>
                </c:ext>
              </c:extLst>
            </c:dLbl>
            <c:dLbl>
              <c:idx val="3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8983-4A90-B6C7-88DC027AFD33}"/>
                </c:ext>
              </c:extLst>
            </c:dLbl>
            <c:dLbl>
              <c:idx val="35"/>
              <c:tx>
                <c:rich>
                  <a:bodyPr/>
                  <a:lstStyle/>
                  <a:p>
                    <a:fld id="{D25FC5F0-51B0-4E02-94F6-8AB5F0C5729C}"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8983-4A90-B6C7-88DC027AFD33}"/>
                </c:ext>
              </c:extLst>
            </c:dLbl>
            <c:dLbl>
              <c:idx val="36"/>
              <c:tx>
                <c:rich>
                  <a:bodyPr/>
                  <a:lstStyle/>
                  <a:p>
                    <a:fld id="{2E2E3062-6910-497D-A77C-7BB95AF78AC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8983-4A90-B6C7-88DC027AFD33}"/>
                </c:ext>
              </c:extLst>
            </c:dLbl>
            <c:dLbl>
              <c:idx val="37"/>
              <c:tx>
                <c:rich>
                  <a:bodyPr/>
                  <a:lstStyle/>
                  <a:p>
                    <a:fld id="{65AF7DE6-E533-41E7-A551-C7D303C78143}"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8-8983-4A90-B6C7-88DC027AFD33}"/>
                </c:ext>
              </c:extLst>
            </c:dLbl>
            <c:dLbl>
              <c:idx val="38"/>
              <c:tx>
                <c:rich>
                  <a:bodyPr/>
                  <a:lstStyle/>
                  <a:p>
                    <a:fld id="{06BFE36F-A804-4E26-8D8E-2AAE1F4E2330}"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9-8983-4A90-B6C7-88DC027AFD33}"/>
                </c:ext>
              </c:extLst>
            </c:dLbl>
            <c:dLbl>
              <c:idx val="39"/>
              <c:tx>
                <c:rich>
                  <a:bodyPr/>
                  <a:lstStyle/>
                  <a:p>
                    <a:fld id="{7B01219C-CD44-4824-AE49-5B6203E76DC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A-8983-4A90-B6C7-88DC027AFD33}"/>
                </c:ext>
              </c:extLst>
            </c:dLbl>
            <c:dLbl>
              <c:idx val="40"/>
              <c:tx>
                <c:rich>
                  <a:bodyPr/>
                  <a:lstStyle/>
                  <a:p>
                    <a:fld id="{D80A30A3-F49D-4987-81C3-0DEC56A855A1}"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B-8983-4A90-B6C7-88DC027AFD33}"/>
                </c:ext>
              </c:extLst>
            </c:dLbl>
            <c:dLbl>
              <c:idx val="41"/>
              <c:tx>
                <c:rich>
                  <a:bodyPr/>
                  <a:lstStyle/>
                  <a:p>
                    <a:fld id="{0CB2115E-BADE-4EC7-8490-100486FAA45A}"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C-8983-4A90-B6C7-88DC027AFD33}"/>
                </c:ext>
              </c:extLst>
            </c:dLbl>
            <c:dLbl>
              <c:idx val="42"/>
              <c:tx>
                <c:rich>
                  <a:bodyPr/>
                  <a:lstStyle/>
                  <a:p>
                    <a:fld id="{75107CEA-F1DB-403A-8547-CB89DD3A5909}"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D-8983-4A90-B6C7-88DC027AFD33}"/>
                </c:ext>
              </c:extLst>
            </c:dLbl>
            <c:dLbl>
              <c:idx val="43"/>
              <c:tx>
                <c:rich>
                  <a:bodyPr/>
                  <a:lstStyle/>
                  <a:p>
                    <a:fld id="{F0180D8E-9193-4588-BAC8-80A09B38917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8983-4A90-B6C7-88DC027AFD33}"/>
                </c:ext>
              </c:extLst>
            </c:dLbl>
            <c:dLbl>
              <c:idx val="44"/>
              <c:tx>
                <c:rich>
                  <a:bodyPr/>
                  <a:lstStyle/>
                  <a:p>
                    <a:fld id="{8D700757-1EBA-40D0-9BB5-B0C7D90671C0}"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F-8983-4A90-B6C7-88DC027AFD33}"/>
                </c:ext>
              </c:extLst>
            </c:dLbl>
            <c:dLbl>
              <c:idx val="45"/>
              <c:tx>
                <c:rich>
                  <a:bodyPr/>
                  <a:lstStyle/>
                  <a:p>
                    <a:fld id="{475627C3-485C-453F-8515-C871CC4FF9F1}"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0-8983-4A90-B6C7-88DC027AFD33}"/>
                </c:ext>
              </c:extLst>
            </c:dLbl>
            <c:dLbl>
              <c:idx val="46"/>
              <c:tx>
                <c:rich>
                  <a:bodyPr/>
                  <a:lstStyle/>
                  <a:p>
                    <a:fld id="{D64532FF-DA4B-4086-A824-F20EFCA1C6B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1-8983-4A90-B6C7-88DC027AFD33}"/>
                </c:ext>
              </c:extLst>
            </c:dLbl>
            <c:dLbl>
              <c:idx val="47"/>
              <c:tx>
                <c:rich>
                  <a:bodyPr/>
                  <a:lstStyle/>
                  <a:p>
                    <a:fld id="{31058F40-7BA0-449C-8DAC-E0912267C6D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2-8983-4A90-B6C7-88DC027AFD3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power"/>
            <c:backward val="6"/>
            <c:dispRSqr val="1"/>
            <c:dispEq val="1"/>
            <c:trendlineLbl>
              <c:layout>
                <c:manualLayout>
                  <c:x val="0.1200786046322523"/>
                  <c:y val="-0.49101012373453318"/>
                </c:manualLayout>
              </c:layout>
              <c:numFmt formatCode="General" sourceLinked="0"/>
              <c:spPr>
                <a:noFill/>
                <a:ln>
                  <a:noFill/>
                </a:ln>
                <a:effectLst/>
              </c:spPr>
              <c:txPr>
                <a:bodyPr rot="0" spcFirstLastPara="1" vertOverflow="ellipsis" vert="horz" wrap="square" anchor="ctr" anchorCtr="1"/>
                <a:lstStyle/>
                <a:p>
                  <a:pPr>
                    <a:defRPr sz="1000" b="1" i="0" u="none" strike="noStrike" kern="1200" baseline="0">
                      <a:solidFill>
                        <a:schemeClr val="accent1"/>
                      </a:solidFill>
                      <a:latin typeface="+mn-lt"/>
                      <a:ea typeface="+mn-ea"/>
                      <a:cs typeface="+mn-cs"/>
                    </a:defRPr>
                  </a:pPr>
                  <a:endParaRPr lang="en-US"/>
                </a:p>
              </c:txPr>
            </c:trendlineLbl>
          </c:trendline>
          <c:xVal>
            <c:numRef>
              <c:f>'Relig DB and Renewables'!$D$83:$D$130</c:f>
              <c:numCache>
                <c:formatCode>General</c:formatCode>
                <c:ptCount val="48"/>
                <c:pt idx="0">
                  <c:v>95.798000000000002</c:v>
                </c:pt>
                <c:pt idx="1">
                  <c:v>93.367999999999995</c:v>
                </c:pt>
                <c:pt idx="2">
                  <c:v>76.358000000000004</c:v>
                </c:pt>
                <c:pt idx="3">
                  <c:v>83.64800000000001</c:v>
                </c:pt>
                <c:pt idx="5">
                  <c:v>100</c:v>
                </c:pt>
                <c:pt idx="6">
                  <c:v>62.993000000000009</c:v>
                </c:pt>
                <c:pt idx="7">
                  <c:v>66.638000000000005</c:v>
                </c:pt>
                <c:pt idx="10">
                  <c:v>54.488</c:v>
                </c:pt>
                <c:pt idx="11">
                  <c:v>69.067999999999998</c:v>
                </c:pt>
                <c:pt idx="12">
                  <c:v>47.198</c:v>
                </c:pt>
                <c:pt idx="13">
                  <c:v>67.853000000000009</c:v>
                </c:pt>
                <c:pt idx="14">
                  <c:v>36.262999999999998</c:v>
                </c:pt>
                <c:pt idx="15">
                  <c:v>39.908000000000001</c:v>
                </c:pt>
                <c:pt idx="16">
                  <c:v>28.972999999999999</c:v>
                </c:pt>
                <c:pt idx="17">
                  <c:v>38.692999999999998</c:v>
                </c:pt>
                <c:pt idx="18">
                  <c:v>37.478000000000002</c:v>
                </c:pt>
                <c:pt idx="20">
                  <c:v>24.113</c:v>
                </c:pt>
                <c:pt idx="21">
                  <c:v>27.757999999999999</c:v>
                </c:pt>
                <c:pt idx="25">
                  <c:v>94.582999999999998</c:v>
                </c:pt>
                <c:pt idx="26">
                  <c:v>55.703000000000003</c:v>
                </c:pt>
                <c:pt idx="27">
                  <c:v>87.293000000000006</c:v>
                </c:pt>
                <c:pt idx="28">
                  <c:v>86.078000000000003</c:v>
                </c:pt>
                <c:pt idx="29">
                  <c:v>82.433000000000007</c:v>
                </c:pt>
                <c:pt idx="30">
                  <c:v>78.787999999999997</c:v>
                </c:pt>
                <c:pt idx="31">
                  <c:v>50.843000000000004</c:v>
                </c:pt>
                <c:pt idx="32">
                  <c:v>73.927999999999997</c:v>
                </c:pt>
                <c:pt idx="33">
                  <c:v>41.123000000000005</c:v>
                </c:pt>
                <c:pt idx="35">
                  <c:v>58.132999999999996</c:v>
                </c:pt>
                <c:pt idx="36">
                  <c:v>53.273000000000003</c:v>
                </c:pt>
                <c:pt idx="37">
                  <c:v>45.983000000000004</c:v>
                </c:pt>
                <c:pt idx="38">
                  <c:v>75.143000000000001</c:v>
                </c:pt>
                <c:pt idx="39">
                  <c:v>43.552999999999997</c:v>
                </c:pt>
                <c:pt idx="40">
                  <c:v>72.713000000000008</c:v>
                </c:pt>
                <c:pt idx="41">
                  <c:v>35.048000000000002</c:v>
                </c:pt>
                <c:pt idx="42">
                  <c:v>33.832999999999998</c:v>
                </c:pt>
                <c:pt idx="43">
                  <c:v>32.618000000000002</c:v>
                </c:pt>
                <c:pt idx="44">
                  <c:v>26.542999999999999</c:v>
                </c:pt>
                <c:pt idx="45">
                  <c:v>25.327999999999999</c:v>
                </c:pt>
                <c:pt idx="46">
                  <c:v>64.207999999999998</c:v>
                </c:pt>
                <c:pt idx="47">
                  <c:v>100</c:v>
                </c:pt>
              </c:numCache>
            </c:numRef>
          </c:xVal>
          <c:yVal>
            <c:numRef>
              <c:f>'Relig DB and Renewables'!$J$83:$J$130</c:f>
              <c:numCache>
                <c:formatCode>0.00</c:formatCode>
                <c:ptCount val="48"/>
                <c:pt idx="0">
                  <c:v>3.8818181818181818</c:v>
                </c:pt>
                <c:pt idx="1">
                  <c:v>24.629347826086956</c:v>
                </c:pt>
                <c:pt idx="2">
                  <c:v>162.1825396825397</c:v>
                </c:pt>
                <c:pt idx="3">
                  <c:v>9.6911764705882355</c:v>
                </c:pt>
                <c:pt idx="5">
                  <c:v>10.21489971346705</c:v>
                </c:pt>
                <c:pt idx="6">
                  <c:v>524.31372549019613</c:v>
                </c:pt>
                <c:pt idx="7">
                  <c:v>34.651162790697676</c:v>
                </c:pt>
                <c:pt idx="10">
                  <c:v>326.27777777777777</c:v>
                </c:pt>
                <c:pt idx="11">
                  <c:v>250.86538461538461</c:v>
                </c:pt>
                <c:pt idx="12">
                  <c:v>498.5470085470086</c:v>
                </c:pt>
                <c:pt idx="13">
                  <c:v>160.63636363636363</c:v>
                </c:pt>
                <c:pt idx="14">
                  <c:v>194.49019607843138</c:v>
                </c:pt>
                <c:pt idx="15">
                  <c:v>222.57274119448698</c:v>
                </c:pt>
                <c:pt idx="16">
                  <c:v>293.38733431516937</c:v>
                </c:pt>
                <c:pt idx="17">
                  <c:v>688.80071599045345</c:v>
                </c:pt>
                <c:pt idx="18">
                  <c:v>377.63636363636363</c:v>
                </c:pt>
                <c:pt idx="20">
                  <c:v>697.9207920792079</c:v>
                </c:pt>
                <c:pt idx="21">
                  <c:v>968.44827586206895</c:v>
                </c:pt>
                <c:pt idx="25">
                  <c:v>4.4819004524886878</c:v>
                </c:pt>
                <c:pt idx="26">
                  <c:v>171.3235294117647</c:v>
                </c:pt>
                <c:pt idx="27">
                  <c:v>1.7605633802816902</c:v>
                </c:pt>
                <c:pt idx="28">
                  <c:v>157.76041666666669</c:v>
                </c:pt>
                <c:pt idx="29">
                  <c:v>64.483568075117375</c:v>
                </c:pt>
                <c:pt idx="30">
                  <c:v>82.354685646500599</c:v>
                </c:pt>
                <c:pt idx="31">
                  <c:v>99.42446043165468</c:v>
                </c:pt>
                <c:pt idx="32">
                  <c:v>2.8154761904761907</c:v>
                </c:pt>
                <c:pt idx="33">
                  <c:v>23.762183235867447</c:v>
                </c:pt>
                <c:pt idx="35">
                  <c:v>12.883295194508008</c:v>
                </c:pt>
                <c:pt idx="36">
                  <c:v>677.22672064777328</c:v>
                </c:pt>
                <c:pt idx="37">
                  <c:v>34.920634920634924</c:v>
                </c:pt>
                <c:pt idx="38">
                  <c:v>29.533898305084744</c:v>
                </c:pt>
                <c:pt idx="39">
                  <c:v>340.21220159151193</c:v>
                </c:pt>
                <c:pt idx="40">
                  <c:v>35.236087689713322</c:v>
                </c:pt>
                <c:pt idx="41">
                  <c:v>267.37068965517244</c:v>
                </c:pt>
                <c:pt idx="42">
                  <c:v>257.66081871345028</c:v>
                </c:pt>
                <c:pt idx="43">
                  <c:v>28.019841269841269</c:v>
                </c:pt>
                <c:pt idx="44">
                  <c:v>233.08270676691728</c:v>
                </c:pt>
                <c:pt idx="45">
                  <c:v>29.205607476635517</c:v>
                </c:pt>
                <c:pt idx="46">
                  <c:v>82.748691099476432</c:v>
                </c:pt>
                <c:pt idx="47">
                  <c:v>27.018970189701896</c:v>
                </c:pt>
              </c:numCache>
            </c:numRef>
          </c:yVal>
          <c:smooth val="0"/>
          <c:extLst>
            <c:ext xmlns:c15="http://schemas.microsoft.com/office/drawing/2012/chart" uri="{02D57815-91ED-43cb-92C2-25804820EDAC}">
              <c15:datalabelsRange>
                <c15:f>'Relig DB and Renewables'!$B$83:$B$130</c15:f>
                <c15:dlblRangeCache>
                  <c:ptCount val="48"/>
                  <c:pt idx="0">
                    <c:v>Phillipines</c:v>
                  </c:pt>
                  <c:pt idx="1">
                    <c:v>India</c:v>
                  </c:pt>
                  <c:pt idx="2">
                    <c:v>Poland</c:v>
                  </c:pt>
                  <c:pt idx="3">
                    <c:v>Egypt</c:v>
                  </c:pt>
                  <c:pt idx="5">
                    <c:v>Thailand</c:v>
                  </c:pt>
                  <c:pt idx="6">
                    <c:v>Portugal</c:v>
                  </c:pt>
                  <c:pt idx="7">
                    <c:v>Mexico</c:v>
                  </c:pt>
                  <c:pt idx="10">
                    <c:v>Austria</c:v>
                  </c:pt>
                  <c:pt idx="11">
                    <c:v>Greece</c:v>
                  </c:pt>
                  <c:pt idx="12">
                    <c:v>Spain</c:v>
                  </c:pt>
                  <c:pt idx="13">
                    <c:v>Italy</c:v>
                  </c:pt>
                  <c:pt idx="14">
                    <c:v>Australia</c:v>
                  </c:pt>
                  <c:pt idx="15">
                    <c:v>France</c:v>
                  </c:pt>
                  <c:pt idx="16">
                    <c:v>Great Britain</c:v>
                  </c:pt>
                  <c:pt idx="17">
                    <c:v>Germany</c:v>
                  </c:pt>
                  <c:pt idx="18">
                    <c:v>Finland</c:v>
                  </c:pt>
                  <c:pt idx="20">
                    <c:v>Sweden</c:v>
                  </c:pt>
                  <c:pt idx="21">
                    <c:v>Denmark</c:v>
                  </c:pt>
                  <c:pt idx="25">
                    <c:v>Pakistan</c:v>
                  </c:pt>
                  <c:pt idx="26">
                    <c:v>Lithuania</c:v>
                  </c:pt>
                  <c:pt idx="27">
                    <c:v>Venezuela</c:v>
                  </c:pt>
                  <c:pt idx="28">
                    <c:v>Romania</c:v>
                  </c:pt>
                  <c:pt idx="29">
                    <c:v>Brazil</c:v>
                  </c:pt>
                  <c:pt idx="30">
                    <c:v>Turkey</c:v>
                  </c:pt>
                  <c:pt idx="31">
                    <c:v>Bulgaria</c:v>
                  </c:pt>
                  <c:pt idx="32">
                    <c:v>Iran</c:v>
                  </c:pt>
                  <c:pt idx="33">
                    <c:v>South Korea</c:v>
                  </c:pt>
                  <c:pt idx="35">
                    <c:v>Ukraine</c:v>
                  </c:pt>
                  <c:pt idx="36">
                    <c:v>Ireland</c:v>
                  </c:pt>
                  <c:pt idx="37">
                    <c:v>Latvia</c:v>
                  </c:pt>
                  <c:pt idx="38">
                    <c:v>Tunisia</c:v>
                  </c:pt>
                  <c:pt idx="39">
                    <c:v>Canada</c:v>
                  </c:pt>
                  <c:pt idx="40">
                    <c:v>South Africa</c:v>
                  </c:pt>
                  <c:pt idx="41">
                    <c:v>Belgium</c:v>
                  </c:pt>
                  <c:pt idx="42">
                    <c:v>Netherlands</c:v>
                  </c:pt>
                  <c:pt idx="43">
                    <c:v>Japan</c:v>
                  </c:pt>
                  <c:pt idx="44">
                    <c:v>Estonia</c:v>
                  </c:pt>
                  <c:pt idx="45">
                    <c:v>Czech republic</c:v>
                  </c:pt>
                  <c:pt idx="46">
                    <c:v>Chile</c:v>
                  </c:pt>
                  <c:pt idx="47">
                    <c:v>Morocco</c:v>
                  </c:pt>
                </c15:dlblRangeCache>
              </c15:datalabelsRange>
            </c:ext>
            <c:ext xmlns:c16="http://schemas.microsoft.com/office/drawing/2014/chart" uri="{C3380CC4-5D6E-409C-BE32-E72D297353CC}">
              <c16:uniqueId val="{00000001-8983-4A90-B6C7-88DC027AFD33}"/>
            </c:ext>
          </c:extLst>
        </c:ser>
        <c:dLbls>
          <c:showLegendKey val="0"/>
          <c:showVal val="0"/>
          <c:showCatName val="0"/>
          <c:showSerName val="0"/>
          <c:showPercent val="0"/>
          <c:showBubbleSize val="0"/>
        </c:dLbls>
        <c:axId val="482430456"/>
        <c:axId val="482424552"/>
      </c:scatterChart>
      <c:valAx>
        <c:axId val="4824304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r>
                  <a:rPr lang="en-GB" sz="1300"/>
                  <a:t>Debiased</a:t>
                </a:r>
                <a:r>
                  <a:rPr lang="en-GB" sz="1300" baseline="0"/>
                  <a:t> National Religiosity</a:t>
                </a:r>
                <a:endParaRPr lang="en-GB" sz="1300"/>
              </a:p>
            </c:rich>
          </c:tx>
          <c:overlay val="0"/>
          <c:spPr>
            <a:noFill/>
            <a:ln>
              <a:noFill/>
            </a:ln>
            <a:effectLst/>
          </c:spPr>
          <c:txPr>
            <a:bodyPr rot="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424552"/>
        <c:crosses val="autoZero"/>
        <c:crossBetween val="midCat"/>
      </c:valAx>
      <c:valAx>
        <c:axId val="4824245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r>
                  <a:rPr lang="en-GB" sz="1300"/>
                  <a:t>National</a:t>
                </a:r>
                <a:r>
                  <a:rPr lang="en-GB" sz="1300" baseline="0"/>
                  <a:t> Wind Capacity (MW) / Population</a:t>
                </a:r>
                <a:endParaRPr lang="en-GB" sz="1300"/>
              </a:p>
            </c:rich>
          </c:tx>
          <c:overlay val="0"/>
          <c:spPr>
            <a:noFill/>
            <a:ln>
              <a:noFill/>
            </a:ln>
            <a:effectLst/>
          </c:spPr>
          <c:txPr>
            <a:bodyPr rot="-540000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43045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National GDP-per-Capita, versus National Religiosity. For</a:t>
            </a:r>
            <a:r>
              <a:rPr lang="en-GB" baseline="0"/>
              <a:t> 40 Nations (that deploy Wind Power).</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dLbls>
            <c:dLbl>
              <c:idx val="0"/>
              <c:layout>
                <c:manualLayout>
                  <c:x val="-3.1363659160439337E-2"/>
                  <c:y val="-1.1258481870833012E-2"/>
                </c:manualLayout>
              </c:layout>
              <c:tx>
                <c:rich>
                  <a:bodyPr/>
                  <a:lstStyle/>
                  <a:p>
                    <a:fld id="{B3921F7F-05B2-4C9A-B624-A31D8F276983}"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114F-4549-892B-A94E58AC8112}"/>
                </c:ext>
              </c:extLst>
            </c:dLbl>
            <c:dLbl>
              <c:idx val="1"/>
              <c:tx>
                <c:rich>
                  <a:bodyPr/>
                  <a:lstStyle/>
                  <a:p>
                    <a:fld id="{2EA273A9-DCA2-4562-9D0B-F8D0D79001DD}"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114F-4549-892B-A94E58AC8112}"/>
                </c:ext>
              </c:extLst>
            </c:dLbl>
            <c:dLbl>
              <c:idx val="2"/>
              <c:tx>
                <c:rich>
                  <a:bodyPr/>
                  <a:lstStyle/>
                  <a:p>
                    <a:fld id="{A97D6BBB-AB35-40A3-BAAD-A10C04A079C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114F-4549-892B-A94E58AC8112}"/>
                </c:ext>
              </c:extLst>
            </c:dLbl>
            <c:dLbl>
              <c:idx val="3"/>
              <c:tx>
                <c:rich>
                  <a:bodyPr/>
                  <a:lstStyle/>
                  <a:p>
                    <a:fld id="{31A8FE6F-F0EF-4912-80EB-71C8B08F33EC}"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114F-4549-892B-A94E58AC8112}"/>
                </c:ext>
              </c:extLst>
            </c:dLbl>
            <c:dLbl>
              <c:idx val="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14F-4549-892B-A94E58AC8112}"/>
                </c:ext>
              </c:extLst>
            </c:dLbl>
            <c:dLbl>
              <c:idx val="5"/>
              <c:tx>
                <c:rich>
                  <a:bodyPr/>
                  <a:lstStyle/>
                  <a:p>
                    <a:fld id="{7E8BED66-F0F5-4F97-8D4A-62CAD902D2B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114F-4549-892B-A94E58AC8112}"/>
                </c:ext>
              </c:extLst>
            </c:dLbl>
            <c:dLbl>
              <c:idx val="6"/>
              <c:tx>
                <c:rich>
                  <a:bodyPr/>
                  <a:lstStyle/>
                  <a:p>
                    <a:fld id="{2BD773EE-13A2-4FBB-8BA1-772F96AFAC4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114F-4549-892B-A94E58AC8112}"/>
                </c:ext>
              </c:extLst>
            </c:dLbl>
            <c:dLbl>
              <c:idx val="7"/>
              <c:tx>
                <c:rich>
                  <a:bodyPr/>
                  <a:lstStyle/>
                  <a:p>
                    <a:fld id="{8BF85EA2-7943-4AEA-A628-F56413C39AB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114F-4549-892B-A94E58AC8112}"/>
                </c:ext>
              </c:extLst>
            </c:dLbl>
            <c:dLbl>
              <c:idx val="8"/>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14F-4549-892B-A94E58AC8112}"/>
                </c:ext>
              </c:extLst>
            </c:dLbl>
            <c:dLbl>
              <c:idx val="9"/>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14F-4549-892B-A94E58AC8112}"/>
                </c:ext>
              </c:extLst>
            </c:dLbl>
            <c:dLbl>
              <c:idx val="10"/>
              <c:tx>
                <c:rich>
                  <a:bodyPr/>
                  <a:lstStyle/>
                  <a:p>
                    <a:fld id="{C1A666F5-F373-429D-B826-B3FA56178F8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114F-4549-892B-A94E58AC8112}"/>
                </c:ext>
              </c:extLst>
            </c:dLbl>
            <c:dLbl>
              <c:idx val="11"/>
              <c:tx>
                <c:rich>
                  <a:bodyPr/>
                  <a:lstStyle/>
                  <a:p>
                    <a:fld id="{4DE07A89-AEB6-41ED-A11C-BBB6FF2CA1B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114F-4549-892B-A94E58AC8112}"/>
                </c:ext>
              </c:extLst>
            </c:dLbl>
            <c:dLbl>
              <c:idx val="12"/>
              <c:tx>
                <c:rich>
                  <a:bodyPr/>
                  <a:lstStyle/>
                  <a:p>
                    <a:fld id="{B4306F53-51C6-443E-A6E3-7C02AC07DE3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114F-4549-892B-A94E58AC8112}"/>
                </c:ext>
              </c:extLst>
            </c:dLbl>
            <c:dLbl>
              <c:idx val="13"/>
              <c:tx>
                <c:rich>
                  <a:bodyPr/>
                  <a:lstStyle/>
                  <a:p>
                    <a:fld id="{72DA8C97-8B5D-4212-BD7E-C5C6B7EC916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114F-4549-892B-A94E58AC8112}"/>
                </c:ext>
              </c:extLst>
            </c:dLbl>
            <c:dLbl>
              <c:idx val="14"/>
              <c:tx>
                <c:rich>
                  <a:bodyPr/>
                  <a:lstStyle/>
                  <a:p>
                    <a:fld id="{8F5510F5-C1BF-4629-ADB7-B716564C4458}"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114F-4549-892B-A94E58AC8112}"/>
                </c:ext>
              </c:extLst>
            </c:dLbl>
            <c:dLbl>
              <c:idx val="15"/>
              <c:tx>
                <c:rich>
                  <a:bodyPr/>
                  <a:lstStyle/>
                  <a:p>
                    <a:fld id="{91B9F08E-9DAA-41CA-B2B5-7E231B28B85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114F-4549-892B-A94E58AC8112}"/>
                </c:ext>
              </c:extLst>
            </c:dLbl>
            <c:dLbl>
              <c:idx val="16"/>
              <c:tx>
                <c:rich>
                  <a:bodyPr/>
                  <a:lstStyle/>
                  <a:p>
                    <a:fld id="{1B42F9A2-091B-4EB4-90ED-C462FC168848}"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114F-4549-892B-A94E58AC8112}"/>
                </c:ext>
              </c:extLst>
            </c:dLbl>
            <c:dLbl>
              <c:idx val="17"/>
              <c:tx>
                <c:rich>
                  <a:bodyPr/>
                  <a:lstStyle/>
                  <a:p>
                    <a:fld id="{BEF47136-ADC5-4A7E-A70B-3D0EA651A068}"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114F-4549-892B-A94E58AC8112}"/>
                </c:ext>
              </c:extLst>
            </c:dLbl>
            <c:dLbl>
              <c:idx val="18"/>
              <c:layout>
                <c:manualLayout>
                  <c:x val="-2.3025500503809387E-2"/>
                  <c:y val="-1.1258481870833012E-2"/>
                </c:manualLayout>
              </c:layout>
              <c:tx>
                <c:rich>
                  <a:bodyPr/>
                  <a:lstStyle/>
                  <a:p>
                    <a:fld id="{34244F32-59C4-4B84-8CA2-770D8A7D4054}"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114F-4549-892B-A94E58AC8112}"/>
                </c:ext>
              </c:extLst>
            </c:dLbl>
            <c:dLbl>
              <c:idx val="19"/>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114F-4549-892B-A94E58AC8112}"/>
                </c:ext>
              </c:extLst>
            </c:dLbl>
            <c:dLbl>
              <c:idx val="20"/>
              <c:tx>
                <c:rich>
                  <a:bodyPr/>
                  <a:lstStyle/>
                  <a:p>
                    <a:fld id="{EE0CECF5-4690-4670-896E-ED05D45C848A}"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114F-4549-892B-A94E58AC8112}"/>
                </c:ext>
              </c:extLst>
            </c:dLbl>
            <c:dLbl>
              <c:idx val="21"/>
              <c:tx>
                <c:rich>
                  <a:bodyPr/>
                  <a:lstStyle/>
                  <a:p>
                    <a:fld id="{C6645191-1E3B-4077-897C-2D21A6CB3432}"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114F-4549-892B-A94E58AC8112}"/>
                </c:ext>
              </c:extLst>
            </c:dLbl>
            <c:dLbl>
              <c:idx val="22"/>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114F-4549-892B-A94E58AC8112}"/>
                </c:ext>
              </c:extLst>
            </c:dLbl>
            <c:dLbl>
              <c:idx val="23"/>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114F-4549-892B-A94E58AC8112}"/>
                </c:ext>
              </c:extLst>
            </c:dLbl>
            <c:dLbl>
              <c:idx val="2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114F-4549-892B-A94E58AC8112}"/>
                </c:ext>
              </c:extLst>
            </c:dLbl>
            <c:dLbl>
              <c:idx val="25"/>
              <c:tx>
                <c:rich>
                  <a:bodyPr/>
                  <a:lstStyle/>
                  <a:p>
                    <a:fld id="{72FB4FE0-A5C5-402F-88E1-859B3BA6B247}"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114F-4549-892B-A94E58AC8112}"/>
                </c:ext>
              </c:extLst>
            </c:dLbl>
            <c:dLbl>
              <c:idx val="26"/>
              <c:tx>
                <c:rich>
                  <a:bodyPr/>
                  <a:lstStyle/>
                  <a:p>
                    <a:fld id="{772994E7-6091-4F78-AD32-F43C9FBED57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114F-4549-892B-A94E58AC8112}"/>
                </c:ext>
              </c:extLst>
            </c:dLbl>
            <c:dLbl>
              <c:idx val="27"/>
              <c:tx>
                <c:rich>
                  <a:bodyPr/>
                  <a:lstStyle/>
                  <a:p>
                    <a:fld id="{0D131776-3367-44C4-9E87-196802E18FC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114F-4549-892B-A94E58AC8112}"/>
                </c:ext>
              </c:extLst>
            </c:dLbl>
            <c:dLbl>
              <c:idx val="28"/>
              <c:tx>
                <c:rich>
                  <a:bodyPr/>
                  <a:lstStyle/>
                  <a:p>
                    <a:fld id="{EB248BD0-1B88-4258-9955-9FF82F06942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114F-4549-892B-A94E58AC8112}"/>
                </c:ext>
              </c:extLst>
            </c:dLbl>
            <c:dLbl>
              <c:idx val="29"/>
              <c:tx>
                <c:rich>
                  <a:bodyPr/>
                  <a:lstStyle/>
                  <a:p>
                    <a:fld id="{DD2561FE-D73D-406E-B97D-F487B0170A46}"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114F-4549-892B-A94E58AC8112}"/>
                </c:ext>
              </c:extLst>
            </c:dLbl>
            <c:dLbl>
              <c:idx val="30"/>
              <c:tx>
                <c:rich>
                  <a:bodyPr/>
                  <a:lstStyle/>
                  <a:p>
                    <a:fld id="{77E0D019-6442-444E-89B3-8705A2A12AC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114F-4549-892B-A94E58AC8112}"/>
                </c:ext>
              </c:extLst>
            </c:dLbl>
            <c:dLbl>
              <c:idx val="31"/>
              <c:tx>
                <c:rich>
                  <a:bodyPr/>
                  <a:lstStyle/>
                  <a:p>
                    <a:fld id="{E1DB9B46-4D3E-4B91-BF57-F3CCFDD59A4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114F-4549-892B-A94E58AC8112}"/>
                </c:ext>
              </c:extLst>
            </c:dLbl>
            <c:dLbl>
              <c:idx val="32"/>
              <c:tx>
                <c:rich>
                  <a:bodyPr/>
                  <a:lstStyle/>
                  <a:p>
                    <a:fld id="{850E52E9-A64A-4BF7-942A-26CD18CA93F0}"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114F-4549-892B-A94E58AC8112}"/>
                </c:ext>
              </c:extLst>
            </c:dLbl>
            <c:dLbl>
              <c:idx val="33"/>
              <c:tx>
                <c:rich>
                  <a:bodyPr/>
                  <a:lstStyle/>
                  <a:p>
                    <a:fld id="{4A6DC684-EB19-4948-AE35-5C57F5D1C44C}"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114F-4549-892B-A94E58AC8112}"/>
                </c:ext>
              </c:extLst>
            </c:dLbl>
            <c:dLbl>
              <c:idx val="3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114F-4549-892B-A94E58AC8112}"/>
                </c:ext>
              </c:extLst>
            </c:dLbl>
            <c:dLbl>
              <c:idx val="35"/>
              <c:tx>
                <c:rich>
                  <a:bodyPr/>
                  <a:lstStyle/>
                  <a:p>
                    <a:fld id="{A25B546B-DC2B-4321-ACB5-A8FD9ECDE0D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114F-4549-892B-A94E58AC8112}"/>
                </c:ext>
              </c:extLst>
            </c:dLbl>
            <c:dLbl>
              <c:idx val="36"/>
              <c:tx>
                <c:rich>
                  <a:bodyPr/>
                  <a:lstStyle/>
                  <a:p>
                    <a:fld id="{2E9D5A33-7D3D-44B7-B7ED-07A987EEAF3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114F-4549-892B-A94E58AC8112}"/>
                </c:ext>
              </c:extLst>
            </c:dLbl>
            <c:dLbl>
              <c:idx val="37"/>
              <c:tx>
                <c:rich>
                  <a:bodyPr/>
                  <a:lstStyle/>
                  <a:p>
                    <a:fld id="{F9E98C82-7712-4ADC-83F7-1ADC31D5984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A-114F-4549-892B-A94E58AC8112}"/>
                </c:ext>
              </c:extLst>
            </c:dLbl>
            <c:dLbl>
              <c:idx val="38"/>
              <c:tx>
                <c:rich>
                  <a:bodyPr/>
                  <a:lstStyle/>
                  <a:p>
                    <a:fld id="{8E9007B1-C495-4A8E-A554-E3F1741C95A3}"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B-114F-4549-892B-A94E58AC8112}"/>
                </c:ext>
              </c:extLst>
            </c:dLbl>
            <c:dLbl>
              <c:idx val="39"/>
              <c:tx>
                <c:rich>
                  <a:bodyPr/>
                  <a:lstStyle/>
                  <a:p>
                    <a:fld id="{1F59FC56-D879-403C-96F1-55C8DA1D71F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114F-4549-892B-A94E58AC8112}"/>
                </c:ext>
              </c:extLst>
            </c:dLbl>
            <c:dLbl>
              <c:idx val="40"/>
              <c:tx>
                <c:rich>
                  <a:bodyPr/>
                  <a:lstStyle/>
                  <a:p>
                    <a:fld id="{FCF0ADE9-FB97-473A-8071-25F060185795}"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D-114F-4549-892B-A94E58AC8112}"/>
                </c:ext>
              </c:extLst>
            </c:dLbl>
            <c:dLbl>
              <c:idx val="41"/>
              <c:tx>
                <c:rich>
                  <a:bodyPr/>
                  <a:lstStyle/>
                  <a:p>
                    <a:fld id="{53630E81-84E4-4A0C-878D-533EB4EB6C7B}"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114F-4549-892B-A94E58AC8112}"/>
                </c:ext>
              </c:extLst>
            </c:dLbl>
            <c:dLbl>
              <c:idx val="42"/>
              <c:tx>
                <c:rich>
                  <a:bodyPr/>
                  <a:lstStyle/>
                  <a:p>
                    <a:fld id="{17EB5685-4E68-4CD7-B246-2346B8B28660}"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114F-4549-892B-A94E58AC8112}"/>
                </c:ext>
              </c:extLst>
            </c:dLbl>
            <c:dLbl>
              <c:idx val="43"/>
              <c:tx>
                <c:rich>
                  <a:bodyPr/>
                  <a:lstStyle/>
                  <a:p>
                    <a:fld id="{C58E7E5F-7CB8-4584-B5EC-E7AC54826FB0}"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114F-4549-892B-A94E58AC8112}"/>
                </c:ext>
              </c:extLst>
            </c:dLbl>
            <c:dLbl>
              <c:idx val="44"/>
              <c:tx>
                <c:rich>
                  <a:bodyPr/>
                  <a:lstStyle/>
                  <a:p>
                    <a:fld id="{EC264853-1BEB-493F-9698-C5F7FAFE4CB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114F-4549-892B-A94E58AC8112}"/>
                </c:ext>
              </c:extLst>
            </c:dLbl>
            <c:dLbl>
              <c:idx val="45"/>
              <c:tx>
                <c:rich>
                  <a:bodyPr/>
                  <a:lstStyle/>
                  <a:p>
                    <a:fld id="{60CCE5EB-9623-4DE2-A9E1-3682252663E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F-114F-4549-892B-A94E58AC8112}"/>
                </c:ext>
              </c:extLst>
            </c:dLbl>
            <c:dLbl>
              <c:idx val="46"/>
              <c:tx>
                <c:rich>
                  <a:bodyPr/>
                  <a:lstStyle/>
                  <a:p>
                    <a:fld id="{9243CD84-DC31-4D58-B4C2-EA6CCCC6477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114F-4549-892B-A94E58AC8112}"/>
                </c:ext>
              </c:extLst>
            </c:dLbl>
            <c:dLbl>
              <c:idx val="47"/>
              <c:tx>
                <c:rich>
                  <a:bodyPr/>
                  <a:lstStyle/>
                  <a:p>
                    <a:fld id="{0538FCB4-1CFF-44E8-8ED2-6DF2C92B82D3}"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1-114F-4549-892B-A94E58AC811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1"/>
            <c:dispEq val="1"/>
            <c:trendlineLbl>
              <c:layout>
                <c:manualLayout>
                  <c:x val="0.1040673898960776"/>
                  <c:y val="-0.45592738407699035"/>
                </c:manualLayout>
              </c:layout>
              <c:tx>
                <c:rich>
                  <a:bodyPr rot="0" spcFirstLastPara="1" vertOverflow="ellipsis" vert="horz" wrap="square" anchor="ctr" anchorCtr="1"/>
                  <a:lstStyle/>
                  <a:p>
                    <a:pPr>
                      <a:defRPr sz="1000" b="1" i="0" u="none" strike="noStrike" kern="1200" baseline="0">
                        <a:solidFill>
                          <a:schemeClr val="accent1"/>
                        </a:solidFill>
                        <a:latin typeface="+mn-lt"/>
                        <a:ea typeface="+mn-ea"/>
                        <a:cs typeface="+mn-cs"/>
                      </a:defRPr>
                    </a:pPr>
                    <a:r>
                      <a:rPr lang="en-US" baseline="0"/>
                      <a:t>R² = 0.5937</a:t>
                    </a:r>
                    <a:endParaRPr lang="en-US"/>
                  </a:p>
                </c:rich>
              </c:tx>
              <c:numFmt formatCode="General" sourceLinked="0"/>
              <c:spPr>
                <a:noFill/>
                <a:ln>
                  <a:noFill/>
                </a:ln>
                <a:effectLst/>
              </c:spPr>
              <c:txPr>
                <a:bodyPr rot="0" spcFirstLastPara="1" vertOverflow="ellipsis" vert="horz" wrap="square" anchor="ctr" anchorCtr="1"/>
                <a:lstStyle/>
                <a:p>
                  <a:pPr>
                    <a:defRPr sz="1000" b="1" i="0" u="none" strike="noStrike" kern="1200" baseline="0">
                      <a:solidFill>
                        <a:schemeClr val="accent1"/>
                      </a:solidFill>
                      <a:latin typeface="+mn-lt"/>
                      <a:ea typeface="+mn-ea"/>
                      <a:cs typeface="+mn-cs"/>
                    </a:defRPr>
                  </a:pPr>
                  <a:endParaRPr lang="en-US"/>
                </a:p>
              </c:txPr>
            </c:trendlineLbl>
          </c:trendline>
          <c:xVal>
            <c:numRef>
              <c:f>'Relig DB and Renewables'!$D$83:$D$130</c:f>
              <c:numCache>
                <c:formatCode>General</c:formatCode>
                <c:ptCount val="48"/>
                <c:pt idx="0">
                  <c:v>95.798000000000002</c:v>
                </c:pt>
                <c:pt idx="1">
                  <c:v>93.367999999999995</c:v>
                </c:pt>
                <c:pt idx="2">
                  <c:v>76.358000000000004</c:v>
                </c:pt>
                <c:pt idx="3">
                  <c:v>83.64800000000001</c:v>
                </c:pt>
                <c:pt idx="5">
                  <c:v>100</c:v>
                </c:pt>
                <c:pt idx="6">
                  <c:v>62.993000000000009</c:v>
                </c:pt>
                <c:pt idx="7">
                  <c:v>66.638000000000005</c:v>
                </c:pt>
                <c:pt idx="10">
                  <c:v>54.488</c:v>
                </c:pt>
                <c:pt idx="11">
                  <c:v>69.067999999999998</c:v>
                </c:pt>
                <c:pt idx="12">
                  <c:v>47.198</c:v>
                </c:pt>
                <c:pt idx="13">
                  <c:v>67.853000000000009</c:v>
                </c:pt>
                <c:pt idx="14">
                  <c:v>36.262999999999998</c:v>
                </c:pt>
                <c:pt idx="15">
                  <c:v>39.908000000000001</c:v>
                </c:pt>
                <c:pt idx="16">
                  <c:v>28.972999999999999</c:v>
                </c:pt>
                <c:pt idx="17">
                  <c:v>38.692999999999998</c:v>
                </c:pt>
                <c:pt idx="18">
                  <c:v>37.478000000000002</c:v>
                </c:pt>
                <c:pt idx="20">
                  <c:v>24.113</c:v>
                </c:pt>
                <c:pt idx="21">
                  <c:v>27.757999999999999</c:v>
                </c:pt>
                <c:pt idx="25">
                  <c:v>94.582999999999998</c:v>
                </c:pt>
                <c:pt idx="26">
                  <c:v>55.703000000000003</c:v>
                </c:pt>
                <c:pt idx="27">
                  <c:v>87.293000000000006</c:v>
                </c:pt>
                <c:pt idx="28">
                  <c:v>86.078000000000003</c:v>
                </c:pt>
                <c:pt idx="29">
                  <c:v>82.433000000000007</c:v>
                </c:pt>
                <c:pt idx="30">
                  <c:v>78.787999999999997</c:v>
                </c:pt>
                <c:pt idx="31">
                  <c:v>50.843000000000004</c:v>
                </c:pt>
                <c:pt idx="32">
                  <c:v>73.927999999999997</c:v>
                </c:pt>
                <c:pt idx="33">
                  <c:v>41.123000000000005</c:v>
                </c:pt>
                <c:pt idx="35">
                  <c:v>58.132999999999996</c:v>
                </c:pt>
                <c:pt idx="36">
                  <c:v>53.273000000000003</c:v>
                </c:pt>
                <c:pt idx="37">
                  <c:v>45.983000000000004</c:v>
                </c:pt>
                <c:pt idx="38">
                  <c:v>75.143000000000001</c:v>
                </c:pt>
                <c:pt idx="39">
                  <c:v>43.552999999999997</c:v>
                </c:pt>
                <c:pt idx="40">
                  <c:v>72.713000000000008</c:v>
                </c:pt>
                <c:pt idx="41">
                  <c:v>35.048000000000002</c:v>
                </c:pt>
                <c:pt idx="42">
                  <c:v>33.832999999999998</c:v>
                </c:pt>
                <c:pt idx="43">
                  <c:v>32.618000000000002</c:v>
                </c:pt>
                <c:pt idx="44">
                  <c:v>26.542999999999999</c:v>
                </c:pt>
                <c:pt idx="45">
                  <c:v>25.327999999999999</c:v>
                </c:pt>
                <c:pt idx="46">
                  <c:v>64.207999999999998</c:v>
                </c:pt>
                <c:pt idx="47">
                  <c:v>100</c:v>
                </c:pt>
              </c:numCache>
            </c:numRef>
          </c:xVal>
          <c:yVal>
            <c:numRef>
              <c:f>'Relig DB and Renewables'!$O$83:$O$130</c:f>
              <c:numCache>
                <c:formatCode>General</c:formatCode>
                <c:ptCount val="48"/>
                <c:pt idx="0">
                  <c:v>8893</c:v>
                </c:pt>
                <c:pt idx="1">
                  <c:v>7784</c:v>
                </c:pt>
                <c:pt idx="2">
                  <c:v>31647</c:v>
                </c:pt>
                <c:pt idx="3">
                  <c:v>13330</c:v>
                </c:pt>
                <c:pt idx="5">
                  <c:v>19126</c:v>
                </c:pt>
                <c:pt idx="6">
                  <c:v>32023</c:v>
                </c:pt>
                <c:pt idx="7">
                  <c:v>20645</c:v>
                </c:pt>
                <c:pt idx="10">
                  <c:v>52224</c:v>
                </c:pt>
                <c:pt idx="11">
                  <c:v>29111</c:v>
                </c:pt>
                <c:pt idx="12">
                  <c:v>40371</c:v>
                </c:pt>
                <c:pt idx="13">
                  <c:v>39472</c:v>
                </c:pt>
                <c:pt idx="14">
                  <c:v>52362</c:v>
                </c:pt>
                <c:pt idx="15">
                  <c:v>45601</c:v>
                </c:pt>
                <c:pt idx="16">
                  <c:v>45642</c:v>
                </c:pt>
                <c:pt idx="17">
                  <c:v>52896</c:v>
                </c:pt>
                <c:pt idx="18">
                  <c:v>46559</c:v>
                </c:pt>
                <c:pt idx="20">
                  <c:v>52718</c:v>
                </c:pt>
                <c:pt idx="21">
                  <c:v>51840</c:v>
                </c:pt>
                <c:pt idx="25">
                  <c:v>5677</c:v>
                </c:pt>
                <c:pt idx="26">
                  <c:v>34829</c:v>
                </c:pt>
                <c:pt idx="27">
                  <c:v>12400</c:v>
                </c:pt>
                <c:pt idx="28">
                  <c:v>26176</c:v>
                </c:pt>
                <c:pt idx="29">
                  <c:v>16111</c:v>
                </c:pt>
                <c:pt idx="30">
                  <c:v>28270</c:v>
                </c:pt>
                <c:pt idx="31">
                  <c:v>23207</c:v>
                </c:pt>
                <c:pt idx="32">
                  <c:v>20069</c:v>
                </c:pt>
                <c:pt idx="33">
                  <c:v>41415</c:v>
                </c:pt>
                <c:pt idx="35">
                  <c:v>9125</c:v>
                </c:pt>
                <c:pt idx="36">
                  <c:v>77669</c:v>
                </c:pt>
                <c:pt idx="37">
                  <c:v>29488</c:v>
                </c:pt>
                <c:pt idx="38">
                  <c:v>12463</c:v>
                </c:pt>
                <c:pt idx="39">
                  <c:v>49935</c:v>
                </c:pt>
                <c:pt idx="40">
                  <c:v>13840</c:v>
                </c:pt>
                <c:pt idx="41">
                  <c:v>48258</c:v>
                </c:pt>
                <c:pt idx="42">
                  <c:v>56570</c:v>
                </c:pt>
                <c:pt idx="43">
                  <c:v>44549</c:v>
                </c:pt>
                <c:pt idx="44">
                  <c:v>33553</c:v>
                </c:pt>
                <c:pt idx="45">
                  <c:v>37423</c:v>
                </c:pt>
                <c:pt idx="46">
                  <c:v>25978</c:v>
                </c:pt>
                <c:pt idx="47">
                  <c:v>8936</c:v>
                </c:pt>
              </c:numCache>
            </c:numRef>
          </c:yVal>
          <c:smooth val="0"/>
          <c:extLst>
            <c:ext xmlns:c15="http://schemas.microsoft.com/office/drawing/2012/chart" uri="{02D57815-91ED-43cb-92C2-25804820EDAC}">
              <c15:datalabelsRange>
                <c15:f>'Relig DB and Renewables'!$B$83:$B$130</c15:f>
                <c15:dlblRangeCache>
                  <c:ptCount val="48"/>
                  <c:pt idx="0">
                    <c:v>Phillipines</c:v>
                  </c:pt>
                  <c:pt idx="1">
                    <c:v>India</c:v>
                  </c:pt>
                  <c:pt idx="2">
                    <c:v>Poland</c:v>
                  </c:pt>
                  <c:pt idx="3">
                    <c:v>Egypt</c:v>
                  </c:pt>
                  <c:pt idx="5">
                    <c:v>Thailand</c:v>
                  </c:pt>
                  <c:pt idx="6">
                    <c:v>Portugal</c:v>
                  </c:pt>
                  <c:pt idx="7">
                    <c:v>Mexico</c:v>
                  </c:pt>
                  <c:pt idx="10">
                    <c:v>Austria</c:v>
                  </c:pt>
                  <c:pt idx="11">
                    <c:v>Greece</c:v>
                  </c:pt>
                  <c:pt idx="12">
                    <c:v>Spain</c:v>
                  </c:pt>
                  <c:pt idx="13">
                    <c:v>Italy</c:v>
                  </c:pt>
                  <c:pt idx="14">
                    <c:v>Australia</c:v>
                  </c:pt>
                  <c:pt idx="15">
                    <c:v>France</c:v>
                  </c:pt>
                  <c:pt idx="16">
                    <c:v>Great Britain</c:v>
                  </c:pt>
                  <c:pt idx="17">
                    <c:v>Germany</c:v>
                  </c:pt>
                  <c:pt idx="18">
                    <c:v>Finland</c:v>
                  </c:pt>
                  <c:pt idx="20">
                    <c:v>Sweden</c:v>
                  </c:pt>
                  <c:pt idx="21">
                    <c:v>Denmark</c:v>
                  </c:pt>
                  <c:pt idx="25">
                    <c:v>Pakistan</c:v>
                  </c:pt>
                  <c:pt idx="26">
                    <c:v>Lithuania</c:v>
                  </c:pt>
                  <c:pt idx="27">
                    <c:v>Venezuela</c:v>
                  </c:pt>
                  <c:pt idx="28">
                    <c:v>Romania</c:v>
                  </c:pt>
                  <c:pt idx="29">
                    <c:v>Brazil</c:v>
                  </c:pt>
                  <c:pt idx="30">
                    <c:v>Turkey</c:v>
                  </c:pt>
                  <c:pt idx="31">
                    <c:v>Bulgaria</c:v>
                  </c:pt>
                  <c:pt idx="32">
                    <c:v>Iran</c:v>
                  </c:pt>
                  <c:pt idx="33">
                    <c:v>South Korea</c:v>
                  </c:pt>
                  <c:pt idx="35">
                    <c:v>Ukraine</c:v>
                  </c:pt>
                  <c:pt idx="36">
                    <c:v>Ireland</c:v>
                  </c:pt>
                  <c:pt idx="37">
                    <c:v>Latvia</c:v>
                  </c:pt>
                  <c:pt idx="38">
                    <c:v>Tunisia</c:v>
                  </c:pt>
                  <c:pt idx="39">
                    <c:v>Canada</c:v>
                  </c:pt>
                  <c:pt idx="40">
                    <c:v>South Africa</c:v>
                  </c:pt>
                  <c:pt idx="41">
                    <c:v>Belgium</c:v>
                  </c:pt>
                  <c:pt idx="42">
                    <c:v>Netherlands</c:v>
                  </c:pt>
                  <c:pt idx="43">
                    <c:v>Japan</c:v>
                  </c:pt>
                  <c:pt idx="44">
                    <c:v>Estonia</c:v>
                  </c:pt>
                  <c:pt idx="45">
                    <c:v>Czech republic</c:v>
                  </c:pt>
                  <c:pt idx="46">
                    <c:v>Chile</c:v>
                  </c:pt>
                  <c:pt idx="47">
                    <c:v>Morocco</c:v>
                  </c:pt>
                </c15:dlblRangeCache>
              </c15:datalabelsRange>
            </c:ext>
            <c:ext xmlns:c16="http://schemas.microsoft.com/office/drawing/2014/chart" uri="{C3380CC4-5D6E-409C-BE32-E72D297353CC}">
              <c16:uniqueId val="{00000000-114F-4549-892B-A94E58AC8112}"/>
            </c:ext>
          </c:extLst>
        </c:ser>
        <c:dLbls>
          <c:showLegendKey val="0"/>
          <c:showVal val="0"/>
          <c:showCatName val="0"/>
          <c:showSerName val="0"/>
          <c:showPercent val="0"/>
          <c:showBubbleSize val="0"/>
        </c:dLbls>
        <c:axId val="491403760"/>
        <c:axId val="491407368"/>
      </c:scatterChart>
      <c:valAx>
        <c:axId val="4914037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r>
                  <a:rPr lang="en-GB" sz="1300"/>
                  <a:t>Debiased National Religisoty</a:t>
                </a:r>
              </a:p>
            </c:rich>
          </c:tx>
          <c:overlay val="0"/>
          <c:spPr>
            <a:noFill/>
            <a:ln>
              <a:noFill/>
            </a:ln>
            <a:effectLst/>
          </c:spPr>
          <c:txPr>
            <a:bodyPr rot="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1407368"/>
        <c:crosses val="autoZero"/>
        <c:crossBetween val="midCat"/>
      </c:valAx>
      <c:valAx>
        <c:axId val="4914073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r>
                  <a:rPr lang="en-GB" sz="1300" baseline="0"/>
                  <a:t>National GDP-per-Capita</a:t>
                </a:r>
              </a:p>
            </c:rich>
          </c:tx>
          <c:overlay val="0"/>
          <c:spPr>
            <a:noFill/>
            <a:ln>
              <a:noFill/>
            </a:ln>
            <a:effectLst/>
          </c:spPr>
          <c:txPr>
            <a:bodyPr rot="-540000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140376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500" b="0" i="0" u="none" strike="noStrike" kern="1200" spc="0" baseline="0">
                <a:solidFill>
                  <a:schemeClr val="tx1">
                    <a:lumMod val="65000"/>
                    <a:lumOff val="35000"/>
                  </a:schemeClr>
                </a:solidFill>
                <a:latin typeface="+mn-lt"/>
                <a:ea typeface="+mn-ea"/>
                <a:cs typeface="+mn-cs"/>
              </a:defRPr>
            </a:pPr>
            <a:r>
              <a:rPr lang="en-GB" sz="1500"/>
              <a:t>National</a:t>
            </a:r>
            <a:r>
              <a:rPr lang="en-GB" sz="1500" baseline="0"/>
              <a:t> </a:t>
            </a:r>
            <a:r>
              <a:rPr lang="en-GB" sz="1500"/>
              <a:t>GDP</a:t>
            </a:r>
            <a:r>
              <a:rPr lang="en-GB" sz="1500" baseline="0"/>
              <a:t>-per-Capita, versus National Religiosity. For 40 nations (that deploy Solar Power).</a:t>
            </a:r>
            <a:endParaRPr lang="en-GB" sz="1500"/>
          </a:p>
        </c:rich>
      </c:tx>
      <c:overlay val="0"/>
      <c:spPr>
        <a:noFill/>
        <a:ln>
          <a:noFill/>
        </a:ln>
        <a:effectLst/>
      </c:spPr>
      <c:txPr>
        <a:bodyPr rot="0" spcFirstLastPara="1" vertOverflow="ellipsis" vert="horz" wrap="square" anchor="ctr" anchorCtr="1"/>
        <a:lstStyle/>
        <a:p>
          <a:pPr>
            <a:defRPr sz="15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dLbls>
            <c:dLbl>
              <c:idx val="0"/>
              <c:tx>
                <c:rich>
                  <a:bodyPr/>
                  <a:lstStyle/>
                  <a:p>
                    <a:fld id="{1547AF23-AF35-4D65-A4D6-ED325D61F0C6}"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FC8D-4A89-991C-90F3EDAC197D}"/>
                </c:ext>
              </c:extLst>
            </c:dLbl>
            <c:dLbl>
              <c:idx val="1"/>
              <c:tx>
                <c:rich>
                  <a:bodyPr/>
                  <a:lstStyle/>
                  <a:p>
                    <a:fld id="{67E97751-414A-4F11-8D11-0A0A86C53BE7}"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FC8D-4A89-991C-90F3EDAC197D}"/>
                </c:ext>
              </c:extLst>
            </c:dLbl>
            <c:dLbl>
              <c:idx val="2"/>
              <c:tx>
                <c:rich>
                  <a:bodyPr/>
                  <a:lstStyle/>
                  <a:p>
                    <a:fld id="{D503A8B7-3D8F-4751-80FB-0546FF14D01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FC8D-4A89-991C-90F3EDAC197D}"/>
                </c:ext>
              </c:extLst>
            </c:dLbl>
            <c:dLbl>
              <c:idx val="3"/>
              <c:tx>
                <c:rich>
                  <a:bodyPr/>
                  <a:lstStyle/>
                  <a:p>
                    <a:fld id="{26444431-5389-48A0-8257-A57C8C9670B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FC8D-4A89-991C-90F3EDAC197D}"/>
                </c:ext>
              </c:extLst>
            </c:dLbl>
            <c:dLbl>
              <c:idx val="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C8D-4A89-991C-90F3EDAC197D}"/>
                </c:ext>
              </c:extLst>
            </c:dLbl>
            <c:dLbl>
              <c:idx val="5"/>
              <c:tx>
                <c:rich>
                  <a:bodyPr/>
                  <a:lstStyle/>
                  <a:p>
                    <a:fld id="{DA0E514F-B8CE-4D47-8610-485FA91B7F6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FC8D-4A89-991C-90F3EDAC197D}"/>
                </c:ext>
              </c:extLst>
            </c:dLbl>
            <c:dLbl>
              <c:idx val="6"/>
              <c:tx>
                <c:rich>
                  <a:bodyPr/>
                  <a:lstStyle/>
                  <a:p>
                    <a:fld id="{07FBCD52-ABE1-4988-93DA-534B78A9462B}"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FC8D-4A89-991C-90F3EDAC197D}"/>
                </c:ext>
              </c:extLst>
            </c:dLbl>
            <c:dLbl>
              <c:idx val="7"/>
              <c:tx>
                <c:rich>
                  <a:bodyPr/>
                  <a:lstStyle/>
                  <a:p>
                    <a:fld id="{F72215C3-C037-4213-92A1-58257F14BDF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FC8D-4A89-991C-90F3EDAC197D}"/>
                </c:ext>
              </c:extLst>
            </c:dLbl>
            <c:dLbl>
              <c:idx val="8"/>
              <c:tx>
                <c:rich>
                  <a:bodyPr/>
                  <a:lstStyle/>
                  <a:p>
                    <a:fld id="{90E212CE-FB4D-4D81-845B-E4EF0E77FF9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FC8D-4A89-991C-90F3EDAC197D}"/>
                </c:ext>
              </c:extLst>
            </c:dLbl>
            <c:dLbl>
              <c:idx val="9"/>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C8D-4A89-991C-90F3EDAC197D}"/>
                </c:ext>
              </c:extLst>
            </c:dLbl>
            <c:dLbl>
              <c:idx val="10"/>
              <c:tx>
                <c:rich>
                  <a:bodyPr/>
                  <a:lstStyle/>
                  <a:p>
                    <a:fld id="{C2F8A71B-18BB-496E-821A-76F225B6611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FC8D-4A89-991C-90F3EDAC197D}"/>
                </c:ext>
              </c:extLst>
            </c:dLbl>
            <c:dLbl>
              <c:idx val="11"/>
              <c:tx>
                <c:rich>
                  <a:bodyPr/>
                  <a:lstStyle/>
                  <a:p>
                    <a:fld id="{BC2180F1-E9A0-409B-AD35-C962692B3CA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FC8D-4A89-991C-90F3EDAC197D}"/>
                </c:ext>
              </c:extLst>
            </c:dLbl>
            <c:dLbl>
              <c:idx val="12"/>
              <c:tx>
                <c:rich>
                  <a:bodyPr/>
                  <a:lstStyle/>
                  <a:p>
                    <a:fld id="{9A75348A-CF0E-4ABF-8FBF-CCBC77EC4E03}"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FC8D-4A89-991C-90F3EDAC197D}"/>
                </c:ext>
              </c:extLst>
            </c:dLbl>
            <c:dLbl>
              <c:idx val="13"/>
              <c:tx>
                <c:rich>
                  <a:bodyPr/>
                  <a:lstStyle/>
                  <a:p>
                    <a:fld id="{D961FD28-1EF7-47FF-8935-49C7BEB36B3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FC8D-4A89-991C-90F3EDAC197D}"/>
                </c:ext>
              </c:extLst>
            </c:dLbl>
            <c:dLbl>
              <c:idx val="14"/>
              <c:tx>
                <c:rich>
                  <a:bodyPr/>
                  <a:lstStyle/>
                  <a:p>
                    <a:fld id="{5F4E2268-CA19-41F3-92BA-06264E1E242C}"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FC8D-4A89-991C-90F3EDAC197D}"/>
                </c:ext>
              </c:extLst>
            </c:dLbl>
            <c:dLbl>
              <c:idx val="15"/>
              <c:tx>
                <c:rich>
                  <a:bodyPr/>
                  <a:lstStyle/>
                  <a:p>
                    <a:fld id="{327807FC-AEEE-44DB-BED3-554D53E6A30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FC8D-4A89-991C-90F3EDAC197D}"/>
                </c:ext>
              </c:extLst>
            </c:dLbl>
            <c:dLbl>
              <c:idx val="16"/>
              <c:tx>
                <c:rich>
                  <a:bodyPr/>
                  <a:lstStyle/>
                  <a:p>
                    <a:fld id="{C250E3B3-42C6-4CA6-92BA-C5E8D87859B5}"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FC8D-4A89-991C-90F3EDAC197D}"/>
                </c:ext>
              </c:extLst>
            </c:dLbl>
            <c:dLbl>
              <c:idx val="17"/>
              <c:tx>
                <c:rich>
                  <a:bodyPr/>
                  <a:lstStyle/>
                  <a:p>
                    <a:fld id="{ECB96744-5088-4335-A576-42326C956953}"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FC8D-4A89-991C-90F3EDAC197D}"/>
                </c:ext>
              </c:extLst>
            </c:dLbl>
            <c:dLbl>
              <c:idx val="18"/>
              <c:layout>
                <c:manualLayout>
                  <c:x val="-2.435091204536359E-2"/>
                  <c:y val="-1.3041809721565547E-2"/>
                </c:manualLayout>
              </c:layout>
              <c:tx>
                <c:rich>
                  <a:bodyPr/>
                  <a:lstStyle/>
                  <a:p>
                    <a:fld id="{4AA0246F-4FB3-4174-B83D-E383DD2FB6D5}"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FC8D-4A89-991C-90F3EDAC197D}"/>
                </c:ext>
              </c:extLst>
            </c:dLbl>
            <c:dLbl>
              <c:idx val="19"/>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C8D-4A89-991C-90F3EDAC197D}"/>
                </c:ext>
              </c:extLst>
            </c:dLbl>
            <c:dLbl>
              <c:idx val="20"/>
              <c:tx>
                <c:rich>
                  <a:bodyPr/>
                  <a:lstStyle/>
                  <a:p>
                    <a:fld id="{7EF4ADB0-4036-4ACD-B69D-1C27DF457BEB}"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FC8D-4A89-991C-90F3EDAC197D}"/>
                </c:ext>
              </c:extLst>
            </c:dLbl>
            <c:dLbl>
              <c:idx val="21"/>
              <c:layout>
                <c:manualLayout>
                  <c:x val="-5.936930725055576E-2"/>
                  <c:y val="3.3812341504649195E-3"/>
                </c:manualLayout>
              </c:layout>
              <c:tx>
                <c:rich>
                  <a:bodyPr/>
                  <a:lstStyle/>
                  <a:p>
                    <a:fld id="{4EBD4FB9-7F3E-40B0-B294-50BD29E3FFF5}"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FC8D-4A89-991C-90F3EDAC197D}"/>
                </c:ext>
              </c:extLst>
            </c:dLbl>
            <c:dLbl>
              <c:idx val="22"/>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FC8D-4A89-991C-90F3EDAC197D}"/>
                </c:ext>
              </c:extLst>
            </c:dLbl>
            <c:dLbl>
              <c:idx val="23"/>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FC8D-4A89-991C-90F3EDAC197D}"/>
                </c:ext>
              </c:extLst>
            </c:dLbl>
            <c:dLbl>
              <c:idx val="2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FC8D-4A89-991C-90F3EDAC197D}"/>
                </c:ext>
              </c:extLst>
            </c:dLbl>
            <c:dLbl>
              <c:idx val="25"/>
              <c:tx>
                <c:rich>
                  <a:bodyPr/>
                  <a:lstStyle/>
                  <a:p>
                    <a:fld id="{8AED986A-3B13-4131-B246-BBC6DFC27316}"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FC8D-4A89-991C-90F3EDAC197D}"/>
                </c:ext>
              </c:extLst>
            </c:dLbl>
            <c:dLbl>
              <c:idx val="26"/>
              <c:tx>
                <c:rich>
                  <a:bodyPr/>
                  <a:lstStyle/>
                  <a:p>
                    <a:fld id="{35E910DC-2FDD-4179-9F77-6DAECC4F9AD6}"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FC8D-4A89-991C-90F3EDAC197D}"/>
                </c:ext>
              </c:extLst>
            </c:dLbl>
            <c:dLbl>
              <c:idx val="27"/>
              <c:tx>
                <c:rich>
                  <a:bodyPr/>
                  <a:lstStyle/>
                  <a:p>
                    <a:fld id="{F3E84879-39BA-4182-B220-95B96F43365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FC8D-4A89-991C-90F3EDAC197D}"/>
                </c:ext>
              </c:extLst>
            </c:dLbl>
            <c:dLbl>
              <c:idx val="28"/>
              <c:tx>
                <c:rich>
                  <a:bodyPr/>
                  <a:lstStyle/>
                  <a:p>
                    <a:fld id="{8B6DF249-862A-4FAA-B896-C974D0E42B5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FC8D-4A89-991C-90F3EDAC197D}"/>
                </c:ext>
              </c:extLst>
            </c:dLbl>
            <c:dLbl>
              <c:idx val="29"/>
              <c:tx>
                <c:rich>
                  <a:bodyPr/>
                  <a:lstStyle/>
                  <a:p>
                    <a:fld id="{C84638AB-7FEA-4C4C-ABDC-B623BB70656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FC8D-4A89-991C-90F3EDAC197D}"/>
                </c:ext>
              </c:extLst>
            </c:dLbl>
            <c:dLbl>
              <c:idx val="30"/>
              <c:tx>
                <c:rich>
                  <a:bodyPr/>
                  <a:lstStyle/>
                  <a:p>
                    <a:fld id="{7FE7DF19-FDE5-4DAF-8797-31F1D72B975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FC8D-4A89-991C-90F3EDAC197D}"/>
                </c:ext>
              </c:extLst>
            </c:dLbl>
            <c:dLbl>
              <c:idx val="31"/>
              <c:tx>
                <c:rich>
                  <a:bodyPr/>
                  <a:lstStyle/>
                  <a:p>
                    <a:fld id="{7E282EB8-1A95-4885-9A8B-0E79F3D5B37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FC8D-4A89-991C-90F3EDAC197D}"/>
                </c:ext>
              </c:extLst>
            </c:dLbl>
            <c:dLbl>
              <c:idx val="32"/>
              <c:tx>
                <c:rich>
                  <a:bodyPr/>
                  <a:lstStyle/>
                  <a:p>
                    <a:fld id="{6C7A2F8C-388C-4D4C-A100-001A0D5ECE5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FC8D-4A89-991C-90F3EDAC197D}"/>
                </c:ext>
              </c:extLst>
            </c:dLbl>
            <c:dLbl>
              <c:idx val="33"/>
              <c:tx>
                <c:rich>
                  <a:bodyPr/>
                  <a:lstStyle/>
                  <a:p>
                    <a:fld id="{1708764C-36E1-489C-B571-1B12357ECBE6}"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FC8D-4A89-991C-90F3EDAC197D}"/>
                </c:ext>
              </c:extLst>
            </c:dLbl>
            <c:dLbl>
              <c:idx val="34"/>
              <c:tx>
                <c:rich>
                  <a:bodyPr/>
                  <a:lstStyle/>
                  <a:p>
                    <a:fld id="{1FD05214-A791-4CD7-827F-3300ED4DE5DA}"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FC8D-4A89-991C-90F3EDAC197D}"/>
                </c:ext>
              </c:extLst>
            </c:dLbl>
            <c:dLbl>
              <c:idx val="35"/>
              <c:tx>
                <c:rich>
                  <a:bodyPr/>
                  <a:lstStyle/>
                  <a:p>
                    <a:fld id="{9AC6EE6F-71FE-43B6-8F8F-53B7FC03B448}"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8-FC8D-4A89-991C-90F3EDAC197D}"/>
                </c:ext>
              </c:extLst>
            </c:dLbl>
            <c:dLbl>
              <c:idx val="36"/>
              <c:tx>
                <c:rich>
                  <a:bodyPr/>
                  <a:lstStyle/>
                  <a:p>
                    <a:fld id="{8AE7CA94-B5DB-457F-A5DB-3A9DCDD572E4}"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9-FC8D-4A89-991C-90F3EDAC197D}"/>
                </c:ext>
              </c:extLst>
            </c:dLbl>
            <c:dLbl>
              <c:idx val="37"/>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FC8D-4A89-991C-90F3EDAC197D}"/>
                </c:ext>
              </c:extLst>
            </c:dLbl>
            <c:dLbl>
              <c:idx val="38"/>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FC8D-4A89-991C-90F3EDAC197D}"/>
                </c:ext>
              </c:extLst>
            </c:dLbl>
            <c:dLbl>
              <c:idx val="39"/>
              <c:tx>
                <c:rich>
                  <a:bodyPr/>
                  <a:lstStyle/>
                  <a:p>
                    <a:fld id="{E30699AB-EE13-4A02-A3C7-5D3AEA9BA06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FC8D-4A89-991C-90F3EDAC197D}"/>
                </c:ext>
              </c:extLst>
            </c:dLbl>
            <c:dLbl>
              <c:idx val="40"/>
              <c:tx>
                <c:rich>
                  <a:bodyPr/>
                  <a:lstStyle/>
                  <a:p>
                    <a:fld id="{8A1451CF-DE06-435B-AFC1-693840FDEFC8}"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D-FC8D-4A89-991C-90F3EDAC197D}"/>
                </c:ext>
              </c:extLst>
            </c:dLbl>
            <c:dLbl>
              <c:idx val="41"/>
              <c:tx>
                <c:rich>
                  <a:bodyPr/>
                  <a:lstStyle/>
                  <a:p>
                    <a:fld id="{B5F815F7-536B-4CAD-B4EA-178BF6D7881A}"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FC8D-4A89-991C-90F3EDAC197D}"/>
                </c:ext>
              </c:extLst>
            </c:dLbl>
            <c:dLbl>
              <c:idx val="42"/>
              <c:tx>
                <c:rich>
                  <a:bodyPr/>
                  <a:lstStyle/>
                  <a:p>
                    <a:fld id="{62472B47-C739-46DD-8AC5-17C3B8624E7C}"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FC8D-4A89-991C-90F3EDAC197D}"/>
                </c:ext>
              </c:extLst>
            </c:dLbl>
            <c:dLbl>
              <c:idx val="43"/>
              <c:layout>
                <c:manualLayout>
                  <c:x val="-4.2804654011022659E-2"/>
                  <c:y val="3.3812341504647959E-3"/>
                </c:manualLayout>
              </c:layout>
              <c:tx>
                <c:rich>
                  <a:bodyPr/>
                  <a:lstStyle/>
                  <a:p>
                    <a:fld id="{175D35C6-360E-4D78-8E0B-91CD186CCA22}"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FC8D-4A89-991C-90F3EDAC197D}"/>
                </c:ext>
              </c:extLst>
            </c:dLbl>
            <c:dLbl>
              <c:idx val="44"/>
              <c:tx>
                <c:rich>
                  <a:bodyPr/>
                  <a:lstStyle/>
                  <a:p>
                    <a:fld id="{9D62D073-DF7C-4B3E-B693-7FFFB7216CDA}"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E-FC8D-4A89-991C-90F3EDAC197D}"/>
                </c:ext>
              </c:extLst>
            </c:dLbl>
            <c:dLbl>
              <c:idx val="45"/>
              <c:tx>
                <c:rich>
                  <a:bodyPr/>
                  <a:lstStyle/>
                  <a:p>
                    <a:fld id="{35B29AF0-855E-4FDE-8A41-AE69BC2AD24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F-FC8D-4A89-991C-90F3EDAC197D}"/>
                </c:ext>
              </c:extLst>
            </c:dLbl>
            <c:dLbl>
              <c:idx val="46"/>
              <c:tx>
                <c:rich>
                  <a:bodyPr/>
                  <a:lstStyle/>
                  <a:p>
                    <a:fld id="{21002167-8750-4032-B0E6-A87E6253FBC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FC8D-4A89-991C-90F3EDAC197D}"/>
                </c:ext>
              </c:extLst>
            </c:dLbl>
            <c:dLbl>
              <c:idx val="47"/>
              <c:tx>
                <c:rich>
                  <a:bodyPr/>
                  <a:lstStyle/>
                  <a:p>
                    <a:fld id="{A98E29EA-197B-40B3-96B4-3A8AF886BCFE}"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1-FC8D-4A89-991C-90F3EDAC197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1"/>
            <c:dispEq val="1"/>
            <c:trendlineLbl>
              <c:layout>
                <c:manualLayout>
                  <c:x val="0.11134504574211461"/>
                  <c:y val="-0.41853976282161809"/>
                </c:manualLayout>
              </c:layout>
              <c:tx>
                <c:rich>
                  <a:bodyPr rot="0" spcFirstLastPara="1" vertOverflow="ellipsis" vert="horz" wrap="square" anchor="ctr" anchorCtr="1"/>
                  <a:lstStyle/>
                  <a:p>
                    <a:pPr>
                      <a:defRPr sz="1000" b="1" i="0" u="none" strike="noStrike" kern="1200" baseline="0">
                        <a:solidFill>
                          <a:schemeClr val="accent1"/>
                        </a:solidFill>
                        <a:latin typeface="+mn-lt"/>
                        <a:ea typeface="+mn-ea"/>
                        <a:cs typeface="+mn-cs"/>
                      </a:defRPr>
                    </a:pPr>
                    <a:r>
                      <a:rPr lang="en-US" baseline="0"/>
                      <a:t>R² = 0.416</a:t>
                    </a:r>
                    <a:endParaRPr lang="en-US"/>
                  </a:p>
                </c:rich>
              </c:tx>
              <c:numFmt formatCode="General" sourceLinked="0"/>
              <c:spPr>
                <a:noFill/>
                <a:ln>
                  <a:noFill/>
                </a:ln>
                <a:effectLst/>
              </c:spPr>
              <c:txPr>
                <a:bodyPr rot="0" spcFirstLastPara="1" vertOverflow="ellipsis" vert="horz" wrap="square" anchor="ctr" anchorCtr="1"/>
                <a:lstStyle/>
                <a:p>
                  <a:pPr>
                    <a:defRPr sz="1000" b="1" i="0" u="none" strike="noStrike" kern="1200" baseline="0">
                      <a:solidFill>
                        <a:schemeClr val="accent1"/>
                      </a:solidFill>
                      <a:latin typeface="+mn-lt"/>
                      <a:ea typeface="+mn-ea"/>
                      <a:cs typeface="+mn-cs"/>
                    </a:defRPr>
                  </a:pPr>
                  <a:endParaRPr lang="en-US"/>
                </a:p>
              </c:txPr>
            </c:trendlineLbl>
          </c:trendline>
          <c:xVal>
            <c:numRef>
              <c:f>'Relig DB and Renewables'!$D$165:$D$212</c:f>
              <c:numCache>
                <c:formatCode>General</c:formatCode>
                <c:ptCount val="48"/>
                <c:pt idx="0">
                  <c:v>95.798000000000002</c:v>
                </c:pt>
                <c:pt idx="1">
                  <c:v>93.367999999999995</c:v>
                </c:pt>
                <c:pt idx="2">
                  <c:v>76.358000000000004</c:v>
                </c:pt>
                <c:pt idx="3">
                  <c:v>83.64800000000001</c:v>
                </c:pt>
                <c:pt idx="5">
                  <c:v>100</c:v>
                </c:pt>
                <c:pt idx="6">
                  <c:v>62.993000000000009</c:v>
                </c:pt>
                <c:pt idx="7">
                  <c:v>66.638000000000005</c:v>
                </c:pt>
                <c:pt idx="8">
                  <c:v>84.863</c:v>
                </c:pt>
                <c:pt idx="10">
                  <c:v>54.488</c:v>
                </c:pt>
                <c:pt idx="11">
                  <c:v>69.067999999999998</c:v>
                </c:pt>
                <c:pt idx="12">
                  <c:v>47.198</c:v>
                </c:pt>
                <c:pt idx="13">
                  <c:v>67.853000000000009</c:v>
                </c:pt>
                <c:pt idx="14">
                  <c:v>36.262999999999998</c:v>
                </c:pt>
                <c:pt idx="15">
                  <c:v>39.908000000000001</c:v>
                </c:pt>
                <c:pt idx="16">
                  <c:v>28.972999999999999</c:v>
                </c:pt>
                <c:pt idx="17">
                  <c:v>38.692999999999998</c:v>
                </c:pt>
                <c:pt idx="18">
                  <c:v>37.478000000000002</c:v>
                </c:pt>
                <c:pt idx="20">
                  <c:v>24.113</c:v>
                </c:pt>
                <c:pt idx="21">
                  <c:v>27.757999999999999</c:v>
                </c:pt>
                <c:pt idx="25">
                  <c:v>94.582999999999998</c:v>
                </c:pt>
                <c:pt idx="26">
                  <c:v>55.703000000000003</c:v>
                </c:pt>
                <c:pt idx="27">
                  <c:v>42.552999999999997</c:v>
                </c:pt>
                <c:pt idx="28">
                  <c:v>86.078000000000003</c:v>
                </c:pt>
                <c:pt idx="29">
                  <c:v>82.433000000000007</c:v>
                </c:pt>
                <c:pt idx="30">
                  <c:v>78.787999999999997</c:v>
                </c:pt>
                <c:pt idx="31">
                  <c:v>50.843000000000004</c:v>
                </c:pt>
                <c:pt idx="32">
                  <c:v>73.927999999999997</c:v>
                </c:pt>
                <c:pt idx="33">
                  <c:v>41.123000000000005</c:v>
                </c:pt>
                <c:pt idx="34">
                  <c:v>71.498000000000005</c:v>
                </c:pt>
                <c:pt idx="35">
                  <c:v>58.132999999999996</c:v>
                </c:pt>
                <c:pt idx="36">
                  <c:v>48.412999999999997</c:v>
                </c:pt>
                <c:pt idx="39">
                  <c:v>43.552999999999997</c:v>
                </c:pt>
                <c:pt idx="40">
                  <c:v>72.713000000000008</c:v>
                </c:pt>
                <c:pt idx="41">
                  <c:v>35.048000000000002</c:v>
                </c:pt>
                <c:pt idx="42">
                  <c:v>33.832999999999998</c:v>
                </c:pt>
                <c:pt idx="43">
                  <c:v>32.618000000000002</c:v>
                </c:pt>
                <c:pt idx="44">
                  <c:v>56.918000000000006</c:v>
                </c:pt>
                <c:pt idx="45">
                  <c:v>25.327999999999999</c:v>
                </c:pt>
                <c:pt idx="46">
                  <c:v>64.207999999999998</c:v>
                </c:pt>
                <c:pt idx="47">
                  <c:v>100</c:v>
                </c:pt>
              </c:numCache>
            </c:numRef>
          </c:xVal>
          <c:yVal>
            <c:numRef>
              <c:f>'Relig DB and Renewables'!$O$165:$O$212</c:f>
              <c:numCache>
                <c:formatCode>General</c:formatCode>
                <c:ptCount val="48"/>
                <c:pt idx="0">
                  <c:v>8893</c:v>
                </c:pt>
                <c:pt idx="1">
                  <c:v>7784</c:v>
                </c:pt>
                <c:pt idx="2">
                  <c:v>31647</c:v>
                </c:pt>
                <c:pt idx="3">
                  <c:v>13330</c:v>
                </c:pt>
                <c:pt idx="5">
                  <c:v>19126</c:v>
                </c:pt>
                <c:pt idx="6">
                  <c:v>32023</c:v>
                </c:pt>
                <c:pt idx="7">
                  <c:v>20645</c:v>
                </c:pt>
                <c:pt idx="8">
                  <c:v>30815</c:v>
                </c:pt>
                <c:pt idx="10">
                  <c:v>52224</c:v>
                </c:pt>
                <c:pt idx="11">
                  <c:v>29111</c:v>
                </c:pt>
                <c:pt idx="12">
                  <c:v>40371</c:v>
                </c:pt>
                <c:pt idx="13">
                  <c:v>39472</c:v>
                </c:pt>
                <c:pt idx="14">
                  <c:v>52362</c:v>
                </c:pt>
                <c:pt idx="15">
                  <c:v>45601</c:v>
                </c:pt>
                <c:pt idx="16">
                  <c:v>45642</c:v>
                </c:pt>
                <c:pt idx="17">
                  <c:v>52896</c:v>
                </c:pt>
                <c:pt idx="18">
                  <c:v>46559</c:v>
                </c:pt>
                <c:pt idx="20">
                  <c:v>52718</c:v>
                </c:pt>
                <c:pt idx="21">
                  <c:v>51840</c:v>
                </c:pt>
                <c:pt idx="25">
                  <c:v>5677</c:v>
                </c:pt>
                <c:pt idx="26">
                  <c:v>34829</c:v>
                </c:pt>
                <c:pt idx="27">
                  <c:v>64987</c:v>
                </c:pt>
                <c:pt idx="28">
                  <c:v>26176</c:v>
                </c:pt>
                <c:pt idx="29">
                  <c:v>16111</c:v>
                </c:pt>
                <c:pt idx="30">
                  <c:v>28270</c:v>
                </c:pt>
                <c:pt idx="31">
                  <c:v>23207</c:v>
                </c:pt>
                <c:pt idx="32">
                  <c:v>20069</c:v>
                </c:pt>
                <c:pt idx="33">
                  <c:v>41415</c:v>
                </c:pt>
                <c:pt idx="34">
                  <c:v>98225</c:v>
                </c:pt>
                <c:pt idx="35">
                  <c:v>9125</c:v>
                </c:pt>
                <c:pt idx="36">
                  <c:v>37855</c:v>
                </c:pt>
                <c:pt idx="39">
                  <c:v>49935</c:v>
                </c:pt>
                <c:pt idx="40">
                  <c:v>13840</c:v>
                </c:pt>
                <c:pt idx="41">
                  <c:v>48258</c:v>
                </c:pt>
                <c:pt idx="42">
                  <c:v>56570</c:v>
                </c:pt>
                <c:pt idx="43">
                  <c:v>44549</c:v>
                </c:pt>
                <c:pt idx="44">
                  <c:v>29032</c:v>
                </c:pt>
                <c:pt idx="45">
                  <c:v>37423</c:v>
                </c:pt>
                <c:pt idx="46">
                  <c:v>25978</c:v>
                </c:pt>
                <c:pt idx="47">
                  <c:v>8936</c:v>
                </c:pt>
              </c:numCache>
            </c:numRef>
          </c:yVal>
          <c:smooth val="0"/>
          <c:extLst>
            <c:ext xmlns:c15="http://schemas.microsoft.com/office/drawing/2012/chart" uri="{02D57815-91ED-43cb-92C2-25804820EDAC}">
              <c15:datalabelsRange>
                <c15:f>'Relig DB and Renewables'!$B$165:$B$212</c15:f>
                <c15:dlblRangeCache>
                  <c:ptCount val="48"/>
                  <c:pt idx="0">
                    <c:v>Phillipines</c:v>
                  </c:pt>
                  <c:pt idx="1">
                    <c:v>India</c:v>
                  </c:pt>
                  <c:pt idx="2">
                    <c:v>Poland</c:v>
                  </c:pt>
                  <c:pt idx="3">
                    <c:v>Egypt</c:v>
                  </c:pt>
                  <c:pt idx="5">
                    <c:v>Thailand</c:v>
                  </c:pt>
                  <c:pt idx="6">
                    <c:v>Portugal</c:v>
                  </c:pt>
                  <c:pt idx="7">
                    <c:v>Mexico</c:v>
                  </c:pt>
                  <c:pt idx="8">
                    <c:v>Malaysia</c:v>
                  </c:pt>
                  <c:pt idx="10">
                    <c:v>Austria</c:v>
                  </c:pt>
                  <c:pt idx="11">
                    <c:v>Greece</c:v>
                  </c:pt>
                  <c:pt idx="12">
                    <c:v>Spain</c:v>
                  </c:pt>
                  <c:pt idx="13">
                    <c:v>Italy</c:v>
                  </c:pt>
                  <c:pt idx="14">
                    <c:v>Australia</c:v>
                  </c:pt>
                  <c:pt idx="15">
                    <c:v>France</c:v>
                  </c:pt>
                  <c:pt idx="16">
                    <c:v>Great Britain</c:v>
                  </c:pt>
                  <c:pt idx="17">
                    <c:v>Germany</c:v>
                  </c:pt>
                  <c:pt idx="18">
                    <c:v>Finland</c:v>
                  </c:pt>
                  <c:pt idx="20">
                    <c:v>Sweden</c:v>
                  </c:pt>
                  <c:pt idx="21">
                    <c:v>Denmark</c:v>
                  </c:pt>
                  <c:pt idx="25">
                    <c:v>Pakistan</c:v>
                  </c:pt>
                  <c:pt idx="26">
                    <c:v>Lithuania</c:v>
                  </c:pt>
                  <c:pt idx="27">
                    <c:v>Switzerland</c:v>
                  </c:pt>
                  <c:pt idx="28">
                    <c:v>Romania</c:v>
                  </c:pt>
                  <c:pt idx="29">
                    <c:v>Brazil</c:v>
                  </c:pt>
                  <c:pt idx="30">
                    <c:v>Turkey</c:v>
                  </c:pt>
                  <c:pt idx="31">
                    <c:v>Bulgaria</c:v>
                  </c:pt>
                  <c:pt idx="32">
                    <c:v>Iran</c:v>
                  </c:pt>
                  <c:pt idx="33">
                    <c:v>South Korea</c:v>
                  </c:pt>
                  <c:pt idx="34">
                    <c:v>Singapore</c:v>
                  </c:pt>
                  <c:pt idx="35">
                    <c:v>Ukraine</c:v>
                  </c:pt>
                  <c:pt idx="36">
                    <c:v>Israel</c:v>
                  </c:pt>
                  <c:pt idx="39">
                    <c:v>Canada</c:v>
                  </c:pt>
                  <c:pt idx="40">
                    <c:v>South Africa</c:v>
                  </c:pt>
                  <c:pt idx="41">
                    <c:v>Belgium</c:v>
                  </c:pt>
                  <c:pt idx="42">
                    <c:v>Netherlands</c:v>
                  </c:pt>
                  <c:pt idx="43">
                    <c:v>Japan</c:v>
                  </c:pt>
                  <c:pt idx="44">
                    <c:v>Russia</c:v>
                  </c:pt>
                  <c:pt idx="45">
                    <c:v>Czech republic</c:v>
                  </c:pt>
                  <c:pt idx="46">
                    <c:v>Chile</c:v>
                  </c:pt>
                  <c:pt idx="47">
                    <c:v>Morocco</c:v>
                  </c:pt>
                </c15:dlblRangeCache>
              </c15:datalabelsRange>
            </c:ext>
            <c:ext xmlns:c16="http://schemas.microsoft.com/office/drawing/2014/chart" uri="{C3380CC4-5D6E-409C-BE32-E72D297353CC}">
              <c16:uniqueId val="{00000000-FC8D-4A89-991C-90F3EDAC197D}"/>
            </c:ext>
          </c:extLst>
        </c:ser>
        <c:dLbls>
          <c:showLegendKey val="0"/>
          <c:showVal val="0"/>
          <c:showCatName val="0"/>
          <c:showSerName val="0"/>
          <c:showPercent val="0"/>
          <c:showBubbleSize val="0"/>
        </c:dLbls>
        <c:axId val="486733320"/>
        <c:axId val="486729712"/>
      </c:scatterChart>
      <c:valAx>
        <c:axId val="4867333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r>
                  <a:rPr lang="en-GB" sz="1300"/>
                  <a:t>Debiased</a:t>
                </a:r>
                <a:r>
                  <a:rPr lang="en-GB" sz="1300" baseline="0"/>
                  <a:t> National Religiosity</a:t>
                </a:r>
                <a:endParaRPr lang="en-GB" sz="1300"/>
              </a:p>
            </c:rich>
          </c:tx>
          <c:overlay val="0"/>
          <c:spPr>
            <a:noFill/>
            <a:ln>
              <a:noFill/>
            </a:ln>
            <a:effectLst/>
          </c:spPr>
          <c:txPr>
            <a:bodyPr rot="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6729712"/>
        <c:crosses val="autoZero"/>
        <c:crossBetween val="midCat"/>
      </c:valAx>
      <c:valAx>
        <c:axId val="4867297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r>
                  <a:rPr lang="en-GB" sz="1300"/>
                  <a:t>National</a:t>
                </a:r>
                <a:r>
                  <a:rPr lang="en-GB" sz="1300" baseline="0"/>
                  <a:t> GDP-per-Capita (IMF 2018)</a:t>
                </a:r>
                <a:endParaRPr lang="en-GB" sz="1300"/>
              </a:p>
            </c:rich>
          </c:tx>
          <c:overlay val="0"/>
          <c:spPr>
            <a:noFill/>
            <a:ln>
              <a:noFill/>
            </a:ln>
            <a:effectLst/>
          </c:spPr>
          <c:txPr>
            <a:bodyPr rot="-540000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67333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Extended nations Religiosity debias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layout>
                <c:manualLayout>
                  <c:x val="-1.858500024453465E-2"/>
                  <c:y val="0.53376292374059142"/>
                </c:manualLayout>
              </c:layout>
              <c:numFmt formatCode="General" sourceLinked="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trendlineLbl>
          </c:trendline>
          <c:xVal>
            <c:numRef>
              <c:f>'Relig DB and Renewables'!$B$8:$B$74</c:f>
              <c:numCache>
                <c:formatCode>General</c:formatCode>
                <c:ptCount val="67"/>
                <c:pt idx="0">
                  <c:v>67</c:v>
                </c:pt>
                <c:pt idx="1">
                  <c:v>66</c:v>
                </c:pt>
                <c:pt idx="2">
                  <c:v>65</c:v>
                </c:pt>
                <c:pt idx="3">
                  <c:v>64</c:v>
                </c:pt>
                <c:pt idx="4">
                  <c:v>63</c:v>
                </c:pt>
                <c:pt idx="5">
                  <c:v>62</c:v>
                </c:pt>
                <c:pt idx="6">
                  <c:v>61</c:v>
                </c:pt>
                <c:pt idx="7">
                  <c:v>60</c:v>
                </c:pt>
                <c:pt idx="8">
                  <c:v>59</c:v>
                </c:pt>
                <c:pt idx="9">
                  <c:v>58</c:v>
                </c:pt>
                <c:pt idx="10">
                  <c:v>57</c:v>
                </c:pt>
                <c:pt idx="11">
                  <c:v>56</c:v>
                </c:pt>
                <c:pt idx="12">
                  <c:v>55</c:v>
                </c:pt>
                <c:pt idx="13">
                  <c:v>54</c:v>
                </c:pt>
                <c:pt idx="14">
                  <c:v>53</c:v>
                </c:pt>
                <c:pt idx="15">
                  <c:v>52</c:v>
                </c:pt>
                <c:pt idx="16">
                  <c:v>51</c:v>
                </c:pt>
                <c:pt idx="17">
                  <c:v>50</c:v>
                </c:pt>
                <c:pt idx="18">
                  <c:v>49</c:v>
                </c:pt>
                <c:pt idx="19">
                  <c:v>48</c:v>
                </c:pt>
                <c:pt idx="20">
                  <c:v>47</c:v>
                </c:pt>
                <c:pt idx="21">
                  <c:v>46</c:v>
                </c:pt>
                <c:pt idx="22">
                  <c:v>45</c:v>
                </c:pt>
                <c:pt idx="23">
                  <c:v>44</c:v>
                </c:pt>
                <c:pt idx="24">
                  <c:v>43</c:v>
                </c:pt>
                <c:pt idx="25">
                  <c:v>42</c:v>
                </c:pt>
                <c:pt idx="26">
                  <c:v>41</c:v>
                </c:pt>
                <c:pt idx="27">
                  <c:v>40</c:v>
                </c:pt>
                <c:pt idx="28">
                  <c:v>39</c:v>
                </c:pt>
                <c:pt idx="29">
                  <c:v>38</c:v>
                </c:pt>
                <c:pt idx="30">
                  <c:v>37</c:v>
                </c:pt>
                <c:pt idx="31">
                  <c:v>36</c:v>
                </c:pt>
                <c:pt idx="32">
                  <c:v>35</c:v>
                </c:pt>
                <c:pt idx="33">
                  <c:v>34</c:v>
                </c:pt>
                <c:pt idx="34">
                  <c:v>33</c:v>
                </c:pt>
                <c:pt idx="35">
                  <c:v>32</c:v>
                </c:pt>
                <c:pt idx="36">
                  <c:v>31</c:v>
                </c:pt>
                <c:pt idx="37">
                  <c:v>30</c:v>
                </c:pt>
                <c:pt idx="38">
                  <c:v>29</c:v>
                </c:pt>
                <c:pt idx="39">
                  <c:v>28</c:v>
                </c:pt>
                <c:pt idx="40">
                  <c:v>27</c:v>
                </c:pt>
                <c:pt idx="41">
                  <c:v>26</c:v>
                </c:pt>
                <c:pt idx="42">
                  <c:v>25</c:v>
                </c:pt>
                <c:pt idx="43">
                  <c:v>24</c:v>
                </c:pt>
                <c:pt idx="44">
                  <c:v>23</c:v>
                </c:pt>
                <c:pt idx="45">
                  <c:v>22</c:v>
                </c:pt>
                <c:pt idx="46">
                  <c:v>21</c:v>
                </c:pt>
                <c:pt idx="47">
                  <c:v>20</c:v>
                </c:pt>
                <c:pt idx="48">
                  <c:v>19</c:v>
                </c:pt>
                <c:pt idx="49">
                  <c:v>18</c:v>
                </c:pt>
                <c:pt idx="50">
                  <c:v>17</c:v>
                </c:pt>
                <c:pt idx="51">
                  <c:v>16</c:v>
                </c:pt>
                <c:pt idx="52">
                  <c:v>15</c:v>
                </c:pt>
                <c:pt idx="53">
                  <c:v>14</c:v>
                </c:pt>
                <c:pt idx="54">
                  <c:v>13</c:v>
                </c:pt>
                <c:pt idx="55">
                  <c:v>12</c:v>
                </c:pt>
                <c:pt idx="56">
                  <c:v>11</c:v>
                </c:pt>
                <c:pt idx="57">
                  <c:v>10</c:v>
                </c:pt>
                <c:pt idx="58">
                  <c:v>9</c:v>
                </c:pt>
                <c:pt idx="59">
                  <c:v>8</c:v>
                </c:pt>
                <c:pt idx="60">
                  <c:v>7</c:v>
                </c:pt>
                <c:pt idx="61">
                  <c:v>6</c:v>
                </c:pt>
                <c:pt idx="62">
                  <c:v>5</c:v>
                </c:pt>
                <c:pt idx="63">
                  <c:v>4</c:v>
                </c:pt>
                <c:pt idx="64">
                  <c:v>3</c:v>
                </c:pt>
                <c:pt idx="65">
                  <c:v>2</c:v>
                </c:pt>
                <c:pt idx="66">
                  <c:v>1</c:v>
                </c:pt>
              </c:numCache>
            </c:numRef>
          </c:xVal>
          <c:yVal>
            <c:numRef>
              <c:f>'Relig DB and Renewables'!$C$8:$C$74</c:f>
              <c:numCache>
                <c:formatCode>0.0</c:formatCode>
                <c:ptCount val="67"/>
                <c:pt idx="0">
                  <c:v>97.5</c:v>
                </c:pt>
                <c:pt idx="1">
                  <c:v>97</c:v>
                </c:pt>
                <c:pt idx="2">
                  <c:v>97</c:v>
                </c:pt>
                <c:pt idx="3">
                  <c:v>96</c:v>
                </c:pt>
                <c:pt idx="4">
                  <c:v>95</c:v>
                </c:pt>
                <c:pt idx="5">
                  <c:v>94</c:v>
                </c:pt>
                <c:pt idx="6">
                  <c:v>94</c:v>
                </c:pt>
                <c:pt idx="7">
                  <c:v>93.5</c:v>
                </c:pt>
                <c:pt idx="8">
                  <c:v>93</c:v>
                </c:pt>
                <c:pt idx="9">
                  <c:v>92.5</c:v>
                </c:pt>
                <c:pt idx="10">
                  <c:v>92.5</c:v>
                </c:pt>
                <c:pt idx="11">
                  <c:v>91</c:v>
                </c:pt>
                <c:pt idx="12">
                  <c:v>91</c:v>
                </c:pt>
                <c:pt idx="13">
                  <c:v>89</c:v>
                </c:pt>
                <c:pt idx="14">
                  <c:v>88.5</c:v>
                </c:pt>
                <c:pt idx="15">
                  <c:v>87.5</c:v>
                </c:pt>
                <c:pt idx="16">
                  <c:v>86.5</c:v>
                </c:pt>
                <c:pt idx="17">
                  <c:v>86</c:v>
                </c:pt>
                <c:pt idx="18">
                  <c:v>85</c:v>
                </c:pt>
                <c:pt idx="19">
                  <c:v>84.5</c:v>
                </c:pt>
                <c:pt idx="20">
                  <c:v>84.5</c:v>
                </c:pt>
                <c:pt idx="21">
                  <c:v>83.5</c:v>
                </c:pt>
                <c:pt idx="22">
                  <c:v>82.5</c:v>
                </c:pt>
                <c:pt idx="23">
                  <c:v>82.5</c:v>
                </c:pt>
                <c:pt idx="24">
                  <c:v>82</c:v>
                </c:pt>
                <c:pt idx="25">
                  <c:v>81.5</c:v>
                </c:pt>
                <c:pt idx="26">
                  <c:v>76.5</c:v>
                </c:pt>
                <c:pt idx="27">
                  <c:v>75.5</c:v>
                </c:pt>
                <c:pt idx="28">
                  <c:v>75</c:v>
                </c:pt>
                <c:pt idx="29">
                  <c:v>74.5</c:v>
                </c:pt>
                <c:pt idx="30">
                  <c:v>73</c:v>
                </c:pt>
                <c:pt idx="31">
                  <c:v>68.5</c:v>
                </c:pt>
                <c:pt idx="32">
                  <c:v>68.25</c:v>
                </c:pt>
                <c:pt idx="33">
                  <c:v>68</c:v>
                </c:pt>
                <c:pt idx="34">
                  <c:v>67</c:v>
                </c:pt>
                <c:pt idx="35">
                  <c:v>66.5</c:v>
                </c:pt>
                <c:pt idx="36">
                  <c:v>62</c:v>
                </c:pt>
                <c:pt idx="37">
                  <c:v>60.5</c:v>
                </c:pt>
                <c:pt idx="38">
                  <c:v>52</c:v>
                </c:pt>
                <c:pt idx="39">
                  <c:v>52</c:v>
                </c:pt>
                <c:pt idx="40">
                  <c:v>51.5</c:v>
                </c:pt>
                <c:pt idx="41">
                  <c:v>51</c:v>
                </c:pt>
                <c:pt idx="42">
                  <c:v>49</c:v>
                </c:pt>
                <c:pt idx="43">
                  <c:v>48</c:v>
                </c:pt>
                <c:pt idx="44">
                  <c:v>47.5</c:v>
                </c:pt>
                <c:pt idx="45">
                  <c:v>47</c:v>
                </c:pt>
                <c:pt idx="46">
                  <c:v>46.5</c:v>
                </c:pt>
                <c:pt idx="47">
                  <c:v>46</c:v>
                </c:pt>
                <c:pt idx="48">
                  <c:v>43.5</c:v>
                </c:pt>
                <c:pt idx="49">
                  <c:v>43</c:v>
                </c:pt>
                <c:pt idx="50">
                  <c:v>42.5</c:v>
                </c:pt>
                <c:pt idx="51">
                  <c:v>41.5</c:v>
                </c:pt>
                <c:pt idx="52">
                  <c:v>41.5</c:v>
                </c:pt>
                <c:pt idx="53">
                  <c:v>40</c:v>
                </c:pt>
                <c:pt idx="54">
                  <c:v>40</c:v>
                </c:pt>
                <c:pt idx="55">
                  <c:v>36.5</c:v>
                </c:pt>
                <c:pt idx="56">
                  <c:v>34.5</c:v>
                </c:pt>
                <c:pt idx="57">
                  <c:v>34.5</c:v>
                </c:pt>
                <c:pt idx="58">
                  <c:v>33.5</c:v>
                </c:pt>
                <c:pt idx="59">
                  <c:v>32</c:v>
                </c:pt>
                <c:pt idx="60">
                  <c:v>30.5</c:v>
                </c:pt>
                <c:pt idx="61">
                  <c:v>29.5</c:v>
                </c:pt>
                <c:pt idx="62">
                  <c:v>29</c:v>
                </c:pt>
                <c:pt idx="63">
                  <c:v>29</c:v>
                </c:pt>
                <c:pt idx="64">
                  <c:v>28</c:v>
                </c:pt>
                <c:pt idx="65">
                  <c:v>24.5</c:v>
                </c:pt>
                <c:pt idx="66">
                  <c:v>22</c:v>
                </c:pt>
              </c:numCache>
            </c:numRef>
          </c:yVal>
          <c:smooth val="0"/>
          <c:extLst>
            <c:ext xmlns:c16="http://schemas.microsoft.com/office/drawing/2014/chart" uri="{C3380CC4-5D6E-409C-BE32-E72D297353CC}">
              <c16:uniqueId val="{00000001-5054-4729-94CE-F9A0F7D901E2}"/>
            </c:ext>
          </c:extLst>
        </c:ser>
        <c:dLbls>
          <c:showLegendKey val="0"/>
          <c:showVal val="0"/>
          <c:showCatName val="0"/>
          <c:showSerName val="0"/>
          <c:showPercent val="0"/>
          <c:showBubbleSize val="0"/>
        </c:dLbls>
        <c:axId val="609135936"/>
        <c:axId val="609138232"/>
      </c:scatterChart>
      <c:valAx>
        <c:axId val="60913593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9138232"/>
        <c:crosses val="autoZero"/>
        <c:crossBetween val="midCat"/>
      </c:valAx>
      <c:valAx>
        <c:axId val="60913823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913593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800" b="1" i="0" baseline="0">
                <a:effectLst/>
              </a:rPr>
              <a:t>(</a:t>
            </a:r>
            <a:r>
              <a:rPr lang="en-GB" sz="1800" b="1" i="0" u="none" strike="noStrike" baseline="0">
                <a:effectLst/>
              </a:rPr>
              <a:t>UN POLL VOTE SHARE for ACTION ON CLIMATE CHANGE)/6</a:t>
            </a:r>
            <a:r>
              <a:rPr lang="en-GB" sz="1800" b="1" i="0" baseline="0">
                <a:effectLst/>
              </a:rPr>
              <a:t>, Y, versus Debiased National Religiosity, X. For 47 nations. </a:t>
            </a:r>
            <a:r>
              <a:rPr lang="en-GB" sz="1400" b="1" i="0" u="none" strike="noStrike" baseline="0">
                <a:effectLst/>
              </a:rPr>
              <a:t>Highlighting Main Religious Faiths. </a:t>
            </a:r>
            <a:endParaRPr lang="en-GB">
              <a:effectLst/>
            </a:endParaRPr>
          </a:p>
          <a:p>
            <a:pPr>
              <a:defRPr/>
            </a:pPr>
            <a:endParaRPr lang="en-GB"/>
          </a:p>
        </c:rich>
      </c:tx>
      <c:layout>
        <c:manualLayout>
          <c:xMode val="edge"/>
          <c:yMode val="edge"/>
          <c:x val="0.14874999999999999"/>
          <c:y val="2.226639880197256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8"/>
            <c:spPr>
              <a:solidFill>
                <a:schemeClr val="accent1"/>
              </a:solidFill>
              <a:ln w="9525">
                <a:noFill/>
              </a:ln>
              <a:effectLst/>
            </c:spPr>
          </c:marker>
          <c:dPt>
            <c:idx val="0"/>
            <c:marker>
              <c:symbol val="circle"/>
              <c:size val="8"/>
              <c:spPr>
                <a:solidFill>
                  <a:srgbClr val="00B0F0"/>
                </a:solidFill>
                <a:ln w="9525">
                  <a:noFill/>
                </a:ln>
                <a:effectLst/>
              </c:spPr>
            </c:marker>
            <c:bubble3D val="0"/>
            <c:extLst>
              <c:ext xmlns:c16="http://schemas.microsoft.com/office/drawing/2014/chart" uri="{C3380CC4-5D6E-409C-BE32-E72D297353CC}">
                <c16:uniqueId val="{00000000-0263-43E1-995A-1811A972402E}"/>
              </c:ext>
            </c:extLst>
          </c:dPt>
          <c:dPt>
            <c:idx val="1"/>
            <c:marker>
              <c:symbol val="circle"/>
              <c:size val="8"/>
              <c:spPr>
                <a:solidFill>
                  <a:srgbClr val="FF0000"/>
                </a:solidFill>
                <a:ln w="9525">
                  <a:noFill/>
                </a:ln>
                <a:effectLst/>
              </c:spPr>
            </c:marker>
            <c:bubble3D val="0"/>
            <c:extLst>
              <c:ext xmlns:c16="http://schemas.microsoft.com/office/drawing/2014/chart" uri="{C3380CC4-5D6E-409C-BE32-E72D297353CC}">
                <c16:uniqueId val="{00000001-0263-43E1-995A-1811A972402E}"/>
              </c:ext>
            </c:extLst>
          </c:dPt>
          <c:dPt>
            <c:idx val="2"/>
            <c:marker>
              <c:symbol val="circle"/>
              <c:size val="8"/>
              <c:spPr>
                <a:solidFill>
                  <a:srgbClr val="00B050"/>
                </a:solidFill>
                <a:ln w="9525">
                  <a:noFill/>
                </a:ln>
                <a:effectLst/>
              </c:spPr>
            </c:marker>
            <c:bubble3D val="0"/>
            <c:extLst>
              <c:ext xmlns:c16="http://schemas.microsoft.com/office/drawing/2014/chart" uri="{C3380CC4-5D6E-409C-BE32-E72D297353CC}">
                <c16:uniqueId val="{00000002-0263-43E1-995A-1811A972402E}"/>
              </c:ext>
            </c:extLst>
          </c:dPt>
          <c:dPt>
            <c:idx val="3"/>
            <c:marker>
              <c:symbol val="circle"/>
              <c:size val="8"/>
              <c:spPr>
                <a:solidFill>
                  <a:srgbClr val="00B050"/>
                </a:solidFill>
                <a:ln w="9525">
                  <a:noFill/>
                </a:ln>
                <a:effectLst/>
              </c:spPr>
            </c:marker>
            <c:bubble3D val="0"/>
            <c:extLst>
              <c:ext xmlns:c16="http://schemas.microsoft.com/office/drawing/2014/chart" uri="{C3380CC4-5D6E-409C-BE32-E72D297353CC}">
                <c16:uniqueId val="{00000003-0263-43E1-995A-1811A972402E}"/>
              </c:ext>
            </c:extLst>
          </c:dPt>
          <c:dPt>
            <c:idx val="4"/>
            <c:marker>
              <c:symbol val="circle"/>
              <c:size val="8"/>
              <c:spPr>
                <a:solidFill>
                  <a:srgbClr val="00B050"/>
                </a:solidFill>
                <a:ln w="9525">
                  <a:solidFill>
                    <a:schemeClr val="accent5"/>
                  </a:solidFill>
                </a:ln>
                <a:effectLst/>
              </c:spPr>
            </c:marker>
            <c:bubble3D val="0"/>
            <c:extLst>
              <c:ext xmlns:c16="http://schemas.microsoft.com/office/drawing/2014/chart" uri="{C3380CC4-5D6E-409C-BE32-E72D297353CC}">
                <c16:uniqueId val="{00000004-0263-43E1-995A-1811A972402E}"/>
              </c:ext>
            </c:extLst>
          </c:dPt>
          <c:dPt>
            <c:idx val="5"/>
            <c:marker>
              <c:symbol val="circle"/>
              <c:size val="8"/>
              <c:spPr>
                <a:solidFill>
                  <a:schemeClr val="accent2"/>
                </a:solidFill>
                <a:ln w="9525">
                  <a:noFill/>
                </a:ln>
                <a:effectLst/>
              </c:spPr>
            </c:marker>
            <c:bubble3D val="0"/>
            <c:extLst>
              <c:ext xmlns:c16="http://schemas.microsoft.com/office/drawing/2014/chart" uri="{C3380CC4-5D6E-409C-BE32-E72D297353CC}">
                <c16:uniqueId val="{00000005-0263-43E1-995A-1811A972402E}"/>
              </c:ext>
            </c:extLst>
          </c:dPt>
          <c:dPt>
            <c:idx val="6"/>
            <c:marker>
              <c:symbol val="circle"/>
              <c:size val="7"/>
              <c:spPr>
                <a:solidFill>
                  <a:srgbClr val="00B050"/>
                </a:solidFill>
                <a:ln w="28575">
                  <a:solidFill>
                    <a:schemeClr val="accent6">
                      <a:lumMod val="75000"/>
                    </a:schemeClr>
                  </a:solidFill>
                </a:ln>
                <a:effectLst/>
              </c:spPr>
            </c:marker>
            <c:bubble3D val="0"/>
            <c:extLst>
              <c:ext xmlns:c16="http://schemas.microsoft.com/office/drawing/2014/chart" uri="{C3380CC4-5D6E-409C-BE32-E72D297353CC}">
                <c16:uniqueId val="{00000006-0263-43E1-995A-1811A972402E}"/>
              </c:ext>
            </c:extLst>
          </c:dPt>
          <c:dPt>
            <c:idx val="7"/>
            <c:marker>
              <c:symbol val="circle"/>
              <c:size val="7"/>
              <c:spPr>
                <a:solidFill>
                  <a:schemeClr val="accent6">
                    <a:lumMod val="75000"/>
                  </a:schemeClr>
                </a:solidFill>
                <a:ln w="15875">
                  <a:solidFill>
                    <a:srgbClr val="00B050"/>
                  </a:solidFill>
                </a:ln>
                <a:effectLst/>
              </c:spPr>
            </c:marker>
            <c:bubble3D val="0"/>
            <c:extLst>
              <c:ext xmlns:c16="http://schemas.microsoft.com/office/drawing/2014/chart" uri="{C3380CC4-5D6E-409C-BE32-E72D297353CC}">
                <c16:uniqueId val="{00000007-0263-43E1-995A-1811A972402E}"/>
              </c:ext>
            </c:extLst>
          </c:dPt>
          <c:dPt>
            <c:idx val="8"/>
            <c:marker>
              <c:symbol val="circle"/>
              <c:size val="8"/>
              <c:spPr>
                <a:solidFill>
                  <a:srgbClr val="00B050"/>
                </a:solidFill>
                <a:ln w="9525">
                  <a:solidFill>
                    <a:schemeClr val="accent2"/>
                  </a:solidFill>
                </a:ln>
                <a:effectLst/>
              </c:spPr>
            </c:marker>
            <c:bubble3D val="0"/>
            <c:extLst>
              <c:ext xmlns:c16="http://schemas.microsoft.com/office/drawing/2014/chart" uri="{C3380CC4-5D6E-409C-BE32-E72D297353CC}">
                <c16:uniqueId val="{00000008-0263-43E1-995A-1811A972402E}"/>
              </c:ext>
            </c:extLst>
          </c:dPt>
          <c:dPt>
            <c:idx val="9"/>
            <c:marker>
              <c:symbol val="circle"/>
              <c:size val="8"/>
              <c:spPr>
                <a:solidFill>
                  <a:srgbClr val="00B050"/>
                </a:solidFill>
                <a:ln w="9525">
                  <a:noFill/>
                </a:ln>
                <a:effectLst/>
              </c:spPr>
            </c:marker>
            <c:bubble3D val="0"/>
            <c:extLst>
              <c:ext xmlns:c16="http://schemas.microsoft.com/office/drawing/2014/chart" uri="{C3380CC4-5D6E-409C-BE32-E72D297353CC}">
                <c16:uniqueId val="{00000009-0263-43E1-995A-1811A972402E}"/>
              </c:ext>
            </c:extLst>
          </c:dPt>
          <c:dPt>
            <c:idx val="10"/>
            <c:marker>
              <c:symbol val="circle"/>
              <c:size val="8"/>
              <c:spPr>
                <a:solidFill>
                  <a:srgbClr val="00B050"/>
                </a:solidFill>
                <a:ln w="9525">
                  <a:noFill/>
                </a:ln>
                <a:effectLst/>
              </c:spPr>
            </c:marker>
            <c:bubble3D val="0"/>
            <c:extLst>
              <c:ext xmlns:c16="http://schemas.microsoft.com/office/drawing/2014/chart" uri="{C3380CC4-5D6E-409C-BE32-E72D297353CC}">
                <c16:uniqueId val="{0000000A-0263-43E1-995A-1811A972402E}"/>
              </c:ext>
            </c:extLst>
          </c:dPt>
          <c:dPt>
            <c:idx val="11"/>
            <c:marker>
              <c:symbol val="circle"/>
              <c:size val="7"/>
              <c:spPr>
                <a:solidFill>
                  <a:schemeClr val="accent2"/>
                </a:solidFill>
                <a:ln w="22225">
                  <a:gradFill>
                    <a:gsLst>
                      <a:gs pos="0">
                        <a:schemeClr val="accent5"/>
                      </a:gs>
                      <a:gs pos="100000">
                        <a:srgbClr val="00B050"/>
                      </a:gs>
                      <a:gs pos="100000">
                        <a:schemeClr val="accent1">
                          <a:lumMod val="45000"/>
                          <a:lumOff val="55000"/>
                        </a:schemeClr>
                      </a:gs>
                      <a:gs pos="100000">
                        <a:schemeClr val="accent1">
                          <a:lumMod val="30000"/>
                          <a:lumOff val="70000"/>
                        </a:schemeClr>
                      </a:gs>
                    </a:gsLst>
                    <a:lin ang="5400000" scaled="1"/>
                  </a:gradFill>
                </a:ln>
                <a:effectLst/>
              </c:spPr>
            </c:marker>
            <c:bubble3D val="0"/>
            <c:extLst>
              <c:ext xmlns:c16="http://schemas.microsoft.com/office/drawing/2014/chart" uri="{C3380CC4-5D6E-409C-BE32-E72D297353CC}">
                <c16:uniqueId val="{0000000B-0263-43E1-995A-1811A972402E}"/>
              </c:ext>
            </c:extLst>
          </c:dPt>
          <c:dPt>
            <c:idx val="12"/>
            <c:marker>
              <c:symbol val="circle"/>
              <c:size val="8"/>
              <c:spPr>
                <a:solidFill>
                  <a:srgbClr val="00B0F0"/>
                </a:solidFill>
                <a:ln w="9525">
                  <a:noFill/>
                </a:ln>
                <a:effectLst/>
              </c:spPr>
            </c:marker>
            <c:bubble3D val="0"/>
            <c:extLst>
              <c:ext xmlns:c16="http://schemas.microsoft.com/office/drawing/2014/chart" uri="{C3380CC4-5D6E-409C-BE32-E72D297353CC}">
                <c16:uniqueId val="{0000000C-0263-43E1-995A-1811A972402E}"/>
              </c:ext>
            </c:extLst>
          </c:dPt>
          <c:dPt>
            <c:idx val="13"/>
            <c:marker>
              <c:symbol val="circle"/>
              <c:size val="8"/>
              <c:spPr>
                <a:solidFill>
                  <a:srgbClr val="00B0F0"/>
                </a:solidFill>
                <a:ln w="9525">
                  <a:noFill/>
                </a:ln>
                <a:effectLst/>
              </c:spPr>
            </c:marker>
            <c:bubble3D val="0"/>
            <c:extLst>
              <c:ext xmlns:c16="http://schemas.microsoft.com/office/drawing/2014/chart" uri="{C3380CC4-5D6E-409C-BE32-E72D297353CC}">
                <c16:uniqueId val="{0000000D-0263-43E1-995A-1811A972402E}"/>
              </c:ext>
            </c:extLst>
          </c:dPt>
          <c:dPt>
            <c:idx val="14"/>
            <c:marker>
              <c:symbol val="circle"/>
              <c:size val="8"/>
              <c:spPr>
                <a:solidFill>
                  <a:schemeClr val="accent1"/>
                </a:solidFill>
                <a:ln w="19050">
                  <a:solidFill>
                    <a:srgbClr val="00B0F0"/>
                  </a:solidFill>
                </a:ln>
                <a:effectLst/>
              </c:spPr>
            </c:marker>
            <c:bubble3D val="0"/>
            <c:extLst>
              <c:ext xmlns:c16="http://schemas.microsoft.com/office/drawing/2014/chart" uri="{C3380CC4-5D6E-409C-BE32-E72D297353CC}">
                <c16:uniqueId val="{0000000E-0263-43E1-995A-1811A972402E}"/>
              </c:ext>
            </c:extLst>
          </c:dPt>
          <c:dPt>
            <c:idx val="15"/>
            <c:marker>
              <c:symbol val="circle"/>
              <c:size val="8"/>
              <c:spPr>
                <a:solidFill>
                  <a:srgbClr val="00B0F0"/>
                </a:solidFill>
                <a:ln w="9525">
                  <a:noFill/>
                </a:ln>
                <a:effectLst/>
              </c:spPr>
            </c:marker>
            <c:bubble3D val="0"/>
            <c:extLst>
              <c:ext xmlns:c16="http://schemas.microsoft.com/office/drawing/2014/chart" uri="{C3380CC4-5D6E-409C-BE32-E72D297353CC}">
                <c16:uniqueId val="{0000000F-0263-43E1-995A-1811A972402E}"/>
              </c:ext>
            </c:extLst>
          </c:dPt>
          <c:dPt>
            <c:idx val="17"/>
            <c:marker>
              <c:symbol val="circle"/>
              <c:size val="7"/>
              <c:spPr>
                <a:solidFill>
                  <a:schemeClr val="accent1"/>
                </a:solidFill>
                <a:ln w="22225">
                  <a:solidFill>
                    <a:srgbClr val="00B0F0"/>
                  </a:solidFill>
                </a:ln>
                <a:effectLst/>
              </c:spPr>
            </c:marker>
            <c:bubble3D val="0"/>
            <c:extLst>
              <c:ext xmlns:c16="http://schemas.microsoft.com/office/drawing/2014/chart" uri="{C3380CC4-5D6E-409C-BE32-E72D297353CC}">
                <c16:uniqueId val="{00000010-0263-43E1-995A-1811A972402E}"/>
              </c:ext>
            </c:extLst>
          </c:dPt>
          <c:dPt>
            <c:idx val="22"/>
            <c:marker>
              <c:symbol val="circle"/>
              <c:size val="7"/>
              <c:spPr>
                <a:solidFill>
                  <a:srgbClr val="00B050"/>
                </a:solidFill>
                <a:ln w="28575">
                  <a:solidFill>
                    <a:schemeClr val="accent1"/>
                  </a:solidFill>
                </a:ln>
                <a:effectLst/>
              </c:spPr>
            </c:marker>
            <c:bubble3D val="0"/>
            <c:extLst>
              <c:ext xmlns:c16="http://schemas.microsoft.com/office/drawing/2014/chart" uri="{C3380CC4-5D6E-409C-BE32-E72D297353CC}">
                <c16:uniqueId val="{00000011-0263-43E1-995A-1811A972402E}"/>
              </c:ext>
            </c:extLst>
          </c:dPt>
          <c:dPt>
            <c:idx val="24"/>
            <c:marker>
              <c:symbol val="circle"/>
              <c:size val="8"/>
              <c:spPr>
                <a:solidFill>
                  <a:srgbClr val="00B050"/>
                </a:solidFill>
                <a:ln w="9525">
                  <a:noFill/>
                </a:ln>
                <a:effectLst/>
              </c:spPr>
            </c:marker>
            <c:bubble3D val="0"/>
            <c:extLst>
              <c:ext xmlns:c16="http://schemas.microsoft.com/office/drawing/2014/chart" uri="{C3380CC4-5D6E-409C-BE32-E72D297353CC}">
                <c16:uniqueId val="{00000012-0263-43E1-995A-1811A972402E}"/>
              </c:ext>
            </c:extLst>
          </c:dPt>
          <c:dPt>
            <c:idx val="25"/>
            <c:marker>
              <c:symbol val="circle"/>
              <c:size val="8"/>
              <c:spPr>
                <a:solidFill>
                  <a:srgbClr val="00B050"/>
                </a:solidFill>
                <a:ln w="9525">
                  <a:noFill/>
                </a:ln>
                <a:effectLst/>
              </c:spPr>
            </c:marker>
            <c:bubble3D val="0"/>
            <c:extLst>
              <c:ext xmlns:c16="http://schemas.microsoft.com/office/drawing/2014/chart" uri="{C3380CC4-5D6E-409C-BE32-E72D297353CC}">
                <c16:uniqueId val="{00000013-0263-43E1-995A-1811A972402E}"/>
              </c:ext>
            </c:extLst>
          </c:dPt>
          <c:dPt>
            <c:idx val="26"/>
            <c:marker>
              <c:symbol val="circle"/>
              <c:size val="8"/>
              <c:spPr>
                <a:solidFill>
                  <a:schemeClr val="accent1"/>
                </a:solidFill>
                <a:ln w="19050">
                  <a:solidFill>
                    <a:srgbClr val="00B0F0"/>
                  </a:solidFill>
                </a:ln>
                <a:effectLst/>
              </c:spPr>
            </c:marker>
            <c:bubble3D val="0"/>
            <c:extLst>
              <c:ext xmlns:c16="http://schemas.microsoft.com/office/drawing/2014/chart" uri="{C3380CC4-5D6E-409C-BE32-E72D297353CC}">
                <c16:uniqueId val="{00000014-0263-43E1-995A-1811A972402E}"/>
              </c:ext>
            </c:extLst>
          </c:dPt>
          <c:dPt>
            <c:idx val="27"/>
            <c:marker>
              <c:symbol val="circle"/>
              <c:size val="8"/>
              <c:spPr>
                <a:solidFill>
                  <a:srgbClr val="00B0F0"/>
                </a:solidFill>
                <a:ln w="9525">
                  <a:noFill/>
                </a:ln>
                <a:effectLst/>
              </c:spPr>
            </c:marker>
            <c:bubble3D val="0"/>
            <c:extLst>
              <c:ext xmlns:c16="http://schemas.microsoft.com/office/drawing/2014/chart" uri="{C3380CC4-5D6E-409C-BE32-E72D297353CC}">
                <c16:uniqueId val="{00000015-0263-43E1-995A-1811A972402E}"/>
              </c:ext>
            </c:extLst>
          </c:dPt>
          <c:dPt>
            <c:idx val="28"/>
            <c:marker>
              <c:symbol val="circle"/>
              <c:size val="8"/>
              <c:spPr>
                <a:solidFill>
                  <a:srgbClr val="8F80FC"/>
                </a:solidFill>
                <a:ln w="9525">
                  <a:noFill/>
                </a:ln>
                <a:effectLst/>
              </c:spPr>
            </c:marker>
            <c:bubble3D val="0"/>
            <c:extLst>
              <c:ext xmlns:c16="http://schemas.microsoft.com/office/drawing/2014/chart" uri="{C3380CC4-5D6E-409C-BE32-E72D297353CC}">
                <c16:uniqueId val="{00000016-0263-43E1-995A-1811A972402E}"/>
              </c:ext>
            </c:extLst>
          </c:dPt>
          <c:dPt>
            <c:idx val="29"/>
            <c:marker>
              <c:symbol val="circle"/>
              <c:size val="8"/>
              <c:spPr>
                <a:solidFill>
                  <a:srgbClr val="00B0F0"/>
                </a:solidFill>
                <a:ln w="9525">
                  <a:noFill/>
                </a:ln>
                <a:effectLst/>
              </c:spPr>
            </c:marker>
            <c:bubble3D val="0"/>
            <c:extLst>
              <c:ext xmlns:c16="http://schemas.microsoft.com/office/drawing/2014/chart" uri="{C3380CC4-5D6E-409C-BE32-E72D297353CC}">
                <c16:uniqueId val="{00000017-0263-43E1-995A-1811A972402E}"/>
              </c:ext>
            </c:extLst>
          </c:dPt>
          <c:dPt>
            <c:idx val="30"/>
            <c:marker>
              <c:symbol val="circle"/>
              <c:size val="8"/>
              <c:spPr>
                <a:solidFill>
                  <a:srgbClr val="00B050"/>
                </a:solidFill>
                <a:ln w="9525">
                  <a:noFill/>
                </a:ln>
                <a:effectLst/>
              </c:spPr>
            </c:marker>
            <c:bubble3D val="0"/>
            <c:extLst>
              <c:ext xmlns:c16="http://schemas.microsoft.com/office/drawing/2014/chart" uri="{C3380CC4-5D6E-409C-BE32-E72D297353CC}">
                <c16:uniqueId val="{00000018-0263-43E1-995A-1811A972402E}"/>
              </c:ext>
            </c:extLst>
          </c:dPt>
          <c:dPt>
            <c:idx val="31"/>
            <c:marker>
              <c:symbol val="circle"/>
              <c:size val="8"/>
              <c:spPr>
                <a:solidFill>
                  <a:srgbClr val="8F80FC"/>
                </a:solidFill>
                <a:ln w="9525">
                  <a:noFill/>
                </a:ln>
                <a:effectLst/>
              </c:spPr>
            </c:marker>
            <c:bubble3D val="0"/>
            <c:extLst>
              <c:ext xmlns:c16="http://schemas.microsoft.com/office/drawing/2014/chart" uri="{C3380CC4-5D6E-409C-BE32-E72D297353CC}">
                <c16:uniqueId val="{00000019-0263-43E1-995A-1811A972402E}"/>
              </c:ext>
            </c:extLst>
          </c:dPt>
          <c:dPt>
            <c:idx val="32"/>
            <c:marker>
              <c:symbol val="circle"/>
              <c:size val="8"/>
              <c:spPr>
                <a:solidFill>
                  <a:schemeClr val="accent6">
                    <a:lumMod val="75000"/>
                  </a:schemeClr>
                </a:solidFill>
                <a:ln w="9525">
                  <a:noFill/>
                </a:ln>
                <a:effectLst/>
              </c:spPr>
            </c:marker>
            <c:bubble3D val="0"/>
            <c:extLst>
              <c:ext xmlns:c16="http://schemas.microsoft.com/office/drawing/2014/chart" uri="{C3380CC4-5D6E-409C-BE32-E72D297353CC}">
                <c16:uniqueId val="{0000001A-0263-43E1-995A-1811A972402E}"/>
              </c:ext>
            </c:extLst>
          </c:dPt>
          <c:dPt>
            <c:idx val="33"/>
            <c:marker>
              <c:symbol val="circle"/>
              <c:size val="8"/>
              <c:spPr>
                <a:solidFill>
                  <a:srgbClr val="8F80FC"/>
                </a:solidFill>
                <a:ln w="9525">
                  <a:noFill/>
                </a:ln>
                <a:effectLst/>
              </c:spPr>
            </c:marker>
            <c:bubble3D val="0"/>
            <c:extLst>
              <c:ext xmlns:c16="http://schemas.microsoft.com/office/drawing/2014/chart" uri="{C3380CC4-5D6E-409C-BE32-E72D297353CC}">
                <c16:uniqueId val="{0000001B-0263-43E1-995A-1811A972402E}"/>
              </c:ext>
            </c:extLst>
          </c:dPt>
          <c:dPt>
            <c:idx val="34"/>
            <c:marker>
              <c:symbol val="circle"/>
              <c:size val="8"/>
              <c:spPr>
                <a:solidFill>
                  <a:srgbClr val="8F80FC"/>
                </a:solidFill>
                <a:ln w="9525">
                  <a:noFill/>
                </a:ln>
                <a:effectLst/>
              </c:spPr>
            </c:marker>
            <c:bubble3D val="0"/>
            <c:extLst>
              <c:ext xmlns:c16="http://schemas.microsoft.com/office/drawing/2014/chart" uri="{C3380CC4-5D6E-409C-BE32-E72D297353CC}">
                <c16:uniqueId val="{0000001C-0263-43E1-995A-1811A972402E}"/>
              </c:ext>
            </c:extLst>
          </c:dPt>
          <c:dPt>
            <c:idx val="35"/>
            <c:marker>
              <c:symbol val="circle"/>
              <c:size val="7"/>
              <c:spPr>
                <a:solidFill>
                  <a:srgbClr val="00B0F0"/>
                </a:solidFill>
                <a:ln w="15875">
                  <a:solidFill>
                    <a:srgbClr val="00B0F0"/>
                  </a:solidFill>
                </a:ln>
                <a:effectLst/>
              </c:spPr>
            </c:marker>
            <c:bubble3D val="0"/>
            <c:extLst>
              <c:ext xmlns:c16="http://schemas.microsoft.com/office/drawing/2014/chart" uri="{C3380CC4-5D6E-409C-BE32-E72D297353CC}">
                <c16:uniqueId val="{0000001D-0263-43E1-995A-1811A972402E}"/>
              </c:ext>
            </c:extLst>
          </c:dPt>
          <c:dPt>
            <c:idx val="36"/>
            <c:marker>
              <c:symbol val="circle"/>
              <c:size val="8"/>
              <c:spPr>
                <a:solidFill>
                  <a:schemeClr val="accent1"/>
                </a:solidFill>
                <a:ln w="19050">
                  <a:solidFill>
                    <a:srgbClr val="8F80FC"/>
                  </a:solidFill>
                </a:ln>
                <a:effectLst/>
              </c:spPr>
            </c:marker>
            <c:bubble3D val="0"/>
            <c:extLst>
              <c:ext xmlns:c16="http://schemas.microsoft.com/office/drawing/2014/chart" uri="{C3380CC4-5D6E-409C-BE32-E72D297353CC}">
                <c16:uniqueId val="{0000001E-0263-43E1-995A-1811A972402E}"/>
              </c:ext>
            </c:extLst>
          </c:dPt>
          <c:dPt>
            <c:idx val="37"/>
            <c:marker>
              <c:symbol val="circle"/>
              <c:size val="8"/>
              <c:spPr>
                <a:solidFill>
                  <a:schemeClr val="accent6">
                    <a:lumMod val="75000"/>
                  </a:schemeClr>
                </a:solidFill>
                <a:ln w="28575">
                  <a:noFill/>
                </a:ln>
                <a:effectLst/>
              </c:spPr>
            </c:marker>
            <c:bubble3D val="0"/>
            <c:extLst>
              <c:ext xmlns:c16="http://schemas.microsoft.com/office/drawing/2014/chart" uri="{C3380CC4-5D6E-409C-BE32-E72D297353CC}">
                <c16:uniqueId val="{0000001F-0263-43E1-995A-1811A972402E}"/>
              </c:ext>
            </c:extLst>
          </c:dPt>
          <c:dPt>
            <c:idx val="38"/>
            <c:marker>
              <c:symbol val="circle"/>
              <c:size val="7"/>
              <c:spPr>
                <a:solidFill>
                  <a:srgbClr val="00B0F0"/>
                </a:solidFill>
                <a:ln w="12700">
                  <a:solidFill>
                    <a:schemeClr val="accent1"/>
                  </a:solidFill>
                </a:ln>
                <a:effectLst/>
              </c:spPr>
            </c:marker>
            <c:bubble3D val="0"/>
            <c:extLst>
              <c:ext xmlns:c16="http://schemas.microsoft.com/office/drawing/2014/chart" uri="{C3380CC4-5D6E-409C-BE32-E72D297353CC}">
                <c16:uniqueId val="{00000020-0263-43E1-995A-1811A972402E}"/>
              </c:ext>
            </c:extLst>
          </c:dPt>
          <c:dPt>
            <c:idx val="39"/>
            <c:marker>
              <c:symbol val="circle"/>
              <c:size val="8"/>
              <c:spPr>
                <a:solidFill>
                  <a:srgbClr val="00B0F0"/>
                </a:solidFill>
                <a:ln w="19050">
                  <a:noFill/>
                </a:ln>
                <a:effectLst/>
              </c:spPr>
            </c:marker>
            <c:bubble3D val="0"/>
            <c:extLst>
              <c:ext xmlns:c16="http://schemas.microsoft.com/office/drawing/2014/chart" uri="{C3380CC4-5D6E-409C-BE32-E72D297353CC}">
                <c16:uniqueId val="{00000021-0263-43E1-995A-1811A972402E}"/>
              </c:ext>
            </c:extLst>
          </c:dPt>
          <c:dPt>
            <c:idx val="40"/>
            <c:marker>
              <c:symbol val="circle"/>
              <c:size val="8"/>
              <c:spPr>
                <a:solidFill>
                  <a:srgbClr val="00B0F0"/>
                </a:solidFill>
                <a:ln w="19050">
                  <a:solidFill>
                    <a:schemeClr val="accent1"/>
                  </a:solidFill>
                </a:ln>
                <a:effectLst/>
              </c:spPr>
            </c:marker>
            <c:bubble3D val="0"/>
            <c:extLst>
              <c:ext xmlns:c16="http://schemas.microsoft.com/office/drawing/2014/chart" uri="{C3380CC4-5D6E-409C-BE32-E72D297353CC}">
                <c16:uniqueId val="{00000022-0263-43E1-995A-1811A972402E}"/>
              </c:ext>
            </c:extLst>
          </c:dPt>
          <c:dPt>
            <c:idx val="41"/>
            <c:marker>
              <c:symbol val="circle"/>
              <c:size val="7"/>
              <c:spPr>
                <a:solidFill>
                  <a:srgbClr val="00B0F0"/>
                </a:solidFill>
                <a:ln w="28575">
                  <a:solidFill>
                    <a:schemeClr val="accent1"/>
                  </a:solidFill>
                </a:ln>
                <a:effectLst/>
              </c:spPr>
            </c:marker>
            <c:bubble3D val="0"/>
            <c:extLst>
              <c:ext xmlns:c16="http://schemas.microsoft.com/office/drawing/2014/chart" uri="{C3380CC4-5D6E-409C-BE32-E72D297353CC}">
                <c16:uniqueId val="{00000023-0263-43E1-995A-1811A972402E}"/>
              </c:ext>
            </c:extLst>
          </c:dPt>
          <c:dPt>
            <c:idx val="42"/>
            <c:marker>
              <c:symbol val="circle"/>
              <c:size val="8"/>
              <c:spPr>
                <a:solidFill>
                  <a:schemeClr val="accent4">
                    <a:lumMod val="60000"/>
                    <a:lumOff val="40000"/>
                  </a:schemeClr>
                </a:solidFill>
                <a:ln w="25400">
                  <a:solidFill>
                    <a:schemeClr val="accent2"/>
                  </a:solidFill>
                </a:ln>
                <a:effectLst/>
              </c:spPr>
            </c:marker>
            <c:bubble3D val="0"/>
            <c:extLst>
              <c:ext xmlns:c16="http://schemas.microsoft.com/office/drawing/2014/chart" uri="{C3380CC4-5D6E-409C-BE32-E72D297353CC}">
                <c16:uniqueId val="{00000024-0263-43E1-995A-1811A972402E}"/>
              </c:ext>
            </c:extLst>
          </c:dPt>
          <c:dPt>
            <c:idx val="43"/>
            <c:marker>
              <c:symbol val="circle"/>
              <c:size val="7"/>
              <c:spPr>
                <a:solidFill>
                  <a:srgbClr val="8F80FC"/>
                </a:solidFill>
                <a:ln w="31750">
                  <a:solidFill>
                    <a:schemeClr val="accent1"/>
                  </a:solidFill>
                </a:ln>
                <a:effectLst/>
              </c:spPr>
            </c:marker>
            <c:bubble3D val="0"/>
            <c:extLst>
              <c:ext xmlns:c16="http://schemas.microsoft.com/office/drawing/2014/chart" uri="{C3380CC4-5D6E-409C-BE32-E72D297353CC}">
                <c16:uniqueId val="{00000025-0263-43E1-995A-1811A972402E}"/>
              </c:ext>
            </c:extLst>
          </c:dPt>
          <c:dPt>
            <c:idx val="44"/>
            <c:marker>
              <c:symbol val="circle"/>
              <c:size val="8"/>
              <c:spPr>
                <a:solidFill>
                  <a:srgbClr val="00B0F0"/>
                </a:solidFill>
                <a:ln w="9525">
                  <a:noFill/>
                </a:ln>
                <a:effectLst/>
              </c:spPr>
            </c:marker>
            <c:bubble3D val="0"/>
            <c:extLst>
              <c:ext xmlns:c16="http://schemas.microsoft.com/office/drawing/2014/chart" uri="{C3380CC4-5D6E-409C-BE32-E72D297353CC}">
                <c16:uniqueId val="{00000026-0263-43E1-995A-1811A972402E}"/>
              </c:ext>
            </c:extLst>
          </c:dPt>
          <c:dPt>
            <c:idx val="45"/>
            <c:marker>
              <c:symbol val="circle"/>
              <c:size val="8"/>
              <c:spPr>
                <a:solidFill>
                  <a:srgbClr val="00B050"/>
                </a:solidFill>
                <a:ln w="9525">
                  <a:noFill/>
                </a:ln>
                <a:effectLst/>
              </c:spPr>
            </c:marker>
            <c:bubble3D val="0"/>
            <c:extLst>
              <c:ext xmlns:c16="http://schemas.microsoft.com/office/drawing/2014/chart" uri="{C3380CC4-5D6E-409C-BE32-E72D297353CC}">
                <c16:uniqueId val="{00000027-0263-43E1-995A-1811A972402E}"/>
              </c:ext>
            </c:extLst>
          </c:dPt>
          <c:dPt>
            <c:idx val="46"/>
            <c:marker>
              <c:symbol val="circle"/>
              <c:size val="8"/>
              <c:spPr>
                <a:solidFill>
                  <a:srgbClr val="00B050"/>
                </a:solidFill>
                <a:ln w="9525">
                  <a:noFill/>
                </a:ln>
                <a:effectLst/>
              </c:spPr>
            </c:marker>
            <c:bubble3D val="0"/>
            <c:extLst>
              <c:ext xmlns:c16="http://schemas.microsoft.com/office/drawing/2014/chart" uri="{C3380CC4-5D6E-409C-BE32-E72D297353CC}">
                <c16:uniqueId val="{00000028-0263-43E1-995A-1811A972402E}"/>
              </c:ext>
            </c:extLst>
          </c:dPt>
          <c:dLbls>
            <c:dLbl>
              <c:idx val="0"/>
              <c:layout>
                <c:manualLayout>
                  <c:x val="-3.0423910501286441E-2"/>
                  <c:y val="1.9073587567685218E-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00B0F0"/>
                        </a:solidFill>
                        <a:latin typeface="+mn-lt"/>
                        <a:ea typeface="+mn-ea"/>
                        <a:cs typeface="+mn-cs"/>
                      </a:defRPr>
                    </a:pPr>
                    <a:fld id="{E86257D1-9240-4F7F-B97F-4F3B36148762}" type="CELLRANGE">
                      <a:rPr lang="en-US"/>
                      <a:pPr>
                        <a:defRPr>
                          <a:solidFill>
                            <a:srgbClr val="00B0F0"/>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B0F0"/>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0263-43E1-995A-1811A972402E}"/>
                </c:ext>
              </c:extLst>
            </c:dLbl>
            <c:dLbl>
              <c:idx val="1"/>
              <c:layout>
                <c:manualLayout>
                  <c:x val="-2.2342227332969516E-2"/>
                  <c:y val="-1.9073587567685336E-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71052483-E7F2-4E8A-AEC1-546E99B1EDD5}" type="CELLRANGE">
                      <a:rPr lang="en-US"/>
                      <a:pPr>
                        <a:defRPr>
                          <a:solidFill>
                            <a:srgbClr val="FF0000"/>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0263-43E1-995A-1811A972402E}"/>
                </c:ext>
              </c:extLst>
            </c:dLbl>
            <c:dLbl>
              <c:idx val="2"/>
              <c:tx>
                <c:rich>
                  <a:bodyPr rot="0" spcFirstLastPara="1" vertOverflow="ellipsis" vert="horz" wrap="square" lIns="38100" tIns="19050" rIns="38100" bIns="19050" anchor="ctr" anchorCtr="1">
                    <a:spAutoFit/>
                  </a:bodyPr>
                  <a:lstStyle/>
                  <a:p>
                    <a:pPr>
                      <a:defRPr sz="900" b="0" i="0" u="none" strike="noStrike" kern="1200" baseline="0">
                        <a:solidFill>
                          <a:srgbClr val="00B050"/>
                        </a:solidFill>
                        <a:latin typeface="+mn-lt"/>
                        <a:ea typeface="+mn-ea"/>
                        <a:cs typeface="+mn-cs"/>
                      </a:defRPr>
                    </a:pPr>
                    <a:fld id="{6C0BEF10-0EDA-416B-B10D-CB5B9FDD4EA4}" type="CELLRANGE">
                      <a:rPr lang="en-GB"/>
                      <a:pPr>
                        <a:defRPr>
                          <a:solidFill>
                            <a:srgbClr val="00B050"/>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B05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0263-43E1-995A-1811A972402E}"/>
                </c:ext>
              </c:extLst>
            </c:dLbl>
            <c:dLbl>
              <c:idx val="3"/>
              <c:tx>
                <c:rich>
                  <a:bodyPr rot="0" spcFirstLastPara="1" vertOverflow="ellipsis" vert="horz" wrap="square" lIns="38100" tIns="19050" rIns="38100" bIns="19050" anchor="ctr" anchorCtr="1">
                    <a:spAutoFit/>
                  </a:bodyPr>
                  <a:lstStyle/>
                  <a:p>
                    <a:pPr>
                      <a:defRPr sz="900" b="0" i="0" u="none" strike="noStrike" kern="1200" baseline="0">
                        <a:solidFill>
                          <a:srgbClr val="00B050"/>
                        </a:solidFill>
                        <a:latin typeface="+mn-lt"/>
                        <a:ea typeface="+mn-ea"/>
                        <a:cs typeface="+mn-cs"/>
                      </a:defRPr>
                    </a:pPr>
                    <a:fld id="{B9E468A0-D131-4D49-B98A-80618024BC1F}" type="CELLRANGE">
                      <a:rPr lang="en-GB"/>
                      <a:pPr>
                        <a:defRPr>
                          <a:solidFill>
                            <a:srgbClr val="00B050"/>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B05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0263-43E1-995A-1811A972402E}"/>
                </c:ext>
              </c:extLst>
            </c:dLbl>
            <c:dLbl>
              <c:idx val="4"/>
              <c:tx>
                <c:rich>
                  <a:bodyPr rot="0" spcFirstLastPara="1" vertOverflow="ellipsis" vert="horz" wrap="square" lIns="38100" tIns="19050" rIns="38100" bIns="19050" anchor="ctr" anchorCtr="1">
                    <a:spAutoFit/>
                  </a:bodyPr>
                  <a:lstStyle/>
                  <a:p>
                    <a:pPr>
                      <a:defRPr sz="900" b="0" i="0" u="none" strike="noStrike" kern="1200" baseline="0">
                        <a:solidFill>
                          <a:srgbClr val="00B050"/>
                        </a:solidFill>
                        <a:latin typeface="+mn-lt"/>
                        <a:ea typeface="+mn-ea"/>
                        <a:cs typeface="+mn-cs"/>
                      </a:defRPr>
                    </a:pPr>
                    <a:fld id="{A38CC729-D2E1-44CF-BC46-7802672569B0}" type="CELLRANGE">
                      <a:rPr lang="en-US"/>
                      <a:pPr>
                        <a:defRPr>
                          <a:solidFill>
                            <a:srgbClr val="00B050"/>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B050"/>
                      </a:solidFill>
                      <a:latin typeface="+mn-lt"/>
                      <a:ea typeface="+mn-ea"/>
                      <a:cs typeface="+mn-cs"/>
                    </a:defRPr>
                  </a:pPr>
                  <a:endParaRPr lang="en-US"/>
                </a:p>
              </c:txPr>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0263-43E1-995A-1811A972402E}"/>
                </c:ext>
              </c:extLst>
            </c:dLbl>
            <c:dLbl>
              <c:idx val="5"/>
              <c:tx>
                <c:rich>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mn-lt"/>
                        <a:ea typeface="+mn-ea"/>
                        <a:cs typeface="+mn-cs"/>
                      </a:defRPr>
                    </a:pPr>
                    <a:fld id="{8D8EA551-ABA5-42F7-91CD-AB057A48FB43}" type="CELLRANGE">
                      <a:rPr lang="en-GB"/>
                      <a:pPr>
                        <a:defRPr>
                          <a:solidFill>
                            <a:schemeClr val="accent2"/>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263-43E1-995A-1811A972402E}"/>
                </c:ext>
              </c:extLst>
            </c:dLbl>
            <c:dLbl>
              <c:idx val="6"/>
              <c:tx>
                <c:rich>
                  <a:bodyPr rot="0" spcFirstLastPara="1" vertOverflow="ellipsis" vert="horz" wrap="square" lIns="38100" tIns="19050" rIns="38100" bIns="19050" anchor="ctr" anchorCtr="1">
                    <a:spAutoFit/>
                  </a:bodyPr>
                  <a:lstStyle/>
                  <a:p>
                    <a:pPr>
                      <a:defRPr sz="900" b="0" i="0" u="none" strike="noStrike" kern="1200" baseline="0">
                        <a:solidFill>
                          <a:srgbClr val="00B050"/>
                        </a:solidFill>
                        <a:latin typeface="+mn-lt"/>
                        <a:ea typeface="+mn-ea"/>
                        <a:cs typeface="+mn-cs"/>
                      </a:defRPr>
                    </a:pPr>
                    <a:fld id="{16D7D0C3-411C-4C80-8F7E-8D925F346B00}" type="CELLRANGE">
                      <a:rPr lang="en-US"/>
                      <a:pPr>
                        <a:defRPr>
                          <a:solidFill>
                            <a:srgbClr val="00B050"/>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B050"/>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0263-43E1-995A-1811A972402E}"/>
                </c:ext>
              </c:extLst>
            </c:dLbl>
            <c:dLbl>
              <c:idx val="7"/>
              <c:layout>
                <c:manualLayout>
                  <c:x val="-8.6633663366338445E-3"/>
                  <c:y val="-1.4314113515553794E-2"/>
                </c:manualLayout>
              </c:layout>
              <c:tx>
                <c:rich>
                  <a:bodyPr rot="0" spcFirstLastPara="1" vertOverflow="ellipsis" vert="horz" wrap="square" lIns="38100" tIns="19050" rIns="38100" bIns="19050" anchor="ctr" anchorCtr="1">
                    <a:spAutoFit/>
                  </a:bodyPr>
                  <a:lstStyle/>
                  <a:p>
                    <a:pPr>
                      <a:defRPr sz="900" b="0" i="0" u="none" strike="noStrike" kern="1200" baseline="0">
                        <a:solidFill>
                          <a:schemeClr val="accent6">
                            <a:lumMod val="75000"/>
                          </a:schemeClr>
                        </a:solidFill>
                        <a:latin typeface="+mn-lt"/>
                        <a:ea typeface="+mn-ea"/>
                        <a:cs typeface="+mn-cs"/>
                      </a:defRPr>
                    </a:pPr>
                    <a:fld id="{F2E83063-098F-4083-BAD6-9D3D4350FB41}" type="CELLRANGE">
                      <a:rPr lang="en-US">
                        <a:solidFill>
                          <a:schemeClr val="accent6">
                            <a:lumMod val="75000"/>
                          </a:schemeClr>
                        </a:solidFill>
                      </a:rPr>
                      <a:pPr>
                        <a:defRPr>
                          <a:solidFill>
                            <a:schemeClr val="accent6">
                              <a:lumMod val="75000"/>
                            </a:schemeClr>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lumMod val="7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0263-43E1-995A-1811A972402E}"/>
                </c:ext>
              </c:extLst>
            </c:dLbl>
            <c:dLbl>
              <c:idx val="8"/>
              <c:tx>
                <c:rich>
                  <a:bodyPr rot="0" spcFirstLastPara="1" vertOverflow="ellipsis" vert="horz" wrap="square" lIns="38100" tIns="19050" rIns="38100" bIns="19050" anchor="ctr" anchorCtr="1">
                    <a:spAutoFit/>
                  </a:bodyPr>
                  <a:lstStyle/>
                  <a:p>
                    <a:pPr>
                      <a:defRPr sz="900" b="0" i="0" u="none" strike="noStrike" kern="1200" baseline="0">
                        <a:solidFill>
                          <a:srgbClr val="00B050"/>
                        </a:solidFill>
                        <a:latin typeface="+mn-lt"/>
                        <a:ea typeface="+mn-ea"/>
                        <a:cs typeface="+mn-cs"/>
                      </a:defRPr>
                    </a:pPr>
                    <a:fld id="{C9F599C3-8FF3-4360-A70F-D87BA79F4B40}" type="CELLRANGE">
                      <a:rPr lang="en-US"/>
                      <a:pPr>
                        <a:defRPr>
                          <a:solidFill>
                            <a:srgbClr val="00B050"/>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B050"/>
                      </a:solidFill>
                      <a:latin typeface="+mn-lt"/>
                      <a:ea typeface="+mn-ea"/>
                      <a:cs typeface="+mn-cs"/>
                    </a:defRPr>
                  </a:pPr>
                  <a:endParaRPr lang="en-US"/>
                </a:p>
              </c:txPr>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0263-43E1-995A-1811A972402E}"/>
                </c:ext>
              </c:extLst>
            </c:dLbl>
            <c:dLbl>
              <c:idx val="9"/>
              <c:tx>
                <c:rich>
                  <a:bodyPr rot="0" spcFirstLastPara="1" vertOverflow="ellipsis" vert="horz" wrap="square" lIns="38100" tIns="19050" rIns="38100" bIns="19050" anchor="ctr" anchorCtr="1">
                    <a:spAutoFit/>
                  </a:bodyPr>
                  <a:lstStyle/>
                  <a:p>
                    <a:pPr>
                      <a:defRPr sz="900" b="0" i="0" u="none" strike="noStrike" kern="1200" baseline="0">
                        <a:solidFill>
                          <a:srgbClr val="00B050"/>
                        </a:solidFill>
                        <a:latin typeface="+mn-lt"/>
                        <a:ea typeface="+mn-ea"/>
                        <a:cs typeface="+mn-cs"/>
                      </a:defRPr>
                    </a:pPr>
                    <a:fld id="{578645E3-1E61-44C7-9AA1-F4F06906BF7C}" type="CELLRANGE">
                      <a:rPr lang="en-US"/>
                      <a:pPr>
                        <a:defRPr>
                          <a:solidFill>
                            <a:srgbClr val="00B050"/>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B050"/>
                      </a:solidFill>
                      <a:latin typeface="+mn-lt"/>
                      <a:ea typeface="+mn-ea"/>
                      <a:cs typeface="+mn-cs"/>
                    </a:defRPr>
                  </a:pPr>
                  <a:endParaRPr lang="en-US"/>
                </a:p>
              </c:txPr>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0263-43E1-995A-1811A972402E}"/>
                </c:ext>
              </c:extLst>
            </c:dLbl>
            <c:dLbl>
              <c:idx val="10"/>
              <c:tx>
                <c:rich>
                  <a:bodyPr rot="0" spcFirstLastPara="1" vertOverflow="ellipsis" vert="horz" wrap="square" lIns="38100" tIns="19050" rIns="38100" bIns="19050" anchor="ctr" anchorCtr="1">
                    <a:spAutoFit/>
                  </a:bodyPr>
                  <a:lstStyle/>
                  <a:p>
                    <a:pPr>
                      <a:defRPr sz="900" b="0" i="0" u="none" strike="noStrike" kern="1200" baseline="0">
                        <a:solidFill>
                          <a:srgbClr val="00B050"/>
                        </a:solidFill>
                        <a:latin typeface="+mn-lt"/>
                        <a:ea typeface="+mn-ea"/>
                        <a:cs typeface="+mn-cs"/>
                      </a:defRPr>
                    </a:pPr>
                    <a:fld id="{69A3652B-966D-453B-B9DD-D0CE99D4FE19}" type="CELLRANGE">
                      <a:rPr lang="en-US"/>
                      <a:pPr>
                        <a:defRPr>
                          <a:solidFill>
                            <a:srgbClr val="00B050"/>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B050"/>
                      </a:solidFill>
                      <a:latin typeface="+mn-lt"/>
                      <a:ea typeface="+mn-ea"/>
                      <a:cs typeface="+mn-cs"/>
                    </a:defRPr>
                  </a:pPr>
                  <a:endParaRPr lang="en-US"/>
                </a:p>
              </c:txPr>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0263-43E1-995A-1811A972402E}"/>
                </c:ext>
              </c:extLst>
            </c:dLbl>
            <c:dLbl>
              <c:idx val="11"/>
              <c:tx>
                <c:rich>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mn-lt"/>
                        <a:ea typeface="+mn-ea"/>
                        <a:cs typeface="+mn-cs"/>
                      </a:defRPr>
                    </a:pPr>
                    <a:fld id="{224A57F2-E9BF-4FB7-AE6F-06ACAB201236}" type="CELLRANGE">
                      <a:rPr lang="en-GB"/>
                      <a:pPr>
                        <a:defRPr>
                          <a:solidFill>
                            <a:schemeClr val="accent2"/>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0263-43E1-995A-1811A972402E}"/>
                </c:ext>
              </c:extLst>
            </c:dLbl>
            <c:dLbl>
              <c:idx val="12"/>
              <c:tx>
                <c:rich>
                  <a:bodyPr rot="0" spcFirstLastPara="1" vertOverflow="ellipsis" vert="horz" wrap="square" lIns="38100" tIns="19050" rIns="38100" bIns="19050" anchor="ctr" anchorCtr="1">
                    <a:spAutoFit/>
                  </a:bodyPr>
                  <a:lstStyle/>
                  <a:p>
                    <a:pPr>
                      <a:defRPr sz="900" b="0" i="0" u="none" strike="noStrike" kern="1200" baseline="0">
                        <a:solidFill>
                          <a:srgbClr val="00B0F0"/>
                        </a:solidFill>
                        <a:latin typeface="+mn-lt"/>
                        <a:ea typeface="+mn-ea"/>
                        <a:cs typeface="+mn-cs"/>
                      </a:defRPr>
                    </a:pPr>
                    <a:fld id="{480EFED0-5C85-45F7-B8AC-5D63E7FD08D1}" type="CELLRANGE">
                      <a:rPr lang="en-US"/>
                      <a:pPr>
                        <a:defRPr>
                          <a:solidFill>
                            <a:srgbClr val="00B0F0"/>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B0F0"/>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0263-43E1-995A-1811A972402E}"/>
                </c:ext>
              </c:extLst>
            </c:dLbl>
            <c:dLbl>
              <c:idx val="13"/>
              <c:tx>
                <c:rich>
                  <a:bodyPr rot="0" spcFirstLastPara="1" vertOverflow="ellipsis" vert="horz" wrap="square" lIns="38100" tIns="19050" rIns="38100" bIns="19050" anchor="ctr" anchorCtr="1">
                    <a:spAutoFit/>
                  </a:bodyPr>
                  <a:lstStyle/>
                  <a:p>
                    <a:pPr>
                      <a:defRPr sz="900" b="0" i="0" u="none" strike="noStrike" kern="1200" baseline="0">
                        <a:solidFill>
                          <a:srgbClr val="00B0F0"/>
                        </a:solidFill>
                        <a:latin typeface="+mn-lt"/>
                        <a:ea typeface="+mn-ea"/>
                        <a:cs typeface="+mn-cs"/>
                      </a:defRPr>
                    </a:pPr>
                    <a:fld id="{55D7FB55-676A-48EB-B788-C9FCBB4632CD}" type="CELLRANGE">
                      <a:rPr lang="en-US"/>
                      <a:pPr>
                        <a:defRPr>
                          <a:solidFill>
                            <a:srgbClr val="00B0F0"/>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B0F0"/>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0263-43E1-995A-1811A972402E}"/>
                </c:ext>
              </c:extLst>
            </c:dLbl>
            <c:dLbl>
              <c:idx val="14"/>
              <c:tx>
                <c:rich>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fld id="{05067561-7B7B-4D09-9509-DAADCC9A6AC0}" type="CELLRANGE">
                      <a:rPr lang="en-GB"/>
                      <a:pPr>
                        <a:defRPr>
                          <a:solidFill>
                            <a:schemeClr val="accent1"/>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0263-43E1-995A-1811A972402E}"/>
                </c:ext>
              </c:extLst>
            </c:dLbl>
            <c:dLbl>
              <c:idx val="15"/>
              <c:tx>
                <c:rich>
                  <a:bodyPr rot="0" spcFirstLastPara="1" vertOverflow="ellipsis" vert="horz" wrap="square" lIns="38100" tIns="19050" rIns="38100" bIns="19050" anchor="ctr" anchorCtr="1">
                    <a:spAutoFit/>
                  </a:bodyPr>
                  <a:lstStyle/>
                  <a:p>
                    <a:pPr>
                      <a:defRPr sz="900" b="0" i="0" u="none" strike="noStrike" kern="1200" baseline="0">
                        <a:solidFill>
                          <a:srgbClr val="00B0F0"/>
                        </a:solidFill>
                        <a:latin typeface="+mn-lt"/>
                        <a:ea typeface="+mn-ea"/>
                        <a:cs typeface="+mn-cs"/>
                      </a:defRPr>
                    </a:pPr>
                    <a:fld id="{E1A778FE-9680-4A1C-90B7-4B540FB2FC72}" type="CELLRANGE">
                      <a:rPr lang="en-US"/>
                      <a:pPr>
                        <a:defRPr>
                          <a:solidFill>
                            <a:srgbClr val="00B0F0"/>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B0F0"/>
                      </a:solidFill>
                      <a:latin typeface="+mn-lt"/>
                      <a:ea typeface="+mn-ea"/>
                      <a:cs typeface="+mn-cs"/>
                    </a:defRPr>
                  </a:pPr>
                  <a:endParaRPr lang="en-US"/>
                </a:p>
              </c:txPr>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0263-43E1-995A-1811A972402E}"/>
                </c:ext>
              </c:extLst>
            </c:dLbl>
            <c:dLbl>
              <c:idx val="16"/>
              <c:tx>
                <c:rich>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fld id="{02B99364-5299-44C7-9C66-14236BC07A77}" type="CELLRANGE">
                      <a:rPr lang="en-US">
                        <a:solidFill>
                          <a:schemeClr val="accent1"/>
                        </a:solidFill>
                      </a:rPr>
                      <a:pPr>
                        <a:defRPr>
                          <a:solidFill>
                            <a:schemeClr val="accent1"/>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A-0263-43E1-995A-1811A972402E}"/>
                </c:ext>
              </c:extLst>
            </c:dLbl>
            <c:dLbl>
              <c:idx val="17"/>
              <c:layout>
                <c:manualLayout>
                  <c:x val="-7.4257425742574254E-3"/>
                  <c:y val="-1.4314113515553794E-2"/>
                </c:manualLayout>
              </c:layout>
              <c:tx>
                <c:rich>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fld id="{A0D5519D-1E41-49CE-ACC9-5EA23815C73F}" type="CELLRANGE">
                      <a:rPr lang="en-US">
                        <a:solidFill>
                          <a:schemeClr val="accent1"/>
                        </a:solidFill>
                      </a:rPr>
                      <a:pPr>
                        <a:defRPr>
                          <a:solidFill>
                            <a:schemeClr val="accent1"/>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0263-43E1-995A-1811A972402E}"/>
                </c:ext>
              </c:extLst>
            </c:dLbl>
            <c:dLbl>
              <c:idx val="18"/>
              <c:tx>
                <c:rich>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fld id="{0182EC81-9718-46D8-B6B8-651B3C5704AB}" type="CELLRANGE">
                      <a:rPr lang="en-GB"/>
                      <a:pPr>
                        <a:defRPr>
                          <a:solidFill>
                            <a:schemeClr val="accent1"/>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B-0263-43E1-995A-1811A972402E}"/>
                </c:ext>
              </c:extLst>
            </c:dLbl>
            <c:dLbl>
              <c:idx val="19"/>
              <c:tx>
                <c:rich>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fld id="{CD76C584-2046-451D-9DFA-98692BE0D8C5}" type="CELLRANGE">
                      <a:rPr lang="en-US"/>
                      <a:pPr>
                        <a:defRPr>
                          <a:solidFill>
                            <a:schemeClr val="accent1"/>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C-0263-43E1-995A-1811A972402E}"/>
                </c:ext>
              </c:extLst>
            </c:dLbl>
            <c:dLbl>
              <c:idx val="20"/>
              <c:tx>
                <c:rich>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fld id="{3AC40D2E-18B0-4259-A17A-EBF770748B40}" type="CELLRANGE">
                      <a:rPr lang="en-GB"/>
                      <a:pPr>
                        <a:defRPr>
                          <a:solidFill>
                            <a:schemeClr val="accent1"/>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0263-43E1-995A-1811A972402E}"/>
                </c:ext>
              </c:extLst>
            </c:dLbl>
            <c:dLbl>
              <c:idx val="21"/>
              <c:tx>
                <c:rich>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fld id="{28F2D5EE-6F6B-40C5-9760-C9C6CFC64FA2}" type="CELLRANGE">
                      <a:rPr lang="en-US"/>
                      <a:pPr>
                        <a:defRPr>
                          <a:solidFill>
                            <a:schemeClr val="accent1"/>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E-0263-43E1-995A-1811A972402E}"/>
                </c:ext>
              </c:extLst>
            </c:dLbl>
            <c:dLbl>
              <c:idx val="22"/>
              <c:tx>
                <c:rich>
                  <a:bodyPr rot="0" spcFirstLastPara="1" vertOverflow="ellipsis" vert="horz" wrap="square" lIns="38100" tIns="19050" rIns="38100" bIns="19050" anchor="ctr" anchorCtr="1">
                    <a:spAutoFit/>
                  </a:bodyPr>
                  <a:lstStyle/>
                  <a:p>
                    <a:pPr>
                      <a:defRPr sz="900" b="0" i="0" u="none" strike="noStrike" kern="1200" baseline="0">
                        <a:solidFill>
                          <a:srgbClr val="00B050"/>
                        </a:solidFill>
                        <a:latin typeface="+mn-lt"/>
                        <a:ea typeface="+mn-ea"/>
                        <a:cs typeface="+mn-cs"/>
                      </a:defRPr>
                    </a:pPr>
                    <a:fld id="{AA807EBF-9DAA-496C-A37C-B821B5AFE899}" type="CELLRANGE">
                      <a:rPr lang="en-GB"/>
                      <a:pPr>
                        <a:defRPr>
                          <a:solidFill>
                            <a:srgbClr val="00B050"/>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B05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0263-43E1-995A-1811A972402E}"/>
                </c:ext>
              </c:extLst>
            </c:dLbl>
            <c:dLbl>
              <c:idx val="23"/>
              <c:tx>
                <c:rich>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fld id="{3347B6AE-F27A-40F0-8672-DA2DB6BDC8CB}" type="CELLRANGE">
                      <a:rPr lang="en-GB"/>
                      <a:pPr>
                        <a:defRPr>
                          <a:solidFill>
                            <a:schemeClr val="accent1"/>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F-0263-43E1-995A-1811A972402E}"/>
                </c:ext>
              </c:extLst>
            </c:dLbl>
            <c:dLbl>
              <c:idx val="24"/>
              <c:layout>
                <c:manualLayout>
                  <c:x val="-3.7128712871288038E-3"/>
                  <c:y val="0"/>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00B050"/>
                        </a:solidFill>
                        <a:latin typeface="+mn-lt"/>
                        <a:ea typeface="+mn-ea"/>
                        <a:cs typeface="+mn-cs"/>
                      </a:defRPr>
                    </a:pPr>
                    <a:fld id="{8CD53C41-45E8-4A14-8DD7-72EC2749B5E9}" type="CELLRANGE">
                      <a:rPr lang="en-US"/>
                      <a:pPr>
                        <a:defRPr>
                          <a:solidFill>
                            <a:srgbClr val="00B050"/>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B050"/>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0263-43E1-995A-1811A972402E}"/>
                </c:ext>
              </c:extLst>
            </c:dLbl>
            <c:dLbl>
              <c:idx val="25"/>
              <c:tx>
                <c:rich>
                  <a:bodyPr rot="0" spcFirstLastPara="1" vertOverflow="ellipsis" vert="horz" wrap="square" lIns="38100" tIns="19050" rIns="38100" bIns="19050" anchor="ctr" anchorCtr="1">
                    <a:spAutoFit/>
                  </a:bodyPr>
                  <a:lstStyle/>
                  <a:p>
                    <a:pPr>
                      <a:defRPr sz="900" b="0" i="0" u="none" strike="noStrike" kern="1200" baseline="0">
                        <a:solidFill>
                          <a:srgbClr val="00B050"/>
                        </a:solidFill>
                        <a:latin typeface="+mn-lt"/>
                        <a:ea typeface="+mn-ea"/>
                        <a:cs typeface="+mn-cs"/>
                      </a:defRPr>
                    </a:pPr>
                    <a:fld id="{2C51CDFF-A6D2-4E30-ABC3-E7453DD7CBA8}" type="CELLRANGE">
                      <a:rPr lang="en-US"/>
                      <a:pPr>
                        <a:defRPr>
                          <a:solidFill>
                            <a:srgbClr val="00B050"/>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B050"/>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0263-43E1-995A-1811A972402E}"/>
                </c:ext>
              </c:extLst>
            </c:dLbl>
            <c:dLbl>
              <c:idx val="26"/>
              <c:tx>
                <c:rich>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fld id="{44A553CC-866A-48C4-AB25-B2DA30C35CFC}" type="CELLRANGE">
                      <a:rPr lang="en-US"/>
                      <a:pPr>
                        <a:defRPr>
                          <a:solidFill>
                            <a:schemeClr val="accent1"/>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0263-43E1-995A-1811A972402E}"/>
                </c:ext>
              </c:extLst>
            </c:dLbl>
            <c:dLbl>
              <c:idx val="27"/>
              <c:tx>
                <c:rich>
                  <a:bodyPr rot="0" spcFirstLastPara="1" vertOverflow="ellipsis" vert="horz" wrap="square" lIns="38100" tIns="19050" rIns="38100" bIns="19050" anchor="ctr" anchorCtr="1">
                    <a:spAutoFit/>
                  </a:bodyPr>
                  <a:lstStyle/>
                  <a:p>
                    <a:pPr>
                      <a:defRPr sz="900" b="0" i="0" u="none" strike="noStrike" kern="1200" baseline="0">
                        <a:solidFill>
                          <a:srgbClr val="00B0F0"/>
                        </a:solidFill>
                        <a:latin typeface="+mn-lt"/>
                        <a:ea typeface="+mn-ea"/>
                        <a:cs typeface="+mn-cs"/>
                      </a:defRPr>
                    </a:pPr>
                    <a:fld id="{AEAA6443-FF51-4EB2-8950-7B6C8D24117B}" type="CELLRANGE">
                      <a:rPr lang="en-US"/>
                      <a:pPr>
                        <a:defRPr>
                          <a:solidFill>
                            <a:srgbClr val="00B0F0"/>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B0F0"/>
                      </a:solidFill>
                      <a:latin typeface="+mn-lt"/>
                      <a:ea typeface="+mn-ea"/>
                      <a:cs typeface="+mn-cs"/>
                    </a:defRPr>
                  </a:pPr>
                  <a:endParaRPr lang="en-US"/>
                </a:p>
              </c:txPr>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0263-43E1-995A-1811A972402E}"/>
                </c:ext>
              </c:extLst>
            </c:dLbl>
            <c:dLbl>
              <c:idx val="28"/>
              <c:tx>
                <c:rich>
                  <a:bodyPr rot="0" spcFirstLastPara="1" vertOverflow="ellipsis" vert="horz" wrap="square" lIns="38100" tIns="19050" rIns="38100" bIns="19050" anchor="ctr" anchorCtr="1">
                    <a:spAutoFit/>
                  </a:bodyPr>
                  <a:lstStyle/>
                  <a:p>
                    <a:pPr>
                      <a:defRPr sz="900" b="0" i="0" u="none" strike="noStrike" kern="1200" baseline="0">
                        <a:solidFill>
                          <a:srgbClr val="8F80FC"/>
                        </a:solidFill>
                        <a:latin typeface="+mn-lt"/>
                        <a:ea typeface="+mn-ea"/>
                        <a:cs typeface="+mn-cs"/>
                      </a:defRPr>
                    </a:pPr>
                    <a:fld id="{4A44DE0E-750B-4487-99F3-1B8B7C002110}" type="CELLRANGE">
                      <a:rPr lang="en-US"/>
                      <a:pPr>
                        <a:defRPr>
                          <a:solidFill>
                            <a:srgbClr val="8F80FC"/>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8F80FC"/>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0263-43E1-995A-1811A972402E}"/>
                </c:ext>
              </c:extLst>
            </c:dLbl>
            <c:dLbl>
              <c:idx val="29"/>
              <c:tx>
                <c:rich>
                  <a:bodyPr rot="0" spcFirstLastPara="1" vertOverflow="ellipsis" vert="horz" wrap="square" lIns="38100" tIns="19050" rIns="38100" bIns="19050" anchor="ctr" anchorCtr="1">
                    <a:spAutoFit/>
                  </a:bodyPr>
                  <a:lstStyle/>
                  <a:p>
                    <a:pPr>
                      <a:defRPr sz="900" b="0" i="0" u="none" strike="noStrike" kern="1200" baseline="0">
                        <a:solidFill>
                          <a:srgbClr val="00B0F0"/>
                        </a:solidFill>
                        <a:latin typeface="+mn-lt"/>
                        <a:ea typeface="+mn-ea"/>
                        <a:cs typeface="+mn-cs"/>
                      </a:defRPr>
                    </a:pPr>
                    <a:fld id="{2EEC23AE-C0ED-45E5-BD9A-4BF351F035E4}" type="CELLRANGE">
                      <a:rPr lang="en-US"/>
                      <a:pPr>
                        <a:defRPr>
                          <a:solidFill>
                            <a:srgbClr val="00B0F0"/>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B0F0"/>
                      </a:solidFill>
                      <a:latin typeface="+mn-lt"/>
                      <a:ea typeface="+mn-ea"/>
                      <a:cs typeface="+mn-cs"/>
                    </a:defRPr>
                  </a:pPr>
                  <a:endParaRPr lang="en-US"/>
                </a:p>
              </c:txPr>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0263-43E1-995A-1811A972402E}"/>
                </c:ext>
              </c:extLst>
            </c:dLbl>
            <c:dLbl>
              <c:idx val="30"/>
              <c:tx>
                <c:rich>
                  <a:bodyPr rot="0" spcFirstLastPara="1" vertOverflow="ellipsis" vert="horz" wrap="square" lIns="38100" tIns="19050" rIns="38100" bIns="19050" anchor="ctr" anchorCtr="1">
                    <a:spAutoFit/>
                  </a:bodyPr>
                  <a:lstStyle/>
                  <a:p>
                    <a:pPr>
                      <a:defRPr sz="900" b="0" i="0" u="none" strike="noStrike" kern="1200" baseline="0">
                        <a:solidFill>
                          <a:srgbClr val="00B050"/>
                        </a:solidFill>
                        <a:latin typeface="+mn-lt"/>
                        <a:ea typeface="+mn-ea"/>
                        <a:cs typeface="+mn-cs"/>
                      </a:defRPr>
                    </a:pPr>
                    <a:fld id="{456095DB-0450-4C9D-A66D-AD4644B2FFD9}" type="CELLRANGE">
                      <a:rPr lang="en-US"/>
                      <a:pPr>
                        <a:defRPr>
                          <a:solidFill>
                            <a:srgbClr val="00B050"/>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B050"/>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0263-43E1-995A-1811A972402E}"/>
                </c:ext>
              </c:extLst>
            </c:dLbl>
            <c:dLbl>
              <c:idx val="31"/>
              <c:tx>
                <c:rich>
                  <a:bodyPr rot="0" spcFirstLastPara="1" vertOverflow="ellipsis" vert="horz" wrap="square" lIns="38100" tIns="19050" rIns="38100" bIns="19050" anchor="ctr" anchorCtr="1">
                    <a:spAutoFit/>
                  </a:bodyPr>
                  <a:lstStyle/>
                  <a:p>
                    <a:pPr>
                      <a:defRPr sz="900" b="0" i="0" u="none" strike="noStrike" kern="1200" baseline="0">
                        <a:solidFill>
                          <a:srgbClr val="8F80FC"/>
                        </a:solidFill>
                        <a:latin typeface="+mn-lt"/>
                        <a:ea typeface="+mn-ea"/>
                        <a:cs typeface="+mn-cs"/>
                      </a:defRPr>
                    </a:pPr>
                    <a:fld id="{963320C8-117B-4E55-A556-D4695D905257}" type="CELLRANGE">
                      <a:rPr lang="en-US"/>
                      <a:pPr>
                        <a:defRPr>
                          <a:solidFill>
                            <a:srgbClr val="8F80FC"/>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8F80FC"/>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0263-43E1-995A-1811A972402E}"/>
                </c:ext>
              </c:extLst>
            </c:dLbl>
            <c:dLbl>
              <c:idx val="32"/>
              <c:tx>
                <c:rich>
                  <a:bodyPr rot="0" spcFirstLastPara="1" vertOverflow="ellipsis" vert="horz" wrap="square" lIns="38100" tIns="19050" rIns="38100" bIns="19050" anchor="ctr" anchorCtr="1">
                    <a:spAutoFit/>
                  </a:bodyPr>
                  <a:lstStyle/>
                  <a:p>
                    <a:pPr>
                      <a:defRPr sz="900" b="0" i="0" u="none" strike="noStrike" kern="1200" baseline="0">
                        <a:solidFill>
                          <a:schemeClr val="accent6">
                            <a:lumMod val="75000"/>
                          </a:schemeClr>
                        </a:solidFill>
                        <a:latin typeface="+mn-lt"/>
                        <a:ea typeface="+mn-ea"/>
                        <a:cs typeface="+mn-cs"/>
                      </a:defRPr>
                    </a:pPr>
                    <a:fld id="{032F4C3D-5E69-4A69-A58F-63941F8B4F68}" type="CELLRANGE">
                      <a:rPr lang="en-US"/>
                      <a:pPr>
                        <a:defRPr>
                          <a:solidFill>
                            <a:schemeClr val="accent6">
                              <a:lumMod val="75000"/>
                            </a:schemeClr>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lumMod val="75000"/>
                        </a:schemeClr>
                      </a:solidFill>
                      <a:latin typeface="+mn-lt"/>
                      <a:ea typeface="+mn-ea"/>
                      <a:cs typeface="+mn-cs"/>
                    </a:defRPr>
                  </a:pPr>
                  <a:endParaRPr lang="en-US"/>
                </a:p>
              </c:txPr>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0263-43E1-995A-1811A972402E}"/>
                </c:ext>
              </c:extLst>
            </c:dLbl>
            <c:dLbl>
              <c:idx val="33"/>
              <c:tx>
                <c:rich>
                  <a:bodyPr rot="0" spcFirstLastPara="1" vertOverflow="ellipsis" vert="horz" wrap="square" lIns="38100" tIns="19050" rIns="38100" bIns="19050" anchor="ctr" anchorCtr="1">
                    <a:spAutoFit/>
                  </a:bodyPr>
                  <a:lstStyle/>
                  <a:p>
                    <a:pPr>
                      <a:defRPr sz="900" b="0" i="0" u="none" strike="noStrike" kern="1200" baseline="0">
                        <a:solidFill>
                          <a:srgbClr val="8F80FC"/>
                        </a:solidFill>
                        <a:latin typeface="+mn-lt"/>
                        <a:ea typeface="+mn-ea"/>
                        <a:cs typeface="+mn-cs"/>
                      </a:defRPr>
                    </a:pPr>
                    <a:fld id="{EB4B85FD-2780-4A47-BE69-18E61E11D3DF}" type="CELLRANGE">
                      <a:rPr lang="en-US"/>
                      <a:pPr>
                        <a:defRPr>
                          <a:solidFill>
                            <a:srgbClr val="8F80FC"/>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8F80FC"/>
                      </a:solidFill>
                      <a:latin typeface="+mn-lt"/>
                      <a:ea typeface="+mn-ea"/>
                      <a:cs typeface="+mn-cs"/>
                    </a:defRPr>
                  </a:pPr>
                  <a:endParaRPr lang="en-US"/>
                </a:p>
              </c:txPr>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0263-43E1-995A-1811A972402E}"/>
                </c:ext>
              </c:extLst>
            </c:dLbl>
            <c:dLbl>
              <c:idx val="34"/>
              <c:tx>
                <c:rich>
                  <a:bodyPr rot="0" spcFirstLastPara="1" vertOverflow="ellipsis" vert="horz" wrap="square" lIns="38100" tIns="19050" rIns="38100" bIns="19050" anchor="ctr" anchorCtr="1">
                    <a:spAutoFit/>
                  </a:bodyPr>
                  <a:lstStyle/>
                  <a:p>
                    <a:pPr>
                      <a:defRPr sz="900" b="0" i="0" u="none" strike="noStrike" kern="1200" baseline="0">
                        <a:solidFill>
                          <a:srgbClr val="8F80FC"/>
                        </a:solidFill>
                        <a:latin typeface="+mn-lt"/>
                        <a:ea typeface="+mn-ea"/>
                        <a:cs typeface="+mn-cs"/>
                      </a:defRPr>
                    </a:pPr>
                    <a:fld id="{8CA9B4AF-D080-48D3-B67E-65CD081DBA82}" type="CELLRANGE">
                      <a:rPr lang="en-US"/>
                      <a:pPr>
                        <a:defRPr>
                          <a:solidFill>
                            <a:srgbClr val="8F80FC"/>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8F80FC"/>
                      </a:solidFill>
                      <a:latin typeface="+mn-lt"/>
                      <a:ea typeface="+mn-ea"/>
                      <a:cs typeface="+mn-cs"/>
                    </a:defRPr>
                  </a:pPr>
                  <a:endParaRPr lang="en-US"/>
                </a:p>
              </c:txPr>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0263-43E1-995A-1811A972402E}"/>
                </c:ext>
              </c:extLst>
            </c:dLbl>
            <c:dLbl>
              <c:idx val="35"/>
              <c:tx>
                <c:rich>
                  <a:bodyPr rot="0" spcFirstLastPara="1" vertOverflow="ellipsis" vert="horz" wrap="square" lIns="38100" tIns="19050" rIns="38100" bIns="19050" anchor="ctr" anchorCtr="1">
                    <a:spAutoFit/>
                  </a:bodyPr>
                  <a:lstStyle/>
                  <a:p>
                    <a:pPr>
                      <a:defRPr sz="900" b="0" i="0" u="none" strike="noStrike" kern="1200" baseline="0">
                        <a:solidFill>
                          <a:srgbClr val="00B0F0"/>
                        </a:solidFill>
                        <a:latin typeface="+mn-lt"/>
                        <a:ea typeface="+mn-ea"/>
                        <a:cs typeface="+mn-cs"/>
                      </a:defRPr>
                    </a:pPr>
                    <a:fld id="{800BF082-32B6-4ED0-8796-0153BD5969E3}" type="CELLRANGE">
                      <a:rPr lang="en-GB"/>
                      <a:pPr>
                        <a:defRPr>
                          <a:solidFill>
                            <a:srgbClr val="00B0F0"/>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B0F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0263-43E1-995A-1811A972402E}"/>
                </c:ext>
              </c:extLst>
            </c:dLbl>
            <c:dLbl>
              <c:idx val="36"/>
              <c:tx>
                <c:rich>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fld id="{58C27207-79F3-45F2-BD37-024A6482AA56}" type="CELLRANGE">
                      <a:rPr lang="en-GB"/>
                      <a:pPr>
                        <a:defRPr>
                          <a:solidFill>
                            <a:schemeClr val="accent1"/>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0263-43E1-995A-1811A972402E}"/>
                </c:ext>
              </c:extLst>
            </c:dLbl>
            <c:dLbl>
              <c:idx val="37"/>
              <c:tx>
                <c:rich>
                  <a:bodyPr rot="0" spcFirstLastPara="1" vertOverflow="ellipsis" vert="horz" wrap="square" lIns="38100" tIns="19050" rIns="38100" bIns="19050" anchor="ctr" anchorCtr="1">
                    <a:spAutoFit/>
                  </a:bodyPr>
                  <a:lstStyle/>
                  <a:p>
                    <a:pPr>
                      <a:defRPr sz="900" b="0" i="0" u="none" strike="noStrike" kern="1200" baseline="0">
                        <a:solidFill>
                          <a:schemeClr val="accent6">
                            <a:lumMod val="75000"/>
                          </a:schemeClr>
                        </a:solidFill>
                        <a:latin typeface="+mn-lt"/>
                        <a:ea typeface="+mn-ea"/>
                        <a:cs typeface="+mn-cs"/>
                      </a:defRPr>
                    </a:pPr>
                    <a:fld id="{EF1FFDE8-1BB2-4665-82C9-849BB8BFF386}" type="CELLRANGE">
                      <a:rPr lang="en-GB"/>
                      <a:pPr>
                        <a:defRPr>
                          <a:solidFill>
                            <a:schemeClr val="accent6">
                              <a:lumMod val="75000"/>
                            </a:schemeClr>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lumMod val="7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0263-43E1-995A-1811A972402E}"/>
                </c:ext>
              </c:extLst>
            </c:dLbl>
            <c:dLbl>
              <c:idx val="38"/>
              <c:tx>
                <c:rich>
                  <a:bodyPr rot="0" spcFirstLastPara="1" vertOverflow="ellipsis" vert="horz" wrap="square" lIns="38100" tIns="19050" rIns="38100" bIns="19050" anchor="ctr" anchorCtr="1">
                    <a:spAutoFit/>
                  </a:bodyPr>
                  <a:lstStyle/>
                  <a:p>
                    <a:pPr>
                      <a:defRPr sz="900" b="0" i="0" u="none" strike="noStrike" kern="1200" baseline="0">
                        <a:solidFill>
                          <a:srgbClr val="00B0F0"/>
                        </a:solidFill>
                        <a:latin typeface="+mn-lt"/>
                        <a:ea typeface="+mn-ea"/>
                        <a:cs typeface="+mn-cs"/>
                      </a:defRPr>
                    </a:pPr>
                    <a:fld id="{6358E671-2652-46AE-AD2D-A3D1CDB6D03E}" type="CELLRANGE">
                      <a:rPr lang="en-GB"/>
                      <a:pPr>
                        <a:defRPr>
                          <a:solidFill>
                            <a:srgbClr val="00B0F0"/>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B0F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0263-43E1-995A-1811A972402E}"/>
                </c:ext>
              </c:extLst>
            </c:dLbl>
            <c:dLbl>
              <c:idx val="39"/>
              <c:tx>
                <c:rich>
                  <a:bodyPr rot="0" spcFirstLastPara="1" vertOverflow="ellipsis" vert="horz" wrap="square" lIns="38100" tIns="19050" rIns="38100" bIns="19050" anchor="ctr" anchorCtr="1">
                    <a:spAutoFit/>
                  </a:bodyPr>
                  <a:lstStyle/>
                  <a:p>
                    <a:pPr>
                      <a:defRPr sz="900" b="0" i="0" u="none" strike="noStrike" kern="1200" baseline="0">
                        <a:solidFill>
                          <a:srgbClr val="00B0F0"/>
                        </a:solidFill>
                        <a:latin typeface="+mn-lt"/>
                        <a:ea typeface="+mn-ea"/>
                        <a:cs typeface="+mn-cs"/>
                      </a:defRPr>
                    </a:pPr>
                    <a:fld id="{0561BE9F-4597-4093-9999-D0DDF356765A}" type="CELLRANGE">
                      <a:rPr lang="en-US"/>
                      <a:pPr>
                        <a:defRPr>
                          <a:solidFill>
                            <a:srgbClr val="00B0F0"/>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B0F0"/>
                      </a:solidFill>
                      <a:latin typeface="+mn-lt"/>
                      <a:ea typeface="+mn-ea"/>
                      <a:cs typeface="+mn-cs"/>
                    </a:defRPr>
                  </a:pPr>
                  <a:endParaRPr lang="en-US"/>
                </a:p>
              </c:txPr>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0263-43E1-995A-1811A972402E}"/>
                </c:ext>
              </c:extLst>
            </c:dLbl>
            <c:dLbl>
              <c:idx val="40"/>
              <c:tx>
                <c:rich>
                  <a:bodyPr rot="0" spcFirstLastPara="1" vertOverflow="ellipsis" vert="horz" wrap="square" lIns="38100" tIns="19050" rIns="38100" bIns="19050" anchor="ctr" anchorCtr="1">
                    <a:spAutoFit/>
                  </a:bodyPr>
                  <a:lstStyle/>
                  <a:p>
                    <a:pPr>
                      <a:defRPr sz="900" b="0" i="0" u="none" strike="noStrike" kern="1200" baseline="0">
                        <a:solidFill>
                          <a:srgbClr val="00B0F0"/>
                        </a:solidFill>
                        <a:latin typeface="+mn-lt"/>
                        <a:ea typeface="+mn-ea"/>
                        <a:cs typeface="+mn-cs"/>
                      </a:defRPr>
                    </a:pPr>
                    <a:fld id="{03A90CDB-7F62-4BD4-AB6E-30599F3BA798}" type="CELLRANGE">
                      <a:rPr lang="en-US"/>
                      <a:pPr>
                        <a:defRPr>
                          <a:solidFill>
                            <a:srgbClr val="00B0F0"/>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B0F0"/>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0263-43E1-995A-1811A972402E}"/>
                </c:ext>
              </c:extLst>
            </c:dLbl>
            <c:dLbl>
              <c:idx val="41"/>
              <c:tx>
                <c:rich>
                  <a:bodyPr rot="0" spcFirstLastPara="1" vertOverflow="ellipsis" vert="horz" wrap="square" lIns="38100" tIns="19050" rIns="38100" bIns="19050" anchor="ctr" anchorCtr="1">
                    <a:spAutoFit/>
                  </a:bodyPr>
                  <a:lstStyle/>
                  <a:p>
                    <a:pPr>
                      <a:defRPr sz="900" b="0" i="0" u="none" strike="noStrike" kern="1200" baseline="0">
                        <a:solidFill>
                          <a:srgbClr val="00B0F0"/>
                        </a:solidFill>
                        <a:latin typeface="+mn-lt"/>
                        <a:ea typeface="+mn-ea"/>
                        <a:cs typeface="+mn-cs"/>
                      </a:defRPr>
                    </a:pPr>
                    <a:fld id="{9B172949-67F6-4B24-89CC-167196D81CA7}" type="CELLRANGE">
                      <a:rPr lang="en-US"/>
                      <a:pPr>
                        <a:defRPr>
                          <a:solidFill>
                            <a:srgbClr val="00B0F0"/>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B0F0"/>
                      </a:solidFill>
                      <a:latin typeface="+mn-lt"/>
                      <a:ea typeface="+mn-ea"/>
                      <a:cs typeface="+mn-cs"/>
                    </a:defRPr>
                  </a:pPr>
                  <a:endParaRPr lang="en-US"/>
                </a:p>
              </c:txPr>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0263-43E1-995A-1811A972402E}"/>
                </c:ext>
              </c:extLst>
            </c:dLbl>
            <c:dLbl>
              <c:idx val="42"/>
              <c:tx>
                <c:rich>
                  <a:bodyPr rot="0" spcFirstLastPara="1" vertOverflow="ellipsis" vert="horz" wrap="square" lIns="38100" tIns="19050" rIns="38100" bIns="19050" anchor="ctr" anchorCtr="1">
                    <a:spAutoFit/>
                  </a:bodyPr>
                  <a:lstStyle/>
                  <a:p>
                    <a:pPr>
                      <a:defRPr sz="900" b="0" i="0" u="none" strike="noStrike" kern="1200" baseline="0">
                        <a:solidFill>
                          <a:schemeClr val="accent4"/>
                        </a:solidFill>
                        <a:latin typeface="+mn-lt"/>
                        <a:ea typeface="+mn-ea"/>
                        <a:cs typeface="+mn-cs"/>
                      </a:defRPr>
                    </a:pPr>
                    <a:fld id="{DFD79C40-0D58-4D50-97DB-B3D341CDB87C}" type="CELLRANGE">
                      <a:rPr lang="en-US"/>
                      <a:pPr>
                        <a:defRPr>
                          <a:solidFill>
                            <a:schemeClr val="accent4"/>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0263-43E1-995A-1811A972402E}"/>
                </c:ext>
              </c:extLst>
            </c:dLbl>
            <c:dLbl>
              <c:idx val="43"/>
              <c:tx>
                <c:rich>
                  <a:bodyPr rot="0" spcFirstLastPara="1" vertOverflow="ellipsis" vert="horz" wrap="square" lIns="38100" tIns="19050" rIns="38100" bIns="19050" anchor="ctr" anchorCtr="1">
                    <a:spAutoFit/>
                  </a:bodyPr>
                  <a:lstStyle/>
                  <a:p>
                    <a:pPr>
                      <a:defRPr sz="900" b="0" i="0" u="none" strike="noStrike" kern="1200" baseline="0">
                        <a:solidFill>
                          <a:srgbClr val="8F80FC"/>
                        </a:solidFill>
                        <a:latin typeface="+mn-lt"/>
                        <a:ea typeface="+mn-ea"/>
                        <a:cs typeface="+mn-cs"/>
                      </a:defRPr>
                    </a:pPr>
                    <a:fld id="{634A91A7-70C6-457B-98F6-02A96E17D223}" type="CELLRANGE">
                      <a:rPr lang="en-US"/>
                      <a:pPr>
                        <a:defRPr>
                          <a:solidFill>
                            <a:srgbClr val="8F80FC"/>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8F80FC"/>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0263-43E1-995A-1811A972402E}"/>
                </c:ext>
              </c:extLst>
            </c:dLbl>
            <c:dLbl>
              <c:idx val="44"/>
              <c:tx>
                <c:rich>
                  <a:bodyPr rot="0" spcFirstLastPara="1" vertOverflow="ellipsis" vert="horz" wrap="square" lIns="38100" tIns="19050" rIns="38100" bIns="19050" anchor="ctr" anchorCtr="1">
                    <a:spAutoFit/>
                  </a:bodyPr>
                  <a:lstStyle/>
                  <a:p>
                    <a:pPr>
                      <a:defRPr sz="900" b="0" i="0" u="none" strike="noStrike" kern="1200" baseline="0">
                        <a:solidFill>
                          <a:srgbClr val="00B0F0"/>
                        </a:solidFill>
                        <a:latin typeface="+mn-lt"/>
                        <a:ea typeface="+mn-ea"/>
                        <a:cs typeface="+mn-cs"/>
                      </a:defRPr>
                    </a:pPr>
                    <a:fld id="{467842F8-A558-4298-B5B9-E90582743BE0}" type="CELLRANGE">
                      <a:rPr lang="en-US"/>
                      <a:pPr>
                        <a:defRPr>
                          <a:solidFill>
                            <a:srgbClr val="00B0F0"/>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B0F0"/>
                      </a:solidFill>
                      <a:latin typeface="+mn-lt"/>
                      <a:ea typeface="+mn-ea"/>
                      <a:cs typeface="+mn-cs"/>
                    </a:defRPr>
                  </a:pPr>
                  <a:endParaRPr lang="en-US"/>
                </a:p>
              </c:txPr>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0263-43E1-995A-1811A972402E}"/>
                </c:ext>
              </c:extLst>
            </c:dLbl>
            <c:dLbl>
              <c:idx val="45"/>
              <c:tx>
                <c:rich>
                  <a:bodyPr rot="0" spcFirstLastPara="1" vertOverflow="ellipsis" vert="horz" wrap="square" lIns="38100" tIns="19050" rIns="38100" bIns="19050" anchor="ctr" anchorCtr="1">
                    <a:spAutoFit/>
                  </a:bodyPr>
                  <a:lstStyle/>
                  <a:p>
                    <a:pPr>
                      <a:defRPr sz="900" b="0" i="0" u="none" strike="noStrike" kern="1200" baseline="0">
                        <a:solidFill>
                          <a:srgbClr val="00B050"/>
                        </a:solidFill>
                        <a:latin typeface="+mn-lt"/>
                        <a:ea typeface="+mn-ea"/>
                        <a:cs typeface="+mn-cs"/>
                      </a:defRPr>
                    </a:pPr>
                    <a:fld id="{0B52FFE2-C167-4244-9593-D3FBC4EE6456}" type="CELLRANGE">
                      <a:rPr lang="en-US"/>
                      <a:pPr>
                        <a:defRPr>
                          <a:solidFill>
                            <a:srgbClr val="00B050"/>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B050"/>
                      </a:solidFill>
                      <a:latin typeface="+mn-lt"/>
                      <a:ea typeface="+mn-ea"/>
                      <a:cs typeface="+mn-cs"/>
                    </a:defRPr>
                  </a:pPr>
                  <a:endParaRPr lang="en-US"/>
                </a:p>
              </c:txPr>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0263-43E1-995A-1811A972402E}"/>
                </c:ext>
              </c:extLst>
            </c:dLbl>
            <c:dLbl>
              <c:idx val="46"/>
              <c:tx>
                <c:rich>
                  <a:bodyPr rot="0" spcFirstLastPara="1" vertOverflow="ellipsis" vert="horz" wrap="square" lIns="38100" tIns="19050" rIns="38100" bIns="19050" anchor="ctr" anchorCtr="1">
                    <a:spAutoFit/>
                  </a:bodyPr>
                  <a:lstStyle/>
                  <a:p>
                    <a:pPr>
                      <a:defRPr sz="900" b="0" i="0" u="none" strike="noStrike" kern="1200" baseline="0">
                        <a:solidFill>
                          <a:srgbClr val="00B050"/>
                        </a:solidFill>
                        <a:latin typeface="+mn-lt"/>
                        <a:ea typeface="+mn-ea"/>
                        <a:cs typeface="+mn-cs"/>
                      </a:defRPr>
                    </a:pPr>
                    <a:fld id="{88F6F761-23F1-437F-9840-709E9B6B7467}" type="CELLRANGE">
                      <a:rPr lang="en-GB"/>
                      <a:pPr>
                        <a:defRPr>
                          <a:solidFill>
                            <a:srgbClr val="00B050"/>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B05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0263-43E1-995A-1811A972402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trendline>
            <c:spPr>
              <a:ln w="19050" cap="rnd">
                <a:solidFill>
                  <a:schemeClr val="accent1"/>
                </a:solidFill>
                <a:prstDash val="sysDot"/>
              </a:ln>
              <a:effectLst/>
            </c:spPr>
            <c:trendlineType val="linear"/>
            <c:dispRSqr val="1"/>
            <c:dispEq val="0"/>
            <c:trendlineLbl>
              <c:layout>
                <c:manualLayout>
                  <c:x val="0.1283026038824355"/>
                  <c:y val="0.10694796800952171"/>
                </c:manualLayout>
              </c:layout>
              <c:numFmt formatCode="General" sourceLinked="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trendlineLbl>
          </c:trendline>
          <c:xVal>
            <c:numRef>
              <c:f>'Main Trends'!$D$362:$D$408</c:f>
              <c:numCache>
                <c:formatCode>General</c:formatCode>
                <c:ptCount val="47"/>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47.198</c:v>
                </c:pt>
                <c:pt idx="13">
                  <c:v>67.853000000000009</c:v>
                </c:pt>
                <c:pt idx="14">
                  <c:v>36.262999999999998</c:v>
                </c:pt>
                <c:pt idx="15">
                  <c:v>39.908000000000001</c:v>
                </c:pt>
                <c:pt idx="16">
                  <c:v>28.972999999999999</c:v>
                </c:pt>
                <c:pt idx="17">
                  <c:v>38.692999999999998</c:v>
                </c:pt>
                <c:pt idx="18">
                  <c:v>37.478000000000002</c:v>
                </c:pt>
                <c:pt idx="19">
                  <c:v>30.188000000000002</c:v>
                </c:pt>
                <c:pt idx="20">
                  <c:v>24.113</c:v>
                </c:pt>
                <c:pt idx="21">
                  <c:v>27.757999999999999</c:v>
                </c:pt>
                <c:pt idx="22">
                  <c:v>100</c:v>
                </c:pt>
                <c:pt idx="23">
                  <c:v>100</c:v>
                </c:pt>
                <c:pt idx="24">
                  <c:v>97.013000000000005</c:v>
                </c:pt>
                <c:pt idx="25">
                  <c:v>94.582999999999998</c:v>
                </c:pt>
                <c:pt idx="26">
                  <c:v>88.507999999999996</c:v>
                </c:pt>
                <c:pt idx="27">
                  <c:v>87.293000000000006</c:v>
                </c:pt>
                <c:pt idx="28">
                  <c:v>86.078000000000003</c:v>
                </c:pt>
                <c:pt idx="29">
                  <c:v>82.433000000000007</c:v>
                </c:pt>
                <c:pt idx="30">
                  <c:v>78.787999999999997</c:v>
                </c:pt>
                <c:pt idx="31">
                  <c:v>50.843000000000004</c:v>
                </c:pt>
                <c:pt idx="32">
                  <c:v>73.927999999999997</c:v>
                </c:pt>
                <c:pt idx="33">
                  <c:v>61.778000000000006</c:v>
                </c:pt>
                <c:pt idx="34">
                  <c:v>58.132999999999996</c:v>
                </c:pt>
                <c:pt idx="35">
                  <c:v>53.273000000000003</c:v>
                </c:pt>
                <c:pt idx="36">
                  <c:v>45.983000000000004</c:v>
                </c:pt>
                <c:pt idx="37">
                  <c:v>44.768000000000001</c:v>
                </c:pt>
                <c:pt idx="38">
                  <c:v>43.552999999999997</c:v>
                </c:pt>
                <c:pt idx="39">
                  <c:v>49.628</c:v>
                </c:pt>
                <c:pt idx="40">
                  <c:v>35.048000000000002</c:v>
                </c:pt>
                <c:pt idx="41">
                  <c:v>33.832999999999998</c:v>
                </c:pt>
                <c:pt idx="42">
                  <c:v>32.618000000000002</c:v>
                </c:pt>
                <c:pt idx="43">
                  <c:v>26.542999999999999</c:v>
                </c:pt>
                <c:pt idx="44">
                  <c:v>25.327999999999999</c:v>
                </c:pt>
                <c:pt idx="45">
                  <c:v>70.283000000000001</c:v>
                </c:pt>
                <c:pt idx="46">
                  <c:v>100</c:v>
                </c:pt>
              </c:numCache>
            </c:numRef>
          </c:xVal>
          <c:yVal>
            <c:numRef>
              <c:f>'Main Trends'!$C$362:$C$408</c:f>
              <c:numCache>
                <c:formatCode>General</c:formatCode>
                <c:ptCount val="47"/>
                <c:pt idx="0">
                  <c:v>3.7</c:v>
                </c:pt>
                <c:pt idx="1">
                  <c:v>3.6</c:v>
                </c:pt>
                <c:pt idx="2">
                  <c:v>4.5</c:v>
                </c:pt>
                <c:pt idx="3">
                  <c:v>1.9</c:v>
                </c:pt>
                <c:pt idx="4">
                  <c:v>3.6</c:v>
                </c:pt>
                <c:pt idx="5">
                  <c:v>3.9</c:v>
                </c:pt>
                <c:pt idx="6">
                  <c:v>3.8</c:v>
                </c:pt>
                <c:pt idx="7">
                  <c:v>4</c:v>
                </c:pt>
                <c:pt idx="8">
                  <c:v>3.6</c:v>
                </c:pt>
                <c:pt idx="9">
                  <c:v>3.1</c:v>
                </c:pt>
                <c:pt idx="10">
                  <c:v>3.3</c:v>
                </c:pt>
                <c:pt idx="11">
                  <c:v>6.8</c:v>
                </c:pt>
                <c:pt idx="12">
                  <c:v>6.1</c:v>
                </c:pt>
                <c:pt idx="13">
                  <c:v>7.1</c:v>
                </c:pt>
                <c:pt idx="14">
                  <c:v>4.5999999999999996</c:v>
                </c:pt>
                <c:pt idx="15">
                  <c:v>8.1</c:v>
                </c:pt>
                <c:pt idx="16">
                  <c:v>6.8</c:v>
                </c:pt>
                <c:pt idx="17">
                  <c:v>8.1999999999999993</c:v>
                </c:pt>
                <c:pt idx="18">
                  <c:v>6.9</c:v>
                </c:pt>
                <c:pt idx="19">
                  <c:v>8.6999999999999993</c:v>
                </c:pt>
                <c:pt idx="20">
                  <c:v>9.5</c:v>
                </c:pt>
                <c:pt idx="21">
                  <c:v>9.1</c:v>
                </c:pt>
                <c:pt idx="22">
                  <c:v>2.6</c:v>
                </c:pt>
                <c:pt idx="23">
                  <c:v>1.9</c:v>
                </c:pt>
                <c:pt idx="24">
                  <c:v>3.7</c:v>
                </c:pt>
                <c:pt idx="25">
                  <c:v>0.16</c:v>
                </c:pt>
                <c:pt idx="26">
                  <c:v>3</c:v>
                </c:pt>
                <c:pt idx="27">
                  <c:v>4.3</c:v>
                </c:pt>
                <c:pt idx="28">
                  <c:v>4.9000000000000004</c:v>
                </c:pt>
                <c:pt idx="29">
                  <c:v>3</c:v>
                </c:pt>
                <c:pt idx="30">
                  <c:v>5.2</c:v>
                </c:pt>
                <c:pt idx="31">
                  <c:v>5.9</c:v>
                </c:pt>
                <c:pt idx="32">
                  <c:v>4.4000000000000004</c:v>
                </c:pt>
                <c:pt idx="33">
                  <c:v>3.7</c:v>
                </c:pt>
                <c:pt idx="34">
                  <c:v>2.6</c:v>
                </c:pt>
                <c:pt idx="35">
                  <c:v>7</c:v>
                </c:pt>
                <c:pt idx="36">
                  <c:v>4.5</c:v>
                </c:pt>
                <c:pt idx="37">
                  <c:v>4.2</c:v>
                </c:pt>
                <c:pt idx="38">
                  <c:v>7.3</c:v>
                </c:pt>
                <c:pt idx="39">
                  <c:v>5.6</c:v>
                </c:pt>
                <c:pt idx="40">
                  <c:v>8.5</c:v>
                </c:pt>
                <c:pt idx="41">
                  <c:v>8.1</c:v>
                </c:pt>
                <c:pt idx="42">
                  <c:v>4.7</c:v>
                </c:pt>
                <c:pt idx="43">
                  <c:v>5.0999999999999996</c:v>
                </c:pt>
                <c:pt idx="44">
                  <c:v>7.6</c:v>
                </c:pt>
                <c:pt idx="45">
                  <c:v>3</c:v>
                </c:pt>
                <c:pt idx="46">
                  <c:v>2.4</c:v>
                </c:pt>
              </c:numCache>
            </c:numRef>
          </c:yVal>
          <c:smooth val="0"/>
          <c:extLst>
            <c:ext xmlns:c15="http://schemas.microsoft.com/office/drawing/2012/chart" uri="{02D57815-91ED-43cb-92C2-25804820EDAC}">
              <c15:datalabelsRange>
                <c15:f>'Main Trends'!$B$362:$B$408</c15:f>
                <c15:dlblRangeCache>
                  <c:ptCount val="47"/>
                  <c:pt idx="0">
                    <c:v>Phillipines</c:v>
                  </c:pt>
                  <c:pt idx="1">
                    <c:v>India</c:v>
                  </c:pt>
                  <c:pt idx="2">
                    <c:v>Qatar</c:v>
                  </c:pt>
                  <c:pt idx="3">
                    <c:v>Egypt</c:v>
                  </c:pt>
                  <c:pt idx="4">
                    <c:v>UAE</c:v>
                  </c:pt>
                  <c:pt idx="5">
                    <c:v>Thailand</c:v>
                  </c:pt>
                  <c:pt idx="6">
                    <c:v>Kuwait</c:v>
                  </c:pt>
                  <c:pt idx="7">
                    <c:v>Bahrain</c:v>
                  </c:pt>
                  <c:pt idx="8">
                    <c:v>Malaysia</c:v>
                  </c:pt>
                  <c:pt idx="9">
                    <c:v>Indonesia</c:v>
                  </c:pt>
                  <c:pt idx="10">
                    <c:v>Saudia Arabia</c:v>
                  </c:pt>
                  <c:pt idx="11">
                    <c:v>Singapore</c:v>
                  </c:pt>
                  <c:pt idx="12">
                    <c:v>Spain</c:v>
                  </c:pt>
                  <c:pt idx="13">
                    <c:v>Italy</c:v>
                  </c:pt>
                  <c:pt idx="14">
                    <c:v>Australia</c:v>
                  </c:pt>
                  <c:pt idx="15">
                    <c:v>France</c:v>
                  </c:pt>
                  <c:pt idx="16">
                    <c:v>Great Britain</c:v>
                  </c:pt>
                  <c:pt idx="17">
                    <c:v>Germany</c:v>
                  </c:pt>
                  <c:pt idx="18">
                    <c:v>Finland</c:v>
                  </c:pt>
                  <c:pt idx="19">
                    <c:v>Norway</c:v>
                  </c:pt>
                  <c:pt idx="20">
                    <c:v>Sweden</c:v>
                  </c:pt>
                  <c:pt idx="21">
                    <c:v>Denmark</c:v>
                  </c:pt>
                  <c:pt idx="22">
                    <c:v>Nigeria</c:v>
                  </c:pt>
                  <c:pt idx="23">
                    <c:v>Ghana</c:v>
                  </c:pt>
                  <c:pt idx="24">
                    <c:v>Afghanistan</c:v>
                  </c:pt>
                  <c:pt idx="25">
                    <c:v>Pakistan</c:v>
                  </c:pt>
                  <c:pt idx="26">
                    <c:v>DR Congo</c:v>
                  </c:pt>
                  <c:pt idx="27">
                    <c:v>Venezuela</c:v>
                  </c:pt>
                  <c:pt idx="28">
                    <c:v>Romania</c:v>
                  </c:pt>
                  <c:pt idx="29">
                    <c:v>Brazil</c:v>
                  </c:pt>
                  <c:pt idx="30">
                    <c:v>Turkey</c:v>
                  </c:pt>
                  <c:pt idx="31">
                    <c:v>Bulgaria</c:v>
                  </c:pt>
                  <c:pt idx="32">
                    <c:v>Iran</c:v>
                  </c:pt>
                  <c:pt idx="33">
                    <c:v>Serbia</c:v>
                  </c:pt>
                  <c:pt idx="34">
                    <c:v>Ukraine</c:v>
                  </c:pt>
                  <c:pt idx="35">
                    <c:v>Ireland</c:v>
                  </c:pt>
                  <c:pt idx="36">
                    <c:v>Latvia</c:v>
                  </c:pt>
                  <c:pt idx="37">
                    <c:v>Azerbaijan</c:v>
                  </c:pt>
                  <c:pt idx="38">
                    <c:v>Canada</c:v>
                  </c:pt>
                  <c:pt idx="39">
                    <c:v>Slovenia</c:v>
                  </c:pt>
                  <c:pt idx="40">
                    <c:v>Belgium</c:v>
                  </c:pt>
                  <c:pt idx="41">
                    <c:v>Netherlands</c:v>
                  </c:pt>
                  <c:pt idx="42">
                    <c:v>Japan</c:v>
                  </c:pt>
                  <c:pt idx="43">
                    <c:v>Estonia</c:v>
                  </c:pt>
                  <c:pt idx="44">
                    <c:v>Czech republic</c:v>
                  </c:pt>
                  <c:pt idx="45">
                    <c:v>Iraq</c:v>
                  </c:pt>
                  <c:pt idx="46">
                    <c:v>Morocco</c:v>
                  </c:pt>
                </c15:dlblRangeCache>
              </c15:datalabelsRange>
            </c:ext>
            <c:ext xmlns:c16="http://schemas.microsoft.com/office/drawing/2014/chart" uri="{C3380CC4-5D6E-409C-BE32-E72D297353CC}">
              <c16:uniqueId val="{00000031-0263-43E1-995A-1811A972402E}"/>
            </c:ext>
          </c:extLst>
        </c:ser>
        <c:dLbls>
          <c:showLegendKey val="0"/>
          <c:showVal val="0"/>
          <c:showCatName val="0"/>
          <c:showSerName val="0"/>
          <c:showPercent val="0"/>
          <c:showBubbleSize val="0"/>
        </c:dLbls>
        <c:axId val="519796096"/>
        <c:axId val="519793144"/>
      </c:scatterChart>
      <c:valAx>
        <c:axId val="51979609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9793144"/>
        <c:crosses val="autoZero"/>
        <c:crossBetween val="midCat"/>
      </c:valAx>
      <c:valAx>
        <c:axId val="5197931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979609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b="1"/>
              <a:t>UN</a:t>
            </a:r>
            <a:r>
              <a:rPr lang="en-GB" b="1" baseline="0"/>
              <a:t> vote share for 'action on climate change', versus (GDP-per-Capita-normalised Wind Capacity) / Population. For 40 Nations.</a:t>
            </a:r>
            <a:endParaRPr lang="en-GB" b="1"/>
          </a:p>
        </c:rich>
      </c:tx>
      <c:layout>
        <c:manualLayout>
          <c:xMode val="edge"/>
          <c:yMode val="edge"/>
          <c:x val="0.12286097788265066"/>
          <c:y val="9.3823299452697427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8022775654671829E-2"/>
          <c:y val="6.1237942122186508E-2"/>
          <c:w val="0.92195781716210534"/>
          <c:h val="0.90548398416577913"/>
        </c:manualLayout>
      </c:layout>
      <c:scatterChart>
        <c:scatterStyle val="lineMarker"/>
        <c:varyColors val="0"/>
        <c:ser>
          <c:idx val="1"/>
          <c:order val="1"/>
          <c:spPr>
            <a:ln w="19050" cap="rnd">
              <a:noFill/>
              <a:round/>
            </a:ln>
            <a:effectLst/>
          </c:spPr>
          <c:marker>
            <c:symbol val="circle"/>
            <c:size val="6"/>
            <c:spPr>
              <a:solidFill>
                <a:schemeClr val="accent2"/>
              </a:solidFill>
              <a:ln w="9525">
                <a:noFill/>
              </a:ln>
              <a:effectLst/>
            </c:spPr>
          </c:marker>
          <c:dPt>
            <c:idx val="0"/>
            <c:marker>
              <c:symbol val="circle"/>
              <c:size val="6"/>
              <c:spPr>
                <a:solidFill>
                  <a:srgbClr val="FF0000"/>
                </a:solidFill>
                <a:ln w="9525">
                  <a:noFill/>
                </a:ln>
                <a:effectLst/>
              </c:spPr>
            </c:marker>
            <c:bubble3D val="0"/>
            <c:extLst>
              <c:ext xmlns:c16="http://schemas.microsoft.com/office/drawing/2014/chart" uri="{C3380CC4-5D6E-409C-BE32-E72D297353CC}">
                <c16:uniqueId val="{00000005-AE64-4604-B6A2-272E6C2B5241}"/>
              </c:ext>
            </c:extLst>
          </c:dPt>
          <c:dPt>
            <c:idx val="1"/>
            <c:marker>
              <c:symbol val="circle"/>
              <c:size val="6"/>
              <c:spPr>
                <a:solidFill>
                  <a:srgbClr val="FF0000"/>
                </a:solidFill>
                <a:ln w="9525">
                  <a:noFill/>
                </a:ln>
                <a:effectLst/>
              </c:spPr>
            </c:marker>
            <c:bubble3D val="0"/>
            <c:extLst>
              <c:ext xmlns:c16="http://schemas.microsoft.com/office/drawing/2014/chart" uri="{C3380CC4-5D6E-409C-BE32-E72D297353CC}">
                <c16:uniqueId val="{0000000B-AE64-4604-B6A2-272E6C2B5241}"/>
              </c:ext>
            </c:extLst>
          </c:dPt>
          <c:dPt>
            <c:idx val="2"/>
            <c:marker>
              <c:symbol val="circle"/>
              <c:size val="6"/>
              <c:spPr>
                <a:solidFill>
                  <a:srgbClr val="9F14F4"/>
                </a:solidFill>
                <a:ln w="9525">
                  <a:noFill/>
                </a:ln>
                <a:effectLst/>
              </c:spPr>
            </c:marker>
            <c:bubble3D val="0"/>
            <c:extLst>
              <c:ext xmlns:c16="http://schemas.microsoft.com/office/drawing/2014/chart" uri="{C3380CC4-5D6E-409C-BE32-E72D297353CC}">
                <c16:uniqueId val="{0000000C-AE64-4604-B6A2-272E6C2B5241}"/>
              </c:ext>
            </c:extLst>
          </c:dPt>
          <c:dPt>
            <c:idx val="3"/>
            <c:marker>
              <c:symbol val="circle"/>
              <c:size val="6"/>
              <c:spPr>
                <a:solidFill>
                  <a:srgbClr val="FF0000"/>
                </a:solidFill>
                <a:ln w="9525">
                  <a:noFill/>
                </a:ln>
                <a:effectLst/>
              </c:spPr>
            </c:marker>
            <c:bubble3D val="0"/>
            <c:extLst>
              <c:ext xmlns:c16="http://schemas.microsoft.com/office/drawing/2014/chart" uri="{C3380CC4-5D6E-409C-BE32-E72D297353CC}">
                <c16:uniqueId val="{0000000D-AE64-4604-B6A2-272E6C2B5241}"/>
              </c:ext>
            </c:extLst>
          </c:dPt>
          <c:dPt>
            <c:idx val="5"/>
            <c:marker>
              <c:symbol val="circle"/>
              <c:size val="6"/>
              <c:spPr>
                <a:solidFill>
                  <a:srgbClr val="FF0000"/>
                </a:solidFill>
                <a:ln w="9525">
                  <a:noFill/>
                </a:ln>
                <a:effectLst/>
              </c:spPr>
            </c:marker>
            <c:bubble3D val="0"/>
            <c:extLst>
              <c:ext xmlns:c16="http://schemas.microsoft.com/office/drawing/2014/chart" uri="{C3380CC4-5D6E-409C-BE32-E72D297353CC}">
                <c16:uniqueId val="{00000004-AE64-4604-B6A2-272E6C2B5241}"/>
              </c:ext>
            </c:extLst>
          </c:dPt>
          <c:dPt>
            <c:idx val="6"/>
            <c:marker>
              <c:symbol val="circle"/>
              <c:size val="6"/>
              <c:spPr>
                <a:solidFill>
                  <a:srgbClr val="9F14F4"/>
                </a:solidFill>
                <a:ln w="9525">
                  <a:noFill/>
                </a:ln>
                <a:effectLst/>
              </c:spPr>
            </c:marker>
            <c:bubble3D val="0"/>
            <c:extLst>
              <c:ext xmlns:c16="http://schemas.microsoft.com/office/drawing/2014/chart" uri="{C3380CC4-5D6E-409C-BE32-E72D297353CC}">
                <c16:uniqueId val="{0000000F-AE64-4604-B6A2-272E6C2B5241}"/>
              </c:ext>
            </c:extLst>
          </c:dPt>
          <c:dPt>
            <c:idx val="7"/>
            <c:marker>
              <c:symbol val="circle"/>
              <c:size val="6"/>
              <c:spPr>
                <a:solidFill>
                  <a:srgbClr val="9F14F4"/>
                </a:solidFill>
                <a:ln w="9525">
                  <a:noFill/>
                </a:ln>
                <a:effectLst/>
              </c:spPr>
            </c:marker>
            <c:bubble3D val="0"/>
            <c:extLst>
              <c:ext xmlns:c16="http://schemas.microsoft.com/office/drawing/2014/chart" uri="{C3380CC4-5D6E-409C-BE32-E72D297353CC}">
                <c16:uniqueId val="{00000010-AE64-4604-B6A2-272E6C2B5241}"/>
              </c:ext>
            </c:extLst>
          </c:dPt>
          <c:dPt>
            <c:idx val="10"/>
            <c:marker>
              <c:symbol val="circle"/>
              <c:size val="6"/>
              <c:spPr>
                <a:solidFill>
                  <a:srgbClr val="0000FF"/>
                </a:solidFill>
                <a:ln w="9525">
                  <a:noFill/>
                </a:ln>
                <a:effectLst/>
              </c:spPr>
            </c:marker>
            <c:bubble3D val="0"/>
            <c:extLst>
              <c:ext xmlns:c16="http://schemas.microsoft.com/office/drawing/2014/chart" uri="{C3380CC4-5D6E-409C-BE32-E72D297353CC}">
                <c16:uniqueId val="{00000013-AE64-4604-B6A2-272E6C2B5241}"/>
              </c:ext>
            </c:extLst>
          </c:dPt>
          <c:dPt>
            <c:idx val="11"/>
            <c:marker>
              <c:symbol val="circle"/>
              <c:size val="6"/>
              <c:spPr>
                <a:solidFill>
                  <a:srgbClr val="9F14F4"/>
                </a:solidFill>
                <a:ln w="9525">
                  <a:noFill/>
                </a:ln>
                <a:effectLst/>
              </c:spPr>
            </c:marker>
            <c:bubble3D val="0"/>
            <c:extLst>
              <c:ext xmlns:c16="http://schemas.microsoft.com/office/drawing/2014/chart" uri="{C3380CC4-5D6E-409C-BE32-E72D297353CC}">
                <c16:uniqueId val="{00000014-AE64-4604-B6A2-272E6C2B5241}"/>
              </c:ext>
            </c:extLst>
          </c:dPt>
          <c:dPt>
            <c:idx val="12"/>
            <c:marker>
              <c:symbol val="circle"/>
              <c:size val="6"/>
              <c:spPr>
                <a:solidFill>
                  <a:srgbClr val="0000FF"/>
                </a:solidFill>
                <a:ln w="9525">
                  <a:noFill/>
                </a:ln>
                <a:effectLst/>
              </c:spPr>
            </c:marker>
            <c:bubble3D val="0"/>
            <c:extLst>
              <c:ext xmlns:c16="http://schemas.microsoft.com/office/drawing/2014/chart" uri="{C3380CC4-5D6E-409C-BE32-E72D297353CC}">
                <c16:uniqueId val="{00000015-AE64-4604-B6A2-272E6C2B5241}"/>
              </c:ext>
            </c:extLst>
          </c:dPt>
          <c:dPt>
            <c:idx val="13"/>
            <c:marker>
              <c:symbol val="circle"/>
              <c:size val="6"/>
              <c:spPr>
                <a:solidFill>
                  <a:srgbClr val="9F14F4"/>
                </a:solidFill>
                <a:ln w="9525">
                  <a:noFill/>
                </a:ln>
                <a:effectLst/>
              </c:spPr>
            </c:marker>
            <c:bubble3D val="0"/>
            <c:extLst>
              <c:ext xmlns:c16="http://schemas.microsoft.com/office/drawing/2014/chart" uri="{C3380CC4-5D6E-409C-BE32-E72D297353CC}">
                <c16:uniqueId val="{00000016-AE64-4604-B6A2-272E6C2B5241}"/>
              </c:ext>
            </c:extLst>
          </c:dPt>
          <c:dPt>
            <c:idx val="14"/>
            <c:marker>
              <c:symbol val="circle"/>
              <c:size val="6"/>
              <c:spPr>
                <a:solidFill>
                  <a:srgbClr val="00CC99"/>
                </a:solidFill>
                <a:ln w="9525">
                  <a:noFill/>
                </a:ln>
                <a:effectLst/>
              </c:spPr>
            </c:marker>
            <c:bubble3D val="0"/>
            <c:extLst>
              <c:ext xmlns:c16="http://schemas.microsoft.com/office/drawing/2014/chart" uri="{C3380CC4-5D6E-409C-BE32-E72D297353CC}">
                <c16:uniqueId val="{00000008-AE64-4604-B6A2-272E6C2B5241}"/>
              </c:ext>
            </c:extLst>
          </c:dPt>
          <c:dPt>
            <c:idx val="15"/>
            <c:marker>
              <c:symbol val="circle"/>
              <c:size val="6"/>
              <c:spPr>
                <a:solidFill>
                  <a:srgbClr val="0000FF"/>
                </a:solidFill>
                <a:ln w="9525">
                  <a:noFill/>
                </a:ln>
                <a:effectLst/>
              </c:spPr>
            </c:marker>
            <c:bubble3D val="0"/>
            <c:extLst>
              <c:ext xmlns:c16="http://schemas.microsoft.com/office/drawing/2014/chart" uri="{C3380CC4-5D6E-409C-BE32-E72D297353CC}">
                <c16:uniqueId val="{00000017-AE64-4604-B6A2-272E6C2B5241}"/>
              </c:ext>
            </c:extLst>
          </c:dPt>
          <c:dPt>
            <c:idx val="16"/>
            <c:marker>
              <c:symbol val="circle"/>
              <c:size val="6"/>
              <c:spPr>
                <a:solidFill>
                  <a:srgbClr val="008000"/>
                </a:solidFill>
                <a:ln w="9525">
                  <a:noFill/>
                </a:ln>
                <a:effectLst/>
              </c:spPr>
            </c:marker>
            <c:bubble3D val="0"/>
            <c:extLst>
              <c:ext xmlns:c16="http://schemas.microsoft.com/office/drawing/2014/chart" uri="{C3380CC4-5D6E-409C-BE32-E72D297353CC}">
                <c16:uniqueId val="{00000009-AE64-4604-B6A2-272E6C2B5241}"/>
              </c:ext>
            </c:extLst>
          </c:dPt>
          <c:dPt>
            <c:idx val="17"/>
            <c:marker>
              <c:symbol val="circle"/>
              <c:size val="6"/>
              <c:spPr>
                <a:solidFill>
                  <a:srgbClr val="0000FF"/>
                </a:solidFill>
                <a:ln w="9525">
                  <a:noFill/>
                </a:ln>
                <a:effectLst/>
              </c:spPr>
            </c:marker>
            <c:bubble3D val="0"/>
            <c:extLst>
              <c:ext xmlns:c16="http://schemas.microsoft.com/office/drawing/2014/chart" uri="{C3380CC4-5D6E-409C-BE32-E72D297353CC}">
                <c16:uniqueId val="{00000018-AE64-4604-B6A2-272E6C2B5241}"/>
              </c:ext>
            </c:extLst>
          </c:dPt>
          <c:dPt>
            <c:idx val="18"/>
            <c:marker>
              <c:symbol val="circle"/>
              <c:size val="6"/>
              <c:spPr>
                <a:solidFill>
                  <a:srgbClr val="00CC99"/>
                </a:solidFill>
                <a:ln w="9525">
                  <a:noFill/>
                </a:ln>
                <a:effectLst/>
              </c:spPr>
            </c:marker>
            <c:bubble3D val="0"/>
            <c:extLst>
              <c:ext xmlns:c16="http://schemas.microsoft.com/office/drawing/2014/chart" uri="{C3380CC4-5D6E-409C-BE32-E72D297353CC}">
                <c16:uniqueId val="{00000019-AE64-4604-B6A2-272E6C2B5241}"/>
              </c:ext>
            </c:extLst>
          </c:dPt>
          <c:dPt>
            <c:idx val="19"/>
            <c:marker>
              <c:symbol val="circle"/>
              <c:size val="6"/>
              <c:spPr>
                <a:solidFill>
                  <a:srgbClr val="9F14F4"/>
                </a:solidFill>
                <a:ln w="9525">
                  <a:noFill/>
                </a:ln>
                <a:effectLst/>
              </c:spPr>
            </c:marker>
            <c:bubble3D val="0"/>
            <c:extLst>
              <c:ext xmlns:c16="http://schemas.microsoft.com/office/drawing/2014/chart" uri="{C3380CC4-5D6E-409C-BE32-E72D297353CC}">
                <c16:uniqueId val="{0000001A-AE64-4604-B6A2-272E6C2B5241}"/>
              </c:ext>
            </c:extLst>
          </c:dPt>
          <c:dPt>
            <c:idx val="20"/>
            <c:marker>
              <c:symbol val="circle"/>
              <c:size val="6"/>
              <c:spPr>
                <a:solidFill>
                  <a:srgbClr val="008000"/>
                </a:solidFill>
                <a:ln w="9525">
                  <a:noFill/>
                </a:ln>
                <a:effectLst/>
              </c:spPr>
            </c:marker>
            <c:bubble3D val="0"/>
            <c:extLst>
              <c:ext xmlns:c16="http://schemas.microsoft.com/office/drawing/2014/chart" uri="{C3380CC4-5D6E-409C-BE32-E72D297353CC}">
                <c16:uniqueId val="{0000000A-AE64-4604-B6A2-272E6C2B5241}"/>
              </c:ext>
            </c:extLst>
          </c:dPt>
          <c:dPt>
            <c:idx val="21"/>
            <c:marker>
              <c:symbol val="circle"/>
              <c:size val="6"/>
              <c:spPr>
                <a:solidFill>
                  <a:srgbClr val="008000"/>
                </a:solidFill>
                <a:ln w="9525">
                  <a:noFill/>
                </a:ln>
                <a:effectLst/>
              </c:spPr>
            </c:marker>
            <c:bubble3D val="0"/>
            <c:extLst>
              <c:ext xmlns:c16="http://schemas.microsoft.com/office/drawing/2014/chart" uri="{C3380CC4-5D6E-409C-BE32-E72D297353CC}">
                <c16:uniqueId val="{0000001B-AE64-4604-B6A2-272E6C2B5241}"/>
              </c:ext>
            </c:extLst>
          </c:dPt>
          <c:dPt>
            <c:idx val="25"/>
            <c:marker>
              <c:symbol val="circle"/>
              <c:size val="6"/>
              <c:spPr>
                <a:solidFill>
                  <a:srgbClr val="FF0000"/>
                </a:solidFill>
                <a:ln w="9525">
                  <a:noFill/>
                </a:ln>
                <a:effectLst/>
              </c:spPr>
            </c:marker>
            <c:bubble3D val="0"/>
            <c:extLst>
              <c:ext xmlns:c16="http://schemas.microsoft.com/office/drawing/2014/chart" uri="{C3380CC4-5D6E-409C-BE32-E72D297353CC}">
                <c16:uniqueId val="{0000001F-AE64-4604-B6A2-272E6C2B5241}"/>
              </c:ext>
            </c:extLst>
          </c:dPt>
          <c:dPt>
            <c:idx val="26"/>
            <c:marker>
              <c:symbol val="circle"/>
              <c:size val="6"/>
              <c:spPr>
                <a:solidFill>
                  <a:srgbClr val="0000FF"/>
                </a:solidFill>
                <a:ln w="9525">
                  <a:noFill/>
                </a:ln>
                <a:effectLst/>
              </c:spPr>
            </c:marker>
            <c:bubble3D val="0"/>
            <c:extLst>
              <c:ext xmlns:c16="http://schemas.microsoft.com/office/drawing/2014/chart" uri="{C3380CC4-5D6E-409C-BE32-E72D297353CC}">
                <c16:uniqueId val="{00000020-AE64-4604-B6A2-272E6C2B5241}"/>
              </c:ext>
            </c:extLst>
          </c:dPt>
          <c:dPt>
            <c:idx val="27"/>
            <c:marker>
              <c:symbol val="circle"/>
              <c:size val="6"/>
              <c:spPr>
                <a:solidFill>
                  <a:srgbClr val="FF0000"/>
                </a:solidFill>
                <a:ln w="9525">
                  <a:noFill/>
                </a:ln>
                <a:effectLst/>
              </c:spPr>
            </c:marker>
            <c:bubble3D val="0"/>
            <c:extLst>
              <c:ext xmlns:c16="http://schemas.microsoft.com/office/drawing/2014/chart" uri="{C3380CC4-5D6E-409C-BE32-E72D297353CC}">
                <c16:uniqueId val="{00000006-AE64-4604-B6A2-272E6C2B5241}"/>
              </c:ext>
            </c:extLst>
          </c:dPt>
          <c:dPt>
            <c:idx val="28"/>
            <c:marker>
              <c:symbol val="circle"/>
              <c:size val="6"/>
              <c:spPr>
                <a:solidFill>
                  <a:srgbClr val="FF0000"/>
                </a:solidFill>
                <a:ln w="9525">
                  <a:noFill/>
                </a:ln>
                <a:effectLst/>
              </c:spPr>
            </c:marker>
            <c:bubble3D val="0"/>
            <c:extLst>
              <c:ext xmlns:c16="http://schemas.microsoft.com/office/drawing/2014/chart" uri="{C3380CC4-5D6E-409C-BE32-E72D297353CC}">
                <c16:uniqueId val="{00000021-AE64-4604-B6A2-272E6C2B5241}"/>
              </c:ext>
            </c:extLst>
          </c:dPt>
          <c:dPt>
            <c:idx val="29"/>
            <c:marker>
              <c:symbol val="circle"/>
              <c:size val="6"/>
              <c:spPr>
                <a:solidFill>
                  <a:srgbClr val="FF0000"/>
                </a:solidFill>
                <a:ln w="9525">
                  <a:noFill/>
                </a:ln>
                <a:effectLst/>
              </c:spPr>
            </c:marker>
            <c:bubble3D val="0"/>
            <c:extLst>
              <c:ext xmlns:c16="http://schemas.microsoft.com/office/drawing/2014/chart" uri="{C3380CC4-5D6E-409C-BE32-E72D297353CC}">
                <c16:uniqueId val="{00000022-AE64-4604-B6A2-272E6C2B5241}"/>
              </c:ext>
            </c:extLst>
          </c:dPt>
          <c:dPt>
            <c:idx val="30"/>
            <c:marker>
              <c:symbol val="circle"/>
              <c:size val="6"/>
              <c:spPr>
                <a:solidFill>
                  <a:srgbClr val="9F14F4"/>
                </a:solidFill>
                <a:ln w="9525">
                  <a:noFill/>
                </a:ln>
                <a:effectLst/>
              </c:spPr>
            </c:marker>
            <c:bubble3D val="0"/>
            <c:extLst>
              <c:ext xmlns:c16="http://schemas.microsoft.com/office/drawing/2014/chart" uri="{C3380CC4-5D6E-409C-BE32-E72D297353CC}">
                <c16:uniqueId val="{00000023-AE64-4604-B6A2-272E6C2B5241}"/>
              </c:ext>
            </c:extLst>
          </c:dPt>
          <c:dPt>
            <c:idx val="31"/>
            <c:marker>
              <c:symbol val="circle"/>
              <c:size val="6"/>
              <c:spPr>
                <a:solidFill>
                  <a:srgbClr val="0000FF"/>
                </a:solidFill>
                <a:ln w="9525">
                  <a:noFill/>
                </a:ln>
                <a:effectLst/>
              </c:spPr>
            </c:marker>
            <c:bubble3D val="0"/>
            <c:extLst>
              <c:ext xmlns:c16="http://schemas.microsoft.com/office/drawing/2014/chart" uri="{C3380CC4-5D6E-409C-BE32-E72D297353CC}">
                <c16:uniqueId val="{00000024-AE64-4604-B6A2-272E6C2B5241}"/>
              </c:ext>
            </c:extLst>
          </c:dPt>
          <c:dPt>
            <c:idx val="32"/>
            <c:marker>
              <c:symbol val="circle"/>
              <c:size val="6"/>
              <c:spPr>
                <a:solidFill>
                  <a:srgbClr val="9F14F4"/>
                </a:solidFill>
                <a:ln w="9525">
                  <a:noFill/>
                </a:ln>
                <a:effectLst/>
              </c:spPr>
            </c:marker>
            <c:bubble3D val="0"/>
            <c:extLst>
              <c:ext xmlns:c16="http://schemas.microsoft.com/office/drawing/2014/chart" uri="{C3380CC4-5D6E-409C-BE32-E72D297353CC}">
                <c16:uniqueId val="{00000003-AE64-4604-B6A2-272E6C2B5241}"/>
              </c:ext>
            </c:extLst>
          </c:dPt>
          <c:dPt>
            <c:idx val="33"/>
            <c:marker>
              <c:symbol val="circle"/>
              <c:size val="6"/>
              <c:spPr>
                <a:solidFill>
                  <a:srgbClr val="0000FF"/>
                </a:solidFill>
                <a:ln w="9525">
                  <a:noFill/>
                </a:ln>
                <a:effectLst/>
              </c:spPr>
            </c:marker>
            <c:bubble3D val="0"/>
            <c:extLst>
              <c:ext xmlns:c16="http://schemas.microsoft.com/office/drawing/2014/chart" uri="{C3380CC4-5D6E-409C-BE32-E72D297353CC}">
                <c16:uniqueId val="{00000025-AE64-4604-B6A2-272E6C2B5241}"/>
              </c:ext>
            </c:extLst>
          </c:dPt>
          <c:dPt>
            <c:idx val="34"/>
            <c:marker>
              <c:symbol val="circle"/>
              <c:size val="6"/>
              <c:spPr>
                <a:solidFill>
                  <a:srgbClr val="FF0000"/>
                </a:solidFill>
                <a:ln w="9525">
                  <a:noFill/>
                </a:ln>
                <a:effectLst/>
              </c:spPr>
            </c:marker>
            <c:bubble3D val="0"/>
            <c:extLst>
              <c:ext xmlns:c16="http://schemas.microsoft.com/office/drawing/2014/chart" uri="{C3380CC4-5D6E-409C-BE32-E72D297353CC}">
                <c16:uniqueId val="{00000026-AE64-4604-B6A2-272E6C2B5241}"/>
              </c:ext>
            </c:extLst>
          </c:dPt>
          <c:dPt>
            <c:idx val="35"/>
            <c:marker>
              <c:symbol val="circle"/>
              <c:size val="6"/>
              <c:spPr>
                <a:solidFill>
                  <a:srgbClr val="9F14F4"/>
                </a:solidFill>
                <a:ln w="9525">
                  <a:noFill/>
                </a:ln>
                <a:effectLst/>
              </c:spPr>
            </c:marker>
            <c:bubble3D val="0"/>
            <c:extLst>
              <c:ext xmlns:c16="http://schemas.microsoft.com/office/drawing/2014/chart" uri="{C3380CC4-5D6E-409C-BE32-E72D297353CC}">
                <c16:uniqueId val="{00000007-AE64-4604-B6A2-272E6C2B5241}"/>
              </c:ext>
            </c:extLst>
          </c:dPt>
          <c:dPt>
            <c:idx val="36"/>
            <c:marker>
              <c:symbol val="circle"/>
              <c:size val="6"/>
              <c:spPr>
                <a:solidFill>
                  <a:srgbClr val="9F14F4"/>
                </a:solidFill>
                <a:ln w="9525">
                  <a:noFill/>
                </a:ln>
                <a:effectLst/>
              </c:spPr>
            </c:marker>
            <c:bubble3D val="0"/>
            <c:extLst>
              <c:ext xmlns:c16="http://schemas.microsoft.com/office/drawing/2014/chart" uri="{C3380CC4-5D6E-409C-BE32-E72D297353CC}">
                <c16:uniqueId val="{00000027-AE64-4604-B6A2-272E6C2B5241}"/>
              </c:ext>
            </c:extLst>
          </c:dPt>
          <c:dPt>
            <c:idx val="37"/>
            <c:marker>
              <c:symbol val="circle"/>
              <c:size val="6"/>
              <c:spPr>
                <a:solidFill>
                  <a:srgbClr val="0000FF"/>
                </a:solidFill>
                <a:ln w="9525">
                  <a:noFill/>
                </a:ln>
                <a:effectLst/>
              </c:spPr>
            </c:marker>
            <c:bubble3D val="0"/>
            <c:extLst>
              <c:ext xmlns:c16="http://schemas.microsoft.com/office/drawing/2014/chart" uri="{C3380CC4-5D6E-409C-BE32-E72D297353CC}">
                <c16:uniqueId val="{00000028-AE64-4604-B6A2-272E6C2B5241}"/>
              </c:ext>
            </c:extLst>
          </c:dPt>
          <c:dPt>
            <c:idx val="38"/>
            <c:marker>
              <c:symbol val="circle"/>
              <c:size val="6"/>
              <c:spPr>
                <a:solidFill>
                  <a:srgbClr val="9F14F4"/>
                </a:solidFill>
                <a:ln w="9525">
                  <a:noFill/>
                </a:ln>
                <a:effectLst/>
              </c:spPr>
            </c:marker>
            <c:bubble3D val="0"/>
            <c:extLst>
              <c:ext xmlns:c16="http://schemas.microsoft.com/office/drawing/2014/chart" uri="{C3380CC4-5D6E-409C-BE32-E72D297353CC}">
                <c16:uniqueId val="{00000029-AE64-4604-B6A2-272E6C2B5241}"/>
              </c:ext>
            </c:extLst>
          </c:dPt>
          <c:dPt>
            <c:idx val="39"/>
            <c:marker>
              <c:symbol val="circle"/>
              <c:size val="6"/>
              <c:spPr>
                <a:solidFill>
                  <a:srgbClr val="0000FF"/>
                </a:solidFill>
                <a:ln w="9525">
                  <a:noFill/>
                </a:ln>
                <a:effectLst/>
              </c:spPr>
            </c:marker>
            <c:bubble3D val="0"/>
            <c:extLst>
              <c:ext xmlns:c16="http://schemas.microsoft.com/office/drawing/2014/chart" uri="{C3380CC4-5D6E-409C-BE32-E72D297353CC}">
                <c16:uniqueId val="{0000002A-AE64-4604-B6A2-272E6C2B5241}"/>
              </c:ext>
            </c:extLst>
          </c:dPt>
          <c:dPt>
            <c:idx val="40"/>
            <c:marker>
              <c:symbol val="circle"/>
              <c:size val="6"/>
              <c:spPr>
                <a:solidFill>
                  <a:srgbClr val="9F14F4"/>
                </a:solidFill>
                <a:ln w="9525">
                  <a:noFill/>
                </a:ln>
                <a:effectLst/>
              </c:spPr>
            </c:marker>
            <c:bubble3D val="0"/>
            <c:extLst>
              <c:ext xmlns:c16="http://schemas.microsoft.com/office/drawing/2014/chart" uri="{C3380CC4-5D6E-409C-BE32-E72D297353CC}">
                <c16:uniqueId val="{0000002B-AE64-4604-B6A2-272E6C2B5241}"/>
              </c:ext>
            </c:extLst>
          </c:dPt>
          <c:dPt>
            <c:idx val="41"/>
            <c:marker>
              <c:symbol val="circle"/>
              <c:size val="6"/>
              <c:spPr>
                <a:solidFill>
                  <a:srgbClr val="00CC99"/>
                </a:solidFill>
                <a:ln w="9525">
                  <a:noFill/>
                </a:ln>
                <a:effectLst/>
              </c:spPr>
            </c:marker>
            <c:bubble3D val="0"/>
            <c:extLst>
              <c:ext xmlns:c16="http://schemas.microsoft.com/office/drawing/2014/chart" uri="{C3380CC4-5D6E-409C-BE32-E72D297353CC}">
                <c16:uniqueId val="{0000002C-AE64-4604-B6A2-272E6C2B5241}"/>
              </c:ext>
            </c:extLst>
          </c:dPt>
          <c:dPt>
            <c:idx val="42"/>
            <c:marker>
              <c:symbol val="circle"/>
              <c:size val="6"/>
              <c:spPr>
                <a:solidFill>
                  <a:srgbClr val="00CC99"/>
                </a:solidFill>
                <a:ln w="9525">
                  <a:noFill/>
                </a:ln>
                <a:effectLst/>
              </c:spPr>
            </c:marker>
            <c:bubble3D val="0"/>
            <c:extLst>
              <c:ext xmlns:c16="http://schemas.microsoft.com/office/drawing/2014/chart" uri="{C3380CC4-5D6E-409C-BE32-E72D297353CC}">
                <c16:uniqueId val="{0000002D-AE64-4604-B6A2-272E6C2B5241}"/>
              </c:ext>
            </c:extLst>
          </c:dPt>
          <c:dPt>
            <c:idx val="43"/>
            <c:marker>
              <c:symbol val="circle"/>
              <c:size val="6"/>
              <c:spPr>
                <a:solidFill>
                  <a:srgbClr val="00CC99"/>
                </a:solidFill>
                <a:ln w="9525">
                  <a:noFill/>
                </a:ln>
                <a:effectLst/>
              </c:spPr>
            </c:marker>
            <c:bubble3D val="0"/>
            <c:extLst>
              <c:ext xmlns:c16="http://schemas.microsoft.com/office/drawing/2014/chart" uri="{C3380CC4-5D6E-409C-BE32-E72D297353CC}">
                <c16:uniqueId val="{0000002E-AE64-4604-B6A2-272E6C2B5241}"/>
              </c:ext>
            </c:extLst>
          </c:dPt>
          <c:dPt>
            <c:idx val="44"/>
            <c:marker>
              <c:symbol val="circle"/>
              <c:size val="6"/>
              <c:spPr>
                <a:solidFill>
                  <a:srgbClr val="008000"/>
                </a:solidFill>
                <a:ln w="9525">
                  <a:noFill/>
                </a:ln>
                <a:effectLst/>
              </c:spPr>
            </c:marker>
            <c:bubble3D val="0"/>
            <c:extLst>
              <c:ext xmlns:c16="http://schemas.microsoft.com/office/drawing/2014/chart" uri="{C3380CC4-5D6E-409C-BE32-E72D297353CC}">
                <c16:uniqueId val="{0000002F-AE64-4604-B6A2-272E6C2B5241}"/>
              </c:ext>
            </c:extLst>
          </c:dPt>
          <c:dPt>
            <c:idx val="45"/>
            <c:marker>
              <c:symbol val="circle"/>
              <c:size val="6"/>
              <c:spPr>
                <a:solidFill>
                  <a:srgbClr val="008000"/>
                </a:solidFill>
                <a:ln w="9525">
                  <a:noFill/>
                </a:ln>
                <a:effectLst/>
              </c:spPr>
            </c:marker>
            <c:bubble3D val="0"/>
            <c:extLst>
              <c:ext xmlns:c16="http://schemas.microsoft.com/office/drawing/2014/chart" uri="{C3380CC4-5D6E-409C-BE32-E72D297353CC}">
                <c16:uniqueId val="{00000030-AE64-4604-B6A2-272E6C2B5241}"/>
              </c:ext>
            </c:extLst>
          </c:dPt>
          <c:dPt>
            <c:idx val="46"/>
            <c:marker>
              <c:symbol val="circle"/>
              <c:size val="6"/>
              <c:spPr>
                <a:solidFill>
                  <a:srgbClr val="9F14F4"/>
                </a:solidFill>
                <a:ln w="9525">
                  <a:noFill/>
                </a:ln>
                <a:effectLst/>
              </c:spPr>
            </c:marker>
            <c:bubble3D val="0"/>
            <c:extLst>
              <c:ext xmlns:c16="http://schemas.microsoft.com/office/drawing/2014/chart" uri="{C3380CC4-5D6E-409C-BE32-E72D297353CC}">
                <c16:uniqueId val="{00000031-AE64-4604-B6A2-272E6C2B5241}"/>
              </c:ext>
            </c:extLst>
          </c:dPt>
          <c:dPt>
            <c:idx val="47"/>
            <c:marker>
              <c:symbol val="circle"/>
              <c:size val="6"/>
              <c:spPr>
                <a:solidFill>
                  <a:srgbClr val="FF0000"/>
                </a:solidFill>
                <a:ln w="9525">
                  <a:noFill/>
                </a:ln>
                <a:effectLst/>
              </c:spPr>
            </c:marker>
            <c:bubble3D val="0"/>
            <c:extLst>
              <c:ext xmlns:c16="http://schemas.microsoft.com/office/drawing/2014/chart" uri="{C3380CC4-5D6E-409C-BE32-E72D297353CC}">
                <c16:uniqueId val="{00000032-AE64-4604-B6A2-272E6C2B5241}"/>
              </c:ext>
            </c:extLst>
          </c:dPt>
          <c:dLbls>
            <c:dLbl>
              <c:idx val="0"/>
              <c:tx>
                <c:rich>
                  <a:bodyPr/>
                  <a:lstStyle/>
                  <a:p>
                    <a:fld id="{5D233D76-E9BE-4921-B541-E82E22E3E22C}"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AE64-4604-B6A2-272E6C2B5241}"/>
                </c:ext>
              </c:extLst>
            </c:dLbl>
            <c:dLbl>
              <c:idx val="1"/>
              <c:tx>
                <c:rich>
                  <a:bodyPr/>
                  <a:lstStyle/>
                  <a:p>
                    <a:fld id="{C1A3C0AE-7076-4F3E-A6A0-19A5EA9AF48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AE64-4604-B6A2-272E6C2B5241}"/>
                </c:ext>
              </c:extLst>
            </c:dLbl>
            <c:dLbl>
              <c:idx val="2"/>
              <c:tx>
                <c:rich>
                  <a:bodyPr/>
                  <a:lstStyle/>
                  <a:p>
                    <a:fld id="{8C9F3386-CB79-4F94-B6D7-8F103138497A}"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AE64-4604-B6A2-272E6C2B5241}"/>
                </c:ext>
              </c:extLst>
            </c:dLbl>
            <c:dLbl>
              <c:idx val="3"/>
              <c:tx>
                <c:rich>
                  <a:bodyPr/>
                  <a:lstStyle/>
                  <a:p>
                    <a:fld id="{8281D6AD-7077-44FD-81DF-C9A81FDD0E14}"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AE64-4604-B6A2-272E6C2B5241}"/>
                </c:ext>
              </c:extLst>
            </c:dLbl>
            <c:dLbl>
              <c:idx val="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E64-4604-B6A2-272E6C2B5241}"/>
                </c:ext>
              </c:extLst>
            </c:dLbl>
            <c:dLbl>
              <c:idx val="5"/>
              <c:tx>
                <c:rich>
                  <a:bodyPr/>
                  <a:lstStyle/>
                  <a:p>
                    <a:fld id="{C61D5742-08F4-4312-91A8-DA8A3AFA317A}"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AE64-4604-B6A2-272E6C2B5241}"/>
                </c:ext>
              </c:extLst>
            </c:dLbl>
            <c:dLbl>
              <c:idx val="6"/>
              <c:tx>
                <c:rich>
                  <a:bodyPr/>
                  <a:lstStyle/>
                  <a:p>
                    <a:fld id="{24DABE3A-ACF8-40E9-85C7-8484E4F1D14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AE64-4604-B6A2-272E6C2B5241}"/>
                </c:ext>
              </c:extLst>
            </c:dLbl>
            <c:dLbl>
              <c:idx val="7"/>
              <c:tx>
                <c:rich>
                  <a:bodyPr/>
                  <a:lstStyle/>
                  <a:p>
                    <a:fld id="{0E31385F-FC48-4A51-837C-010A3DD58A1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AE64-4604-B6A2-272E6C2B5241}"/>
                </c:ext>
              </c:extLst>
            </c:dLbl>
            <c:dLbl>
              <c:idx val="8"/>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E64-4604-B6A2-272E6C2B5241}"/>
                </c:ext>
              </c:extLst>
            </c:dLbl>
            <c:dLbl>
              <c:idx val="9"/>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E64-4604-B6A2-272E6C2B5241}"/>
                </c:ext>
              </c:extLst>
            </c:dLbl>
            <c:dLbl>
              <c:idx val="10"/>
              <c:tx>
                <c:rich>
                  <a:bodyPr/>
                  <a:lstStyle/>
                  <a:p>
                    <a:fld id="{28481C2E-975A-48F5-B60A-B3B181A0CB0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E64-4604-B6A2-272E6C2B5241}"/>
                </c:ext>
              </c:extLst>
            </c:dLbl>
            <c:dLbl>
              <c:idx val="11"/>
              <c:tx>
                <c:rich>
                  <a:bodyPr/>
                  <a:lstStyle/>
                  <a:p>
                    <a:fld id="{906997A7-8D18-48F0-A824-7762BDB9431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E64-4604-B6A2-272E6C2B5241}"/>
                </c:ext>
              </c:extLst>
            </c:dLbl>
            <c:dLbl>
              <c:idx val="12"/>
              <c:tx>
                <c:rich>
                  <a:bodyPr/>
                  <a:lstStyle/>
                  <a:p>
                    <a:fld id="{BB651013-6306-402F-9F58-8640240634A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E64-4604-B6A2-272E6C2B5241}"/>
                </c:ext>
              </c:extLst>
            </c:dLbl>
            <c:dLbl>
              <c:idx val="13"/>
              <c:tx>
                <c:rich>
                  <a:bodyPr/>
                  <a:lstStyle/>
                  <a:p>
                    <a:fld id="{59C37231-3FD0-44A3-9658-B897E4DCBE8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E64-4604-B6A2-272E6C2B5241}"/>
                </c:ext>
              </c:extLst>
            </c:dLbl>
            <c:dLbl>
              <c:idx val="14"/>
              <c:tx>
                <c:rich>
                  <a:bodyPr/>
                  <a:lstStyle/>
                  <a:p>
                    <a:fld id="{45A10C93-8325-4040-83E5-BD107AF2B273}"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AE64-4604-B6A2-272E6C2B5241}"/>
                </c:ext>
              </c:extLst>
            </c:dLbl>
            <c:dLbl>
              <c:idx val="15"/>
              <c:tx>
                <c:rich>
                  <a:bodyPr/>
                  <a:lstStyle/>
                  <a:p>
                    <a:fld id="{5755E866-F45F-4350-9FE7-8749A64EE28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E64-4604-B6A2-272E6C2B5241}"/>
                </c:ext>
              </c:extLst>
            </c:dLbl>
            <c:dLbl>
              <c:idx val="16"/>
              <c:tx>
                <c:rich>
                  <a:bodyPr/>
                  <a:lstStyle/>
                  <a:p>
                    <a:fld id="{BD60BF7B-F77C-4E70-B503-6711D46EACE3}"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AE64-4604-B6A2-272E6C2B5241}"/>
                </c:ext>
              </c:extLst>
            </c:dLbl>
            <c:dLbl>
              <c:idx val="17"/>
              <c:tx>
                <c:rich>
                  <a:bodyPr/>
                  <a:lstStyle/>
                  <a:p>
                    <a:fld id="{3D99EB6A-2490-4FC1-9C65-C5789EA78CF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E64-4604-B6A2-272E6C2B5241}"/>
                </c:ext>
              </c:extLst>
            </c:dLbl>
            <c:dLbl>
              <c:idx val="18"/>
              <c:tx>
                <c:rich>
                  <a:bodyPr/>
                  <a:lstStyle/>
                  <a:p>
                    <a:fld id="{2DB342FF-B6F3-425D-803C-0222578ADDB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E64-4604-B6A2-272E6C2B5241}"/>
                </c:ext>
              </c:extLst>
            </c:dLbl>
            <c:dLbl>
              <c:idx val="19"/>
              <c:tx>
                <c:rich>
                  <a:bodyPr/>
                  <a:lstStyle/>
                  <a:p>
                    <a:fld id="{C8671D16-6ED4-495E-AE39-108B3054CAF2}"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AE64-4604-B6A2-272E6C2B5241}"/>
                </c:ext>
              </c:extLst>
            </c:dLbl>
            <c:dLbl>
              <c:idx val="20"/>
              <c:tx>
                <c:rich>
                  <a:bodyPr/>
                  <a:lstStyle/>
                  <a:p>
                    <a:fld id="{575F4157-A414-4CA5-AA77-0E286099ED45}"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AE64-4604-B6A2-272E6C2B5241}"/>
                </c:ext>
              </c:extLst>
            </c:dLbl>
            <c:dLbl>
              <c:idx val="21"/>
              <c:tx>
                <c:rich>
                  <a:bodyPr/>
                  <a:lstStyle/>
                  <a:p>
                    <a:fld id="{03B9D0D8-9E89-4E46-9266-24A12369596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AE64-4604-B6A2-272E6C2B5241}"/>
                </c:ext>
              </c:extLst>
            </c:dLbl>
            <c:dLbl>
              <c:idx val="22"/>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AE64-4604-B6A2-272E6C2B5241}"/>
                </c:ext>
              </c:extLst>
            </c:dLbl>
            <c:dLbl>
              <c:idx val="23"/>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AE64-4604-B6A2-272E6C2B5241}"/>
                </c:ext>
              </c:extLst>
            </c:dLbl>
            <c:dLbl>
              <c:idx val="2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AE64-4604-B6A2-272E6C2B5241}"/>
                </c:ext>
              </c:extLst>
            </c:dLbl>
            <c:dLbl>
              <c:idx val="25"/>
              <c:tx>
                <c:rich>
                  <a:bodyPr/>
                  <a:lstStyle/>
                  <a:p>
                    <a:fld id="{93639304-5750-4602-B951-2A932802559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AE64-4604-B6A2-272E6C2B5241}"/>
                </c:ext>
              </c:extLst>
            </c:dLbl>
            <c:dLbl>
              <c:idx val="26"/>
              <c:tx>
                <c:rich>
                  <a:bodyPr/>
                  <a:lstStyle/>
                  <a:p>
                    <a:fld id="{61245820-0479-4B99-A0BD-00728C4D7A2D}"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AE64-4604-B6A2-272E6C2B5241}"/>
                </c:ext>
              </c:extLst>
            </c:dLbl>
            <c:dLbl>
              <c:idx val="27"/>
              <c:tx>
                <c:rich>
                  <a:bodyPr/>
                  <a:lstStyle/>
                  <a:p>
                    <a:fld id="{BED89BB6-87EC-497A-86D7-51D2C1DF9AF1}"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AE64-4604-B6A2-272E6C2B5241}"/>
                </c:ext>
              </c:extLst>
            </c:dLbl>
            <c:dLbl>
              <c:idx val="28"/>
              <c:tx>
                <c:rich>
                  <a:bodyPr/>
                  <a:lstStyle/>
                  <a:p>
                    <a:fld id="{8F90817B-A564-4A1D-8B8C-A9D92383F24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AE64-4604-B6A2-272E6C2B5241}"/>
                </c:ext>
              </c:extLst>
            </c:dLbl>
            <c:dLbl>
              <c:idx val="29"/>
              <c:tx>
                <c:rich>
                  <a:bodyPr/>
                  <a:lstStyle/>
                  <a:p>
                    <a:fld id="{2D76BEAD-4D7F-40B0-A44F-CFBCE3E7274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AE64-4604-B6A2-272E6C2B5241}"/>
                </c:ext>
              </c:extLst>
            </c:dLbl>
            <c:dLbl>
              <c:idx val="30"/>
              <c:tx>
                <c:rich>
                  <a:bodyPr/>
                  <a:lstStyle/>
                  <a:p>
                    <a:fld id="{A5840A5E-2E83-4F22-9E6A-A8260D6707C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AE64-4604-B6A2-272E6C2B5241}"/>
                </c:ext>
              </c:extLst>
            </c:dLbl>
            <c:dLbl>
              <c:idx val="31"/>
              <c:tx>
                <c:rich>
                  <a:bodyPr/>
                  <a:lstStyle/>
                  <a:p>
                    <a:fld id="{3D5E04B6-E392-4109-AFE7-BA979FD28431}"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AE64-4604-B6A2-272E6C2B5241}"/>
                </c:ext>
              </c:extLst>
            </c:dLbl>
            <c:dLbl>
              <c:idx val="32"/>
              <c:tx>
                <c:rich>
                  <a:bodyPr/>
                  <a:lstStyle/>
                  <a:p>
                    <a:fld id="{66A20853-D0D6-46BF-94D1-7EFDD2CF846E}"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AE64-4604-B6A2-272E6C2B5241}"/>
                </c:ext>
              </c:extLst>
            </c:dLbl>
            <c:dLbl>
              <c:idx val="33"/>
              <c:tx>
                <c:rich>
                  <a:bodyPr/>
                  <a:lstStyle/>
                  <a:p>
                    <a:fld id="{B3AB2A8E-7867-4AF3-B11F-A25123FB1672}"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AE64-4604-B6A2-272E6C2B5241}"/>
                </c:ext>
              </c:extLst>
            </c:dLbl>
            <c:dLbl>
              <c:idx val="3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AE64-4604-B6A2-272E6C2B5241}"/>
                </c:ext>
              </c:extLst>
            </c:dLbl>
            <c:dLbl>
              <c:idx val="35"/>
              <c:tx>
                <c:rich>
                  <a:bodyPr/>
                  <a:lstStyle/>
                  <a:p>
                    <a:fld id="{990799D1-B032-4735-B5D5-D78C112E5DC5}"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AE64-4604-B6A2-272E6C2B5241}"/>
                </c:ext>
              </c:extLst>
            </c:dLbl>
            <c:dLbl>
              <c:idx val="36"/>
              <c:tx>
                <c:rich>
                  <a:bodyPr/>
                  <a:lstStyle/>
                  <a:p>
                    <a:fld id="{0766B4A6-F970-4312-81A4-07B57DE4C4A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AE64-4604-B6A2-272E6C2B5241}"/>
                </c:ext>
              </c:extLst>
            </c:dLbl>
            <c:dLbl>
              <c:idx val="37"/>
              <c:tx>
                <c:rich>
                  <a:bodyPr/>
                  <a:lstStyle/>
                  <a:p>
                    <a:fld id="{E546B3C0-0518-4491-B3D2-0DE7CDFB281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AE64-4604-B6A2-272E6C2B5241}"/>
                </c:ext>
              </c:extLst>
            </c:dLbl>
            <c:dLbl>
              <c:idx val="38"/>
              <c:tx>
                <c:rich>
                  <a:bodyPr/>
                  <a:lstStyle/>
                  <a:p>
                    <a:fld id="{2C393310-377E-4B62-93FE-648BD3BB8E8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AE64-4604-B6A2-272E6C2B5241}"/>
                </c:ext>
              </c:extLst>
            </c:dLbl>
            <c:dLbl>
              <c:idx val="39"/>
              <c:tx>
                <c:rich>
                  <a:bodyPr/>
                  <a:lstStyle/>
                  <a:p>
                    <a:fld id="{847B8D8C-56BB-47FB-B846-EF060E262E9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A-AE64-4604-B6A2-272E6C2B5241}"/>
                </c:ext>
              </c:extLst>
            </c:dLbl>
            <c:dLbl>
              <c:idx val="40"/>
              <c:tx>
                <c:rich>
                  <a:bodyPr/>
                  <a:lstStyle/>
                  <a:p>
                    <a:fld id="{6742AE27-7961-49D8-B59F-FF7F59FCB92E}"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B-AE64-4604-B6A2-272E6C2B5241}"/>
                </c:ext>
              </c:extLst>
            </c:dLbl>
            <c:dLbl>
              <c:idx val="41"/>
              <c:tx>
                <c:rich>
                  <a:bodyPr/>
                  <a:lstStyle/>
                  <a:p>
                    <a:fld id="{10A3D526-A889-4036-A61D-00C26D7526D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AE64-4604-B6A2-272E6C2B5241}"/>
                </c:ext>
              </c:extLst>
            </c:dLbl>
            <c:dLbl>
              <c:idx val="42"/>
              <c:tx>
                <c:rich>
                  <a:bodyPr/>
                  <a:lstStyle/>
                  <a:p>
                    <a:fld id="{B75446B1-D141-4140-B53B-7079BC75E84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AE64-4604-B6A2-272E6C2B5241}"/>
                </c:ext>
              </c:extLst>
            </c:dLbl>
            <c:dLbl>
              <c:idx val="43"/>
              <c:tx>
                <c:rich>
                  <a:bodyPr/>
                  <a:lstStyle/>
                  <a:p>
                    <a:fld id="{D97FABC6-D132-4369-92BF-EA6323E400D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AE64-4604-B6A2-272E6C2B5241}"/>
                </c:ext>
              </c:extLst>
            </c:dLbl>
            <c:dLbl>
              <c:idx val="44"/>
              <c:tx>
                <c:rich>
                  <a:bodyPr/>
                  <a:lstStyle/>
                  <a:p>
                    <a:fld id="{706FDA8B-755F-4D1D-A665-923C1EC5512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F-AE64-4604-B6A2-272E6C2B5241}"/>
                </c:ext>
              </c:extLst>
            </c:dLbl>
            <c:dLbl>
              <c:idx val="45"/>
              <c:tx>
                <c:rich>
                  <a:bodyPr/>
                  <a:lstStyle/>
                  <a:p>
                    <a:fld id="{F6A7863C-63F9-4852-8FFA-9FA7B7FC541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AE64-4604-B6A2-272E6C2B5241}"/>
                </c:ext>
              </c:extLst>
            </c:dLbl>
            <c:dLbl>
              <c:idx val="46"/>
              <c:tx>
                <c:rich>
                  <a:bodyPr/>
                  <a:lstStyle/>
                  <a:p>
                    <a:fld id="{78A31727-6FF1-4D02-9E7A-076B3A74E0C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1-AE64-4604-B6A2-272E6C2B5241}"/>
                </c:ext>
              </c:extLst>
            </c:dLbl>
            <c:dLbl>
              <c:idx val="47"/>
              <c:tx>
                <c:rich>
                  <a:bodyPr/>
                  <a:lstStyle/>
                  <a:p>
                    <a:fld id="{E27CF45E-65A2-4196-BF37-9252DD15467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2-AE64-4604-B6A2-272E6C2B524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2"/>
                </a:solidFill>
                <a:prstDash val="sysDot"/>
              </a:ln>
              <a:effectLst/>
            </c:spPr>
            <c:trendlineType val="linear"/>
            <c:dispRSqr val="1"/>
            <c:dispEq val="1"/>
            <c:trendlineLbl>
              <c:layout>
                <c:manualLayout>
                  <c:x val="-0.78987620439953155"/>
                  <c:y val="5.1563167582941889E-2"/>
                </c:manualLayout>
              </c:layout>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aseline="0"/>
                      <a:t>R² = 0.4082</a:t>
                    </a:r>
                    <a:endParaRPr lang="en-US"/>
                  </a:p>
                </c:rich>
              </c:tx>
              <c:numFmt formatCode="General" sourceLinked="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rendlineLbl>
          </c:trendline>
          <c:xVal>
            <c:numRef>
              <c:f>'Relig DB and Renewables'!$C$83:$C$130</c:f>
              <c:numCache>
                <c:formatCode>General</c:formatCode>
                <c:ptCount val="48"/>
                <c:pt idx="0">
                  <c:v>22.2</c:v>
                </c:pt>
                <c:pt idx="1">
                  <c:v>21.6</c:v>
                </c:pt>
                <c:pt idx="2">
                  <c:v>25.6</c:v>
                </c:pt>
                <c:pt idx="3">
                  <c:v>11.4</c:v>
                </c:pt>
                <c:pt idx="5">
                  <c:v>23.4</c:v>
                </c:pt>
                <c:pt idx="6">
                  <c:v>36.9</c:v>
                </c:pt>
                <c:pt idx="7">
                  <c:v>24.8</c:v>
                </c:pt>
                <c:pt idx="10">
                  <c:v>46</c:v>
                </c:pt>
                <c:pt idx="11">
                  <c:v>36.5</c:v>
                </c:pt>
                <c:pt idx="12">
                  <c:v>36.6</c:v>
                </c:pt>
                <c:pt idx="13">
                  <c:v>42.6</c:v>
                </c:pt>
                <c:pt idx="14">
                  <c:v>27.6</c:v>
                </c:pt>
                <c:pt idx="15">
                  <c:v>48.6</c:v>
                </c:pt>
                <c:pt idx="16">
                  <c:v>40.799999999999997</c:v>
                </c:pt>
                <c:pt idx="17">
                  <c:v>49.2</c:v>
                </c:pt>
                <c:pt idx="18">
                  <c:v>41.4</c:v>
                </c:pt>
                <c:pt idx="20">
                  <c:v>57</c:v>
                </c:pt>
                <c:pt idx="21">
                  <c:v>54.6</c:v>
                </c:pt>
                <c:pt idx="25">
                  <c:v>0.96</c:v>
                </c:pt>
                <c:pt idx="26">
                  <c:v>32</c:v>
                </c:pt>
                <c:pt idx="27">
                  <c:v>25.8</c:v>
                </c:pt>
                <c:pt idx="28">
                  <c:v>29.4</c:v>
                </c:pt>
                <c:pt idx="29">
                  <c:v>18</c:v>
                </c:pt>
                <c:pt idx="30">
                  <c:v>31.2</c:v>
                </c:pt>
                <c:pt idx="31">
                  <c:v>35.4</c:v>
                </c:pt>
                <c:pt idx="32">
                  <c:v>26.6</c:v>
                </c:pt>
                <c:pt idx="33">
                  <c:v>16.3</c:v>
                </c:pt>
                <c:pt idx="35">
                  <c:v>15.6</c:v>
                </c:pt>
                <c:pt idx="36">
                  <c:v>42</c:v>
                </c:pt>
                <c:pt idx="37">
                  <c:v>27</c:v>
                </c:pt>
                <c:pt idx="38">
                  <c:v>16.2</c:v>
                </c:pt>
                <c:pt idx="39">
                  <c:v>43.8</c:v>
                </c:pt>
                <c:pt idx="40">
                  <c:v>20.3</c:v>
                </c:pt>
                <c:pt idx="41">
                  <c:v>51</c:v>
                </c:pt>
                <c:pt idx="42">
                  <c:v>48.6</c:v>
                </c:pt>
                <c:pt idx="43">
                  <c:v>28.2</c:v>
                </c:pt>
                <c:pt idx="44">
                  <c:v>30.6</c:v>
                </c:pt>
                <c:pt idx="45">
                  <c:v>45.6</c:v>
                </c:pt>
                <c:pt idx="46">
                  <c:v>39.799999999999997</c:v>
                </c:pt>
                <c:pt idx="47">
                  <c:v>14.4</c:v>
                </c:pt>
              </c:numCache>
            </c:numRef>
          </c:xVal>
          <c:yVal>
            <c:numRef>
              <c:f>'Relig DB and Renewables'!$N$83:$N$130</c:f>
              <c:numCache>
                <c:formatCode>General</c:formatCode>
                <c:ptCount val="48"/>
                <c:pt idx="0">
                  <c:v>17.62204900687977</c:v>
                </c:pt>
                <c:pt idx="1">
                  <c:v>127.73784700500468</c:v>
                </c:pt>
                <c:pt idx="2">
                  <c:v>206.89074191941762</c:v>
                </c:pt>
                <c:pt idx="3">
                  <c:v>29.350524028065841</c:v>
                </c:pt>
                <c:pt idx="5">
                  <c:v>21.561524434402294</c:v>
                </c:pt>
                <c:pt idx="6">
                  <c:v>660.99582836600905</c:v>
                </c:pt>
                <c:pt idx="7">
                  <c:v>67.759849504638211</c:v>
                </c:pt>
                <c:pt idx="10">
                  <c:v>252.22426789726305</c:v>
                </c:pt>
                <c:pt idx="11">
                  <c:v>347.89895373940067</c:v>
                </c:pt>
                <c:pt idx="12">
                  <c:v>498.5470085470086</c:v>
                </c:pt>
                <c:pt idx="13">
                  <c:v>164.294959372812</c:v>
                </c:pt>
                <c:pt idx="14">
                  <c:v>149.95156231393671</c:v>
                </c:pt>
                <c:pt idx="15">
                  <c:v>197.04576949546356</c:v>
                </c:pt>
                <c:pt idx="16">
                  <c:v>259.50528183773065</c:v>
                </c:pt>
                <c:pt idx="17">
                  <c:v>525.70276968486451</c:v>
                </c:pt>
                <c:pt idx="18">
                  <c:v>327.44598544564178</c:v>
                </c:pt>
                <c:pt idx="20">
                  <c:v>534.46185927064198</c:v>
                </c:pt>
                <c:pt idx="21">
                  <c:v>754.1903037196679</c:v>
                </c:pt>
                <c:pt idx="25">
                  <c:v>31.872257031428717</c:v>
                </c:pt>
                <c:pt idx="26">
                  <c:v>198.5845762405568</c:v>
                </c:pt>
                <c:pt idx="27">
                  <c:v>5.7319116310767839</c:v>
                </c:pt>
                <c:pt idx="28">
                  <c:v>243.31241523724026</c:v>
                </c:pt>
                <c:pt idx="29">
                  <c:v>161.58314982065443</c:v>
                </c:pt>
                <c:pt idx="30">
                  <c:v>117.60668603589939</c:v>
                </c:pt>
                <c:pt idx="31">
                  <c:v>172.95923178723365</c:v>
                </c:pt>
                <c:pt idx="32">
                  <c:v>5.6636399066079175</c:v>
                </c:pt>
                <c:pt idx="33">
                  <c:v>23.163179993123379</c:v>
                </c:pt>
                <c:pt idx="35">
                  <c:v>56.998521676436468</c:v>
                </c:pt>
                <c:pt idx="36">
                  <c:v>352.0107113426368</c:v>
                </c:pt>
                <c:pt idx="37">
                  <c:v>47.808632405756661</c:v>
                </c:pt>
                <c:pt idx="38">
                  <c:v>95.668218605037012</c:v>
                </c:pt>
                <c:pt idx="39">
                  <c:v>275.0517030229484</c:v>
                </c:pt>
                <c:pt idx="40">
                  <c:v>102.78295492206766</c:v>
                </c:pt>
                <c:pt idx="41">
                  <c:v>223.67321712605093</c:v>
                </c:pt>
                <c:pt idx="42">
                  <c:v>183.87882114691004</c:v>
                </c:pt>
                <c:pt idx="43">
                  <c:v>25.392018045405326</c:v>
                </c:pt>
                <c:pt idx="44">
                  <c:v>280.44532396170882</c:v>
                </c:pt>
                <c:pt idx="45">
                  <c:v>31.506281683436722</c:v>
                </c:pt>
                <c:pt idx="46">
                  <c:v>128.59525014924023</c:v>
                </c:pt>
                <c:pt idx="47">
                  <c:v>122.0661196876069</c:v>
                </c:pt>
              </c:numCache>
            </c:numRef>
          </c:yVal>
          <c:smooth val="0"/>
          <c:extLst>
            <c:ext xmlns:c15="http://schemas.microsoft.com/office/drawing/2012/chart" uri="{02D57815-91ED-43cb-92C2-25804820EDAC}">
              <c15:datalabelsRange>
                <c15:f>'Relig DB and Renewables'!$B$83:$B$130</c15:f>
                <c15:dlblRangeCache>
                  <c:ptCount val="48"/>
                  <c:pt idx="0">
                    <c:v>Phillipines</c:v>
                  </c:pt>
                  <c:pt idx="1">
                    <c:v>India</c:v>
                  </c:pt>
                  <c:pt idx="2">
                    <c:v>Poland</c:v>
                  </c:pt>
                  <c:pt idx="3">
                    <c:v>Egypt</c:v>
                  </c:pt>
                  <c:pt idx="5">
                    <c:v>Thailand</c:v>
                  </c:pt>
                  <c:pt idx="6">
                    <c:v>Portugal</c:v>
                  </c:pt>
                  <c:pt idx="7">
                    <c:v>Mexico</c:v>
                  </c:pt>
                  <c:pt idx="10">
                    <c:v>Austria</c:v>
                  </c:pt>
                  <c:pt idx="11">
                    <c:v>Greece</c:v>
                  </c:pt>
                  <c:pt idx="12">
                    <c:v>Spain</c:v>
                  </c:pt>
                  <c:pt idx="13">
                    <c:v>Italy</c:v>
                  </c:pt>
                  <c:pt idx="14">
                    <c:v>Australia</c:v>
                  </c:pt>
                  <c:pt idx="15">
                    <c:v>France</c:v>
                  </c:pt>
                  <c:pt idx="16">
                    <c:v>Great Britain</c:v>
                  </c:pt>
                  <c:pt idx="17">
                    <c:v>Germany</c:v>
                  </c:pt>
                  <c:pt idx="18">
                    <c:v>Finland</c:v>
                  </c:pt>
                  <c:pt idx="20">
                    <c:v>Sweden</c:v>
                  </c:pt>
                  <c:pt idx="21">
                    <c:v>Denmark</c:v>
                  </c:pt>
                  <c:pt idx="25">
                    <c:v>Pakistan</c:v>
                  </c:pt>
                  <c:pt idx="26">
                    <c:v>Lithuania</c:v>
                  </c:pt>
                  <c:pt idx="27">
                    <c:v>Venezuela</c:v>
                  </c:pt>
                  <c:pt idx="28">
                    <c:v>Romania</c:v>
                  </c:pt>
                  <c:pt idx="29">
                    <c:v>Brazil</c:v>
                  </c:pt>
                  <c:pt idx="30">
                    <c:v>Turkey</c:v>
                  </c:pt>
                  <c:pt idx="31">
                    <c:v>Bulgaria</c:v>
                  </c:pt>
                  <c:pt idx="32">
                    <c:v>Iran</c:v>
                  </c:pt>
                  <c:pt idx="33">
                    <c:v>South Korea</c:v>
                  </c:pt>
                  <c:pt idx="35">
                    <c:v>Ukraine</c:v>
                  </c:pt>
                  <c:pt idx="36">
                    <c:v>Ireland</c:v>
                  </c:pt>
                  <c:pt idx="37">
                    <c:v>Latvia</c:v>
                  </c:pt>
                  <c:pt idx="38">
                    <c:v>Tunisia</c:v>
                  </c:pt>
                  <c:pt idx="39">
                    <c:v>Canada</c:v>
                  </c:pt>
                  <c:pt idx="40">
                    <c:v>South Africa</c:v>
                  </c:pt>
                  <c:pt idx="41">
                    <c:v>Belgium</c:v>
                  </c:pt>
                  <c:pt idx="42">
                    <c:v>Netherlands</c:v>
                  </c:pt>
                  <c:pt idx="43">
                    <c:v>Japan</c:v>
                  </c:pt>
                  <c:pt idx="44">
                    <c:v>Estonia</c:v>
                  </c:pt>
                  <c:pt idx="45">
                    <c:v>Czech republic</c:v>
                  </c:pt>
                  <c:pt idx="46">
                    <c:v>Chile</c:v>
                  </c:pt>
                  <c:pt idx="47">
                    <c:v>Morocco</c:v>
                  </c:pt>
                </c15:dlblRangeCache>
              </c15:datalabelsRange>
            </c:ext>
            <c:ext xmlns:c16="http://schemas.microsoft.com/office/drawing/2014/chart" uri="{C3380CC4-5D6E-409C-BE32-E72D297353CC}">
              <c16:uniqueId val="{00000001-AE64-4604-B6A2-272E6C2B5241}"/>
            </c:ext>
          </c:extLst>
        </c:ser>
        <c:dLbls>
          <c:showLegendKey val="0"/>
          <c:showVal val="0"/>
          <c:showCatName val="0"/>
          <c:showSerName val="0"/>
          <c:showPercent val="0"/>
          <c:showBubbleSize val="0"/>
        </c:dLbls>
        <c:axId val="526467680"/>
        <c:axId val="526468992"/>
        <c:extLst>
          <c:ext xmlns:c15="http://schemas.microsoft.com/office/drawing/2012/chart" uri="{02D57815-91ED-43cb-92C2-25804820EDAC}">
            <c15:filteredScatterSeries>
              <c15:ser>
                <c:idx val="0"/>
                <c:order val="0"/>
                <c:spPr>
                  <a:ln w="25400" cap="rnd">
                    <a:noFill/>
                    <a:round/>
                  </a:ln>
                  <a:effectLst/>
                </c:spPr>
                <c:marker>
                  <c:symbol val="circle"/>
                  <c:size val="5"/>
                  <c:spPr>
                    <a:solidFill>
                      <a:schemeClr val="accent1"/>
                    </a:solidFill>
                    <a:ln w="9525">
                      <a:solidFill>
                        <a:schemeClr val="accent1"/>
                      </a:solidFill>
                    </a:ln>
                    <a:effectLst/>
                  </c:spPr>
                </c:marker>
                <c:yVal>
                  <c:numLit>
                    <c:formatCode>General</c:formatCode>
                    <c:ptCount val="1"/>
                    <c:pt idx="0">
                      <c:v>1</c:v>
                    </c:pt>
                  </c:numLit>
                </c:yVal>
                <c:smooth val="0"/>
                <c:extLst>
                  <c:ext xmlns:c16="http://schemas.microsoft.com/office/drawing/2014/chart" uri="{C3380CC4-5D6E-409C-BE32-E72D297353CC}">
                    <c16:uniqueId val="{00000000-AE64-4604-B6A2-272E6C2B5241}"/>
                  </c:ext>
                </c:extLst>
              </c15:ser>
            </c15:filteredScatterSeries>
          </c:ext>
        </c:extLst>
      </c:scatterChart>
      <c:valAx>
        <c:axId val="52646768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r>
                  <a:rPr lang="en-GB" sz="1300" b="1" i="0" u="none" strike="noStrike" baseline="0">
                    <a:effectLst/>
                  </a:rPr>
                  <a:t>UN vote share for 'action on climate change'; a response shown to be cultural</a:t>
                </a:r>
                <a:endParaRPr lang="en-GB" sz="1300" b="1"/>
              </a:p>
            </c:rich>
          </c:tx>
          <c:overlay val="0"/>
          <c:spPr>
            <a:noFill/>
            <a:ln>
              <a:noFill/>
            </a:ln>
            <a:effectLst/>
          </c:spPr>
          <c:txPr>
            <a:bodyPr rot="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6468992"/>
        <c:crosses val="autoZero"/>
        <c:crossBetween val="midCat"/>
      </c:valAx>
      <c:valAx>
        <c:axId val="526468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r>
                  <a:rPr lang="en-GB" sz="1300" b="1" i="0" u="none" strike="noStrike" baseline="0">
                    <a:effectLst/>
                  </a:rPr>
                  <a:t>(GDP-per-Capita-normalised Wind Capacity [MW]) / Population</a:t>
                </a:r>
                <a:endParaRPr lang="en-GB" sz="1300" b="1" baseline="0"/>
              </a:p>
            </c:rich>
          </c:tx>
          <c:overlay val="0"/>
          <c:spPr>
            <a:noFill/>
            <a:ln>
              <a:noFill/>
            </a:ln>
            <a:effectLst/>
          </c:spPr>
          <c:txPr>
            <a:bodyPr rot="-540000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646768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GB" sz="1400" b="1" i="0" baseline="0">
                <a:effectLst/>
              </a:rPr>
              <a:t>UN Poll vote share for 'action on climate change', versus (GDP-per-Capita-normalised annual-sunshine-duration-adjusted Solar Capacity) / Population. For 40 nations.</a:t>
            </a:r>
            <a:endParaRPr lang="en-GB" sz="1400" b="1">
              <a:effectLst/>
            </a:endParaRPr>
          </a:p>
        </c:rich>
      </c:tx>
      <c:layout>
        <c:manualLayout>
          <c:xMode val="edge"/>
          <c:yMode val="edge"/>
          <c:x val="0.10138342207798078"/>
          <c:y val="1.0092514718250631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6"/>
            <c:spPr>
              <a:solidFill>
                <a:schemeClr val="accent1"/>
              </a:solidFill>
              <a:ln w="9525">
                <a:noFill/>
              </a:ln>
              <a:effectLst/>
            </c:spPr>
          </c:marker>
          <c:dPt>
            <c:idx val="0"/>
            <c:marker>
              <c:symbol val="circle"/>
              <c:size val="6"/>
              <c:spPr>
                <a:solidFill>
                  <a:srgbClr val="FF0000"/>
                </a:solidFill>
                <a:ln w="9525">
                  <a:noFill/>
                </a:ln>
                <a:effectLst/>
              </c:spPr>
            </c:marker>
            <c:bubble3D val="0"/>
            <c:extLst>
              <c:ext xmlns:c16="http://schemas.microsoft.com/office/drawing/2014/chart" uri="{C3380CC4-5D6E-409C-BE32-E72D297353CC}">
                <c16:uniqueId val="{00000002-9520-401B-847C-143B540CA38E}"/>
              </c:ext>
            </c:extLst>
          </c:dPt>
          <c:dPt>
            <c:idx val="1"/>
            <c:marker>
              <c:symbol val="circle"/>
              <c:size val="6"/>
              <c:spPr>
                <a:solidFill>
                  <a:srgbClr val="FF0000"/>
                </a:solidFill>
                <a:ln w="9525">
                  <a:noFill/>
                </a:ln>
                <a:effectLst/>
              </c:spPr>
            </c:marker>
            <c:bubble3D val="0"/>
            <c:extLst>
              <c:ext xmlns:c16="http://schemas.microsoft.com/office/drawing/2014/chart" uri="{C3380CC4-5D6E-409C-BE32-E72D297353CC}">
                <c16:uniqueId val="{00000005-9520-401B-847C-143B540CA38E}"/>
              </c:ext>
            </c:extLst>
          </c:dPt>
          <c:dPt>
            <c:idx val="2"/>
            <c:marker>
              <c:symbol val="circle"/>
              <c:size val="6"/>
              <c:spPr>
                <a:solidFill>
                  <a:srgbClr val="9F14F4"/>
                </a:solidFill>
                <a:ln w="9525">
                  <a:noFill/>
                </a:ln>
                <a:effectLst/>
              </c:spPr>
            </c:marker>
            <c:bubble3D val="0"/>
            <c:extLst>
              <c:ext xmlns:c16="http://schemas.microsoft.com/office/drawing/2014/chart" uri="{C3380CC4-5D6E-409C-BE32-E72D297353CC}">
                <c16:uniqueId val="{00000004-9520-401B-847C-143B540CA38E}"/>
              </c:ext>
            </c:extLst>
          </c:dPt>
          <c:dPt>
            <c:idx val="3"/>
            <c:marker>
              <c:symbol val="circle"/>
              <c:size val="6"/>
              <c:spPr>
                <a:solidFill>
                  <a:srgbClr val="FF0000"/>
                </a:solidFill>
                <a:ln w="9525">
                  <a:noFill/>
                </a:ln>
                <a:effectLst/>
              </c:spPr>
            </c:marker>
            <c:bubble3D val="0"/>
            <c:extLst>
              <c:ext xmlns:c16="http://schemas.microsoft.com/office/drawing/2014/chart" uri="{C3380CC4-5D6E-409C-BE32-E72D297353CC}">
                <c16:uniqueId val="{00000006-9520-401B-847C-143B540CA38E}"/>
              </c:ext>
            </c:extLst>
          </c:dPt>
          <c:dPt>
            <c:idx val="5"/>
            <c:marker>
              <c:symbol val="circle"/>
              <c:size val="6"/>
              <c:spPr>
                <a:solidFill>
                  <a:srgbClr val="FF0000"/>
                </a:solidFill>
                <a:ln w="9525">
                  <a:noFill/>
                </a:ln>
                <a:effectLst/>
              </c:spPr>
            </c:marker>
            <c:bubble3D val="0"/>
            <c:extLst>
              <c:ext xmlns:c16="http://schemas.microsoft.com/office/drawing/2014/chart" uri="{C3380CC4-5D6E-409C-BE32-E72D297353CC}">
                <c16:uniqueId val="{00000008-9520-401B-847C-143B540CA38E}"/>
              </c:ext>
            </c:extLst>
          </c:dPt>
          <c:dPt>
            <c:idx val="6"/>
            <c:marker>
              <c:symbol val="circle"/>
              <c:size val="6"/>
              <c:spPr>
                <a:solidFill>
                  <a:srgbClr val="9F14F4"/>
                </a:solidFill>
                <a:ln w="9525">
                  <a:noFill/>
                </a:ln>
                <a:effectLst/>
              </c:spPr>
            </c:marker>
            <c:bubble3D val="0"/>
            <c:extLst>
              <c:ext xmlns:c16="http://schemas.microsoft.com/office/drawing/2014/chart" uri="{C3380CC4-5D6E-409C-BE32-E72D297353CC}">
                <c16:uniqueId val="{00000009-9520-401B-847C-143B540CA38E}"/>
              </c:ext>
            </c:extLst>
          </c:dPt>
          <c:dPt>
            <c:idx val="7"/>
            <c:marker>
              <c:symbol val="circle"/>
              <c:size val="6"/>
              <c:spPr>
                <a:solidFill>
                  <a:srgbClr val="9F14F4"/>
                </a:solidFill>
                <a:ln w="9525">
                  <a:noFill/>
                </a:ln>
                <a:effectLst/>
              </c:spPr>
            </c:marker>
            <c:bubble3D val="0"/>
            <c:extLst>
              <c:ext xmlns:c16="http://schemas.microsoft.com/office/drawing/2014/chart" uri="{C3380CC4-5D6E-409C-BE32-E72D297353CC}">
                <c16:uniqueId val="{0000000A-9520-401B-847C-143B540CA38E}"/>
              </c:ext>
            </c:extLst>
          </c:dPt>
          <c:dPt>
            <c:idx val="8"/>
            <c:marker>
              <c:symbol val="circle"/>
              <c:size val="6"/>
              <c:spPr>
                <a:solidFill>
                  <a:srgbClr val="FF0000"/>
                </a:solidFill>
                <a:ln w="9525">
                  <a:noFill/>
                </a:ln>
                <a:effectLst/>
              </c:spPr>
            </c:marker>
            <c:bubble3D val="0"/>
            <c:extLst>
              <c:ext xmlns:c16="http://schemas.microsoft.com/office/drawing/2014/chart" uri="{C3380CC4-5D6E-409C-BE32-E72D297353CC}">
                <c16:uniqueId val="{00000003-9520-401B-847C-143B540CA38E}"/>
              </c:ext>
            </c:extLst>
          </c:dPt>
          <c:dPt>
            <c:idx val="10"/>
            <c:marker>
              <c:symbol val="circle"/>
              <c:size val="6"/>
              <c:spPr>
                <a:solidFill>
                  <a:srgbClr val="0000FF"/>
                </a:solidFill>
                <a:ln w="9525">
                  <a:noFill/>
                </a:ln>
                <a:effectLst/>
              </c:spPr>
            </c:marker>
            <c:bubble3D val="0"/>
            <c:extLst>
              <c:ext xmlns:c16="http://schemas.microsoft.com/office/drawing/2014/chart" uri="{C3380CC4-5D6E-409C-BE32-E72D297353CC}">
                <c16:uniqueId val="{0000000C-9520-401B-847C-143B540CA38E}"/>
              </c:ext>
            </c:extLst>
          </c:dPt>
          <c:dPt>
            <c:idx val="11"/>
            <c:marker>
              <c:symbol val="circle"/>
              <c:size val="6"/>
              <c:spPr>
                <a:solidFill>
                  <a:srgbClr val="9F14F4"/>
                </a:solidFill>
                <a:ln w="9525">
                  <a:noFill/>
                </a:ln>
                <a:effectLst/>
              </c:spPr>
            </c:marker>
            <c:bubble3D val="0"/>
            <c:extLst>
              <c:ext xmlns:c16="http://schemas.microsoft.com/office/drawing/2014/chart" uri="{C3380CC4-5D6E-409C-BE32-E72D297353CC}">
                <c16:uniqueId val="{0000000D-9520-401B-847C-143B540CA38E}"/>
              </c:ext>
            </c:extLst>
          </c:dPt>
          <c:dPt>
            <c:idx val="12"/>
            <c:marker>
              <c:symbol val="circle"/>
              <c:size val="6"/>
              <c:spPr>
                <a:solidFill>
                  <a:srgbClr val="0000FF"/>
                </a:solidFill>
                <a:ln w="9525">
                  <a:noFill/>
                </a:ln>
                <a:effectLst/>
              </c:spPr>
            </c:marker>
            <c:bubble3D val="0"/>
            <c:extLst>
              <c:ext xmlns:c16="http://schemas.microsoft.com/office/drawing/2014/chart" uri="{C3380CC4-5D6E-409C-BE32-E72D297353CC}">
                <c16:uniqueId val="{0000000E-9520-401B-847C-143B540CA38E}"/>
              </c:ext>
            </c:extLst>
          </c:dPt>
          <c:dPt>
            <c:idx val="13"/>
            <c:marker>
              <c:symbol val="circle"/>
              <c:size val="6"/>
              <c:spPr>
                <a:solidFill>
                  <a:srgbClr val="9F14F4"/>
                </a:solidFill>
                <a:ln w="9525">
                  <a:noFill/>
                </a:ln>
                <a:effectLst/>
              </c:spPr>
            </c:marker>
            <c:bubble3D val="0"/>
            <c:extLst>
              <c:ext xmlns:c16="http://schemas.microsoft.com/office/drawing/2014/chart" uri="{C3380CC4-5D6E-409C-BE32-E72D297353CC}">
                <c16:uniqueId val="{0000000F-9520-401B-847C-143B540CA38E}"/>
              </c:ext>
            </c:extLst>
          </c:dPt>
          <c:dPt>
            <c:idx val="14"/>
            <c:marker>
              <c:symbol val="circle"/>
              <c:size val="6"/>
              <c:spPr>
                <a:solidFill>
                  <a:srgbClr val="00CC99"/>
                </a:solidFill>
                <a:ln w="9525">
                  <a:noFill/>
                </a:ln>
                <a:effectLst/>
              </c:spPr>
            </c:marker>
            <c:bubble3D val="0"/>
            <c:extLst>
              <c:ext xmlns:c16="http://schemas.microsoft.com/office/drawing/2014/chart" uri="{C3380CC4-5D6E-409C-BE32-E72D297353CC}">
                <c16:uniqueId val="{00000010-9520-401B-847C-143B540CA38E}"/>
              </c:ext>
            </c:extLst>
          </c:dPt>
          <c:dPt>
            <c:idx val="15"/>
            <c:marker>
              <c:symbol val="circle"/>
              <c:size val="6"/>
              <c:spPr>
                <a:solidFill>
                  <a:srgbClr val="0000FF"/>
                </a:solidFill>
                <a:ln w="9525">
                  <a:noFill/>
                </a:ln>
                <a:effectLst/>
              </c:spPr>
            </c:marker>
            <c:bubble3D val="0"/>
            <c:extLst>
              <c:ext xmlns:c16="http://schemas.microsoft.com/office/drawing/2014/chart" uri="{C3380CC4-5D6E-409C-BE32-E72D297353CC}">
                <c16:uniqueId val="{00000011-9520-401B-847C-143B540CA38E}"/>
              </c:ext>
            </c:extLst>
          </c:dPt>
          <c:dPt>
            <c:idx val="16"/>
            <c:marker>
              <c:symbol val="circle"/>
              <c:size val="6"/>
              <c:spPr>
                <a:solidFill>
                  <a:srgbClr val="008000"/>
                </a:solidFill>
                <a:ln w="9525">
                  <a:noFill/>
                </a:ln>
                <a:effectLst/>
              </c:spPr>
            </c:marker>
            <c:bubble3D val="0"/>
            <c:extLst>
              <c:ext xmlns:c16="http://schemas.microsoft.com/office/drawing/2014/chart" uri="{C3380CC4-5D6E-409C-BE32-E72D297353CC}">
                <c16:uniqueId val="{00000012-9520-401B-847C-143B540CA38E}"/>
              </c:ext>
            </c:extLst>
          </c:dPt>
          <c:dPt>
            <c:idx val="17"/>
            <c:marker>
              <c:symbol val="circle"/>
              <c:size val="6"/>
              <c:spPr>
                <a:solidFill>
                  <a:srgbClr val="0000FF"/>
                </a:solidFill>
                <a:ln w="9525">
                  <a:noFill/>
                </a:ln>
                <a:effectLst/>
              </c:spPr>
            </c:marker>
            <c:bubble3D val="0"/>
            <c:extLst>
              <c:ext xmlns:c16="http://schemas.microsoft.com/office/drawing/2014/chart" uri="{C3380CC4-5D6E-409C-BE32-E72D297353CC}">
                <c16:uniqueId val="{00000013-9520-401B-847C-143B540CA38E}"/>
              </c:ext>
            </c:extLst>
          </c:dPt>
          <c:dPt>
            <c:idx val="18"/>
            <c:marker>
              <c:symbol val="circle"/>
              <c:size val="6"/>
              <c:spPr>
                <a:solidFill>
                  <a:srgbClr val="00CC99"/>
                </a:solidFill>
                <a:ln w="9525">
                  <a:noFill/>
                </a:ln>
                <a:effectLst/>
              </c:spPr>
            </c:marker>
            <c:bubble3D val="0"/>
            <c:extLst>
              <c:ext xmlns:c16="http://schemas.microsoft.com/office/drawing/2014/chart" uri="{C3380CC4-5D6E-409C-BE32-E72D297353CC}">
                <c16:uniqueId val="{00000014-9520-401B-847C-143B540CA38E}"/>
              </c:ext>
            </c:extLst>
          </c:dPt>
          <c:dPt>
            <c:idx val="20"/>
            <c:marker>
              <c:symbol val="circle"/>
              <c:size val="6"/>
              <c:spPr>
                <a:solidFill>
                  <a:srgbClr val="008000"/>
                </a:solidFill>
                <a:ln w="9525">
                  <a:noFill/>
                </a:ln>
                <a:effectLst/>
              </c:spPr>
            </c:marker>
            <c:bubble3D val="0"/>
            <c:extLst>
              <c:ext xmlns:c16="http://schemas.microsoft.com/office/drawing/2014/chart" uri="{C3380CC4-5D6E-409C-BE32-E72D297353CC}">
                <c16:uniqueId val="{00000016-9520-401B-847C-143B540CA38E}"/>
              </c:ext>
            </c:extLst>
          </c:dPt>
          <c:dPt>
            <c:idx val="21"/>
            <c:marker>
              <c:symbol val="circle"/>
              <c:size val="6"/>
              <c:spPr>
                <a:solidFill>
                  <a:srgbClr val="008000"/>
                </a:solidFill>
                <a:ln w="9525">
                  <a:noFill/>
                </a:ln>
                <a:effectLst/>
              </c:spPr>
            </c:marker>
            <c:bubble3D val="0"/>
            <c:extLst>
              <c:ext xmlns:c16="http://schemas.microsoft.com/office/drawing/2014/chart" uri="{C3380CC4-5D6E-409C-BE32-E72D297353CC}">
                <c16:uniqueId val="{00000017-9520-401B-847C-143B540CA38E}"/>
              </c:ext>
            </c:extLst>
          </c:dPt>
          <c:dPt>
            <c:idx val="25"/>
            <c:marker>
              <c:symbol val="circle"/>
              <c:size val="6"/>
              <c:spPr>
                <a:solidFill>
                  <a:srgbClr val="FF0000"/>
                </a:solidFill>
                <a:ln w="9525">
                  <a:noFill/>
                </a:ln>
                <a:effectLst/>
              </c:spPr>
            </c:marker>
            <c:bubble3D val="0"/>
            <c:extLst>
              <c:ext xmlns:c16="http://schemas.microsoft.com/office/drawing/2014/chart" uri="{C3380CC4-5D6E-409C-BE32-E72D297353CC}">
                <c16:uniqueId val="{0000001B-9520-401B-847C-143B540CA38E}"/>
              </c:ext>
            </c:extLst>
          </c:dPt>
          <c:dPt>
            <c:idx val="26"/>
            <c:marker>
              <c:symbol val="circle"/>
              <c:size val="6"/>
              <c:spPr>
                <a:solidFill>
                  <a:srgbClr val="0000FF"/>
                </a:solidFill>
                <a:ln w="9525">
                  <a:noFill/>
                </a:ln>
                <a:effectLst/>
              </c:spPr>
            </c:marker>
            <c:bubble3D val="0"/>
            <c:extLst>
              <c:ext xmlns:c16="http://schemas.microsoft.com/office/drawing/2014/chart" uri="{C3380CC4-5D6E-409C-BE32-E72D297353CC}">
                <c16:uniqueId val="{0000001C-9520-401B-847C-143B540CA38E}"/>
              </c:ext>
            </c:extLst>
          </c:dPt>
          <c:dPt>
            <c:idx val="27"/>
            <c:marker>
              <c:symbol val="circle"/>
              <c:size val="6"/>
              <c:spPr>
                <a:solidFill>
                  <a:srgbClr val="0000FF"/>
                </a:solidFill>
                <a:ln w="9525">
                  <a:noFill/>
                </a:ln>
                <a:effectLst/>
              </c:spPr>
            </c:marker>
            <c:bubble3D val="0"/>
            <c:extLst>
              <c:ext xmlns:c16="http://schemas.microsoft.com/office/drawing/2014/chart" uri="{C3380CC4-5D6E-409C-BE32-E72D297353CC}">
                <c16:uniqueId val="{0000001D-9520-401B-847C-143B540CA38E}"/>
              </c:ext>
            </c:extLst>
          </c:dPt>
          <c:dPt>
            <c:idx val="28"/>
            <c:marker>
              <c:symbol val="circle"/>
              <c:size val="6"/>
              <c:spPr>
                <a:solidFill>
                  <a:srgbClr val="FF0000"/>
                </a:solidFill>
                <a:ln w="9525">
                  <a:noFill/>
                </a:ln>
                <a:effectLst/>
              </c:spPr>
            </c:marker>
            <c:bubble3D val="0"/>
            <c:extLst>
              <c:ext xmlns:c16="http://schemas.microsoft.com/office/drawing/2014/chart" uri="{C3380CC4-5D6E-409C-BE32-E72D297353CC}">
                <c16:uniqueId val="{0000001E-9520-401B-847C-143B540CA38E}"/>
              </c:ext>
            </c:extLst>
          </c:dPt>
          <c:dPt>
            <c:idx val="29"/>
            <c:marker>
              <c:symbol val="circle"/>
              <c:size val="6"/>
              <c:spPr>
                <a:solidFill>
                  <a:srgbClr val="FF0000"/>
                </a:solidFill>
                <a:ln w="9525">
                  <a:noFill/>
                </a:ln>
                <a:effectLst/>
              </c:spPr>
            </c:marker>
            <c:bubble3D val="0"/>
            <c:extLst>
              <c:ext xmlns:c16="http://schemas.microsoft.com/office/drawing/2014/chart" uri="{C3380CC4-5D6E-409C-BE32-E72D297353CC}">
                <c16:uniqueId val="{0000001F-9520-401B-847C-143B540CA38E}"/>
              </c:ext>
            </c:extLst>
          </c:dPt>
          <c:dPt>
            <c:idx val="30"/>
            <c:marker>
              <c:symbol val="circle"/>
              <c:size val="6"/>
              <c:spPr>
                <a:solidFill>
                  <a:srgbClr val="9F14F4"/>
                </a:solidFill>
                <a:ln w="9525">
                  <a:noFill/>
                </a:ln>
                <a:effectLst/>
              </c:spPr>
            </c:marker>
            <c:bubble3D val="0"/>
            <c:extLst>
              <c:ext xmlns:c16="http://schemas.microsoft.com/office/drawing/2014/chart" uri="{C3380CC4-5D6E-409C-BE32-E72D297353CC}">
                <c16:uniqueId val="{00000020-9520-401B-847C-143B540CA38E}"/>
              </c:ext>
            </c:extLst>
          </c:dPt>
          <c:dPt>
            <c:idx val="31"/>
            <c:marker>
              <c:symbol val="circle"/>
              <c:size val="6"/>
              <c:spPr>
                <a:solidFill>
                  <a:srgbClr val="0000FF"/>
                </a:solidFill>
                <a:ln w="9525">
                  <a:noFill/>
                </a:ln>
                <a:effectLst/>
              </c:spPr>
            </c:marker>
            <c:bubble3D val="0"/>
            <c:extLst>
              <c:ext xmlns:c16="http://schemas.microsoft.com/office/drawing/2014/chart" uri="{C3380CC4-5D6E-409C-BE32-E72D297353CC}">
                <c16:uniqueId val="{00000021-9520-401B-847C-143B540CA38E}"/>
              </c:ext>
            </c:extLst>
          </c:dPt>
          <c:dPt>
            <c:idx val="32"/>
            <c:marker>
              <c:symbol val="circle"/>
              <c:size val="6"/>
              <c:spPr>
                <a:solidFill>
                  <a:srgbClr val="9F14F4"/>
                </a:solidFill>
                <a:ln w="9525">
                  <a:noFill/>
                </a:ln>
                <a:effectLst/>
              </c:spPr>
            </c:marker>
            <c:bubble3D val="0"/>
            <c:extLst>
              <c:ext xmlns:c16="http://schemas.microsoft.com/office/drawing/2014/chart" uri="{C3380CC4-5D6E-409C-BE32-E72D297353CC}">
                <c16:uniqueId val="{00000022-9520-401B-847C-143B540CA38E}"/>
              </c:ext>
            </c:extLst>
          </c:dPt>
          <c:dPt>
            <c:idx val="33"/>
            <c:marker>
              <c:symbol val="circle"/>
              <c:size val="6"/>
              <c:spPr>
                <a:solidFill>
                  <a:srgbClr val="0000FF"/>
                </a:solidFill>
                <a:ln w="9525">
                  <a:noFill/>
                </a:ln>
                <a:effectLst/>
              </c:spPr>
            </c:marker>
            <c:bubble3D val="0"/>
            <c:extLst>
              <c:ext xmlns:c16="http://schemas.microsoft.com/office/drawing/2014/chart" uri="{C3380CC4-5D6E-409C-BE32-E72D297353CC}">
                <c16:uniqueId val="{00000023-9520-401B-847C-143B540CA38E}"/>
              </c:ext>
            </c:extLst>
          </c:dPt>
          <c:dPt>
            <c:idx val="34"/>
            <c:marker>
              <c:symbol val="circle"/>
              <c:size val="6"/>
              <c:spPr>
                <a:solidFill>
                  <a:srgbClr val="9F14F4"/>
                </a:solidFill>
                <a:ln w="9525">
                  <a:noFill/>
                </a:ln>
                <a:effectLst/>
              </c:spPr>
            </c:marker>
            <c:bubble3D val="0"/>
            <c:extLst>
              <c:ext xmlns:c16="http://schemas.microsoft.com/office/drawing/2014/chart" uri="{C3380CC4-5D6E-409C-BE32-E72D297353CC}">
                <c16:uniqueId val="{00000024-9520-401B-847C-143B540CA38E}"/>
              </c:ext>
            </c:extLst>
          </c:dPt>
          <c:dPt>
            <c:idx val="35"/>
            <c:marker>
              <c:symbol val="circle"/>
              <c:size val="6"/>
              <c:spPr>
                <a:solidFill>
                  <a:srgbClr val="9F14F4"/>
                </a:solidFill>
                <a:ln w="9525">
                  <a:noFill/>
                </a:ln>
                <a:effectLst/>
              </c:spPr>
            </c:marker>
            <c:bubble3D val="0"/>
            <c:extLst>
              <c:ext xmlns:c16="http://schemas.microsoft.com/office/drawing/2014/chart" uri="{C3380CC4-5D6E-409C-BE32-E72D297353CC}">
                <c16:uniqueId val="{00000025-9520-401B-847C-143B540CA38E}"/>
              </c:ext>
            </c:extLst>
          </c:dPt>
          <c:dPt>
            <c:idx val="36"/>
            <c:marker>
              <c:symbol val="circle"/>
              <c:size val="6"/>
              <c:spPr>
                <a:solidFill>
                  <a:srgbClr val="0000FF"/>
                </a:solidFill>
                <a:ln w="9525">
                  <a:noFill/>
                </a:ln>
                <a:effectLst/>
              </c:spPr>
            </c:marker>
            <c:bubble3D val="0"/>
            <c:extLst>
              <c:ext xmlns:c16="http://schemas.microsoft.com/office/drawing/2014/chart" uri="{C3380CC4-5D6E-409C-BE32-E72D297353CC}">
                <c16:uniqueId val="{00000026-9520-401B-847C-143B540CA38E}"/>
              </c:ext>
            </c:extLst>
          </c:dPt>
          <c:dPt>
            <c:idx val="39"/>
            <c:marker>
              <c:symbol val="circle"/>
              <c:size val="6"/>
              <c:spPr>
                <a:solidFill>
                  <a:srgbClr val="0000FF"/>
                </a:solidFill>
                <a:ln w="9525">
                  <a:noFill/>
                </a:ln>
                <a:effectLst/>
              </c:spPr>
            </c:marker>
            <c:bubble3D val="0"/>
            <c:extLst>
              <c:ext xmlns:c16="http://schemas.microsoft.com/office/drawing/2014/chart" uri="{C3380CC4-5D6E-409C-BE32-E72D297353CC}">
                <c16:uniqueId val="{00000029-9520-401B-847C-143B540CA38E}"/>
              </c:ext>
            </c:extLst>
          </c:dPt>
          <c:dPt>
            <c:idx val="40"/>
            <c:marker>
              <c:symbol val="circle"/>
              <c:size val="6"/>
              <c:spPr>
                <a:solidFill>
                  <a:srgbClr val="9F14F4"/>
                </a:solidFill>
                <a:ln w="9525">
                  <a:noFill/>
                </a:ln>
                <a:effectLst/>
              </c:spPr>
            </c:marker>
            <c:bubble3D val="0"/>
            <c:extLst>
              <c:ext xmlns:c16="http://schemas.microsoft.com/office/drawing/2014/chart" uri="{C3380CC4-5D6E-409C-BE32-E72D297353CC}">
                <c16:uniqueId val="{0000002A-9520-401B-847C-143B540CA38E}"/>
              </c:ext>
            </c:extLst>
          </c:dPt>
          <c:dPt>
            <c:idx val="41"/>
            <c:marker>
              <c:symbol val="circle"/>
              <c:size val="6"/>
              <c:spPr>
                <a:solidFill>
                  <a:srgbClr val="00CC99"/>
                </a:solidFill>
                <a:ln w="9525">
                  <a:noFill/>
                </a:ln>
                <a:effectLst/>
              </c:spPr>
            </c:marker>
            <c:bubble3D val="0"/>
            <c:extLst>
              <c:ext xmlns:c16="http://schemas.microsoft.com/office/drawing/2014/chart" uri="{C3380CC4-5D6E-409C-BE32-E72D297353CC}">
                <c16:uniqueId val="{0000002B-9520-401B-847C-143B540CA38E}"/>
              </c:ext>
            </c:extLst>
          </c:dPt>
          <c:dPt>
            <c:idx val="42"/>
            <c:marker>
              <c:symbol val="circle"/>
              <c:size val="6"/>
              <c:spPr>
                <a:solidFill>
                  <a:srgbClr val="00CC99"/>
                </a:solidFill>
                <a:ln w="9525">
                  <a:noFill/>
                </a:ln>
                <a:effectLst/>
              </c:spPr>
            </c:marker>
            <c:bubble3D val="0"/>
            <c:extLst>
              <c:ext xmlns:c16="http://schemas.microsoft.com/office/drawing/2014/chart" uri="{C3380CC4-5D6E-409C-BE32-E72D297353CC}">
                <c16:uniqueId val="{0000002C-9520-401B-847C-143B540CA38E}"/>
              </c:ext>
            </c:extLst>
          </c:dPt>
          <c:dPt>
            <c:idx val="43"/>
            <c:marker>
              <c:symbol val="circle"/>
              <c:size val="6"/>
              <c:spPr>
                <a:solidFill>
                  <a:srgbClr val="00CC99"/>
                </a:solidFill>
                <a:ln w="9525">
                  <a:noFill/>
                </a:ln>
                <a:effectLst/>
              </c:spPr>
            </c:marker>
            <c:bubble3D val="0"/>
            <c:extLst>
              <c:ext xmlns:c16="http://schemas.microsoft.com/office/drawing/2014/chart" uri="{C3380CC4-5D6E-409C-BE32-E72D297353CC}">
                <c16:uniqueId val="{0000002D-9520-401B-847C-143B540CA38E}"/>
              </c:ext>
            </c:extLst>
          </c:dPt>
          <c:dPt>
            <c:idx val="44"/>
            <c:marker>
              <c:symbol val="circle"/>
              <c:size val="6"/>
              <c:spPr>
                <a:solidFill>
                  <a:srgbClr val="0000FF"/>
                </a:solidFill>
                <a:ln w="9525">
                  <a:noFill/>
                </a:ln>
                <a:effectLst/>
              </c:spPr>
            </c:marker>
            <c:bubble3D val="0"/>
            <c:extLst>
              <c:ext xmlns:c16="http://schemas.microsoft.com/office/drawing/2014/chart" uri="{C3380CC4-5D6E-409C-BE32-E72D297353CC}">
                <c16:uniqueId val="{0000002E-9520-401B-847C-143B540CA38E}"/>
              </c:ext>
            </c:extLst>
          </c:dPt>
          <c:dPt>
            <c:idx val="45"/>
            <c:marker>
              <c:symbol val="circle"/>
              <c:size val="6"/>
              <c:spPr>
                <a:solidFill>
                  <a:srgbClr val="008000"/>
                </a:solidFill>
                <a:ln w="9525">
                  <a:noFill/>
                </a:ln>
                <a:effectLst/>
              </c:spPr>
            </c:marker>
            <c:bubble3D val="0"/>
            <c:extLst>
              <c:ext xmlns:c16="http://schemas.microsoft.com/office/drawing/2014/chart" uri="{C3380CC4-5D6E-409C-BE32-E72D297353CC}">
                <c16:uniqueId val="{0000002F-9520-401B-847C-143B540CA38E}"/>
              </c:ext>
            </c:extLst>
          </c:dPt>
          <c:dPt>
            <c:idx val="46"/>
            <c:marker>
              <c:symbol val="circle"/>
              <c:size val="6"/>
              <c:spPr>
                <a:solidFill>
                  <a:srgbClr val="9F14F4"/>
                </a:solidFill>
                <a:ln w="9525">
                  <a:noFill/>
                </a:ln>
                <a:effectLst/>
              </c:spPr>
            </c:marker>
            <c:bubble3D val="0"/>
            <c:extLst>
              <c:ext xmlns:c16="http://schemas.microsoft.com/office/drawing/2014/chart" uri="{C3380CC4-5D6E-409C-BE32-E72D297353CC}">
                <c16:uniqueId val="{00000030-9520-401B-847C-143B540CA38E}"/>
              </c:ext>
            </c:extLst>
          </c:dPt>
          <c:dPt>
            <c:idx val="47"/>
            <c:marker>
              <c:symbol val="circle"/>
              <c:size val="6"/>
              <c:spPr>
                <a:solidFill>
                  <a:srgbClr val="FF0000"/>
                </a:solidFill>
                <a:ln w="9525">
                  <a:noFill/>
                </a:ln>
                <a:effectLst/>
              </c:spPr>
            </c:marker>
            <c:bubble3D val="0"/>
            <c:extLst>
              <c:ext xmlns:c16="http://schemas.microsoft.com/office/drawing/2014/chart" uri="{C3380CC4-5D6E-409C-BE32-E72D297353CC}">
                <c16:uniqueId val="{00000031-9520-401B-847C-143B540CA38E}"/>
              </c:ext>
            </c:extLst>
          </c:dPt>
          <c:dLbls>
            <c:dLbl>
              <c:idx val="0"/>
              <c:layout>
                <c:manualLayout>
                  <c:x val="-2.2962112514351321E-3"/>
                  <c:y val="0"/>
                </c:manualLayout>
              </c:layout>
              <c:tx>
                <c:rich>
                  <a:bodyPr/>
                  <a:lstStyle/>
                  <a:p>
                    <a:fld id="{BEC08F6F-0C71-4F39-A119-391D86471D8E}"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9520-401B-847C-143B540CA38E}"/>
                </c:ext>
              </c:extLst>
            </c:dLbl>
            <c:dLbl>
              <c:idx val="1"/>
              <c:tx>
                <c:rich>
                  <a:bodyPr/>
                  <a:lstStyle/>
                  <a:p>
                    <a:fld id="{0C717D9E-38E5-4D8D-AA20-AD2F95538649}"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9520-401B-847C-143B540CA38E}"/>
                </c:ext>
              </c:extLst>
            </c:dLbl>
            <c:dLbl>
              <c:idx val="2"/>
              <c:layout>
                <c:manualLayout>
                  <c:x val="-5.7405281285878304E-3"/>
                  <c:y val="-3.3641715727502101E-3"/>
                </c:manualLayout>
              </c:layout>
              <c:tx>
                <c:rich>
                  <a:bodyPr/>
                  <a:lstStyle/>
                  <a:p>
                    <a:fld id="{6FCD76E2-7F02-4257-935E-7B8959C05AD9}"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9520-401B-847C-143B540CA38E}"/>
                </c:ext>
              </c:extLst>
            </c:dLbl>
            <c:dLbl>
              <c:idx val="3"/>
              <c:tx>
                <c:rich>
                  <a:bodyPr/>
                  <a:lstStyle/>
                  <a:p>
                    <a:fld id="{D62C7AA7-303C-4310-BB79-06B8384F4886}"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9520-401B-847C-143B540CA38E}"/>
                </c:ext>
              </c:extLst>
            </c:dLbl>
            <c:dLbl>
              <c:idx val="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520-401B-847C-143B540CA38E}"/>
                </c:ext>
              </c:extLst>
            </c:dLbl>
            <c:dLbl>
              <c:idx val="5"/>
              <c:tx>
                <c:rich>
                  <a:bodyPr/>
                  <a:lstStyle/>
                  <a:p>
                    <a:fld id="{626F73D9-BEB6-4D88-86D3-84F5EA76792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9520-401B-847C-143B540CA38E}"/>
                </c:ext>
              </c:extLst>
            </c:dLbl>
            <c:dLbl>
              <c:idx val="6"/>
              <c:tx>
                <c:rich>
                  <a:bodyPr/>
                  <a:lstStyle/>
                  <a:p>
                    <a:fld id="{3652E549-A84F-4541-9C80-F652B73BDA1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9520-401B-847C-143B540CA38E}"/>
                </c:ext>
              </c:extLst>
            </c:dLbl>
            <c:dLbl>
              <c:idx val="7"/>
              <c:layout>
                <c:manualLayout>
                  <c:x val="-2.5654465407667901E-2"/>
                  <c:y val="1.6808275332278168E-2"/>
                </c:manualLayout>
              </c:layout>
              <c:tx>
                <c:rich>
                  <a:bodyPr/>
                  <a:lstStyle/>
                  <a:p>
                    <a:fld id="{CDC09502-8209-4157-BC01-EE1BFADE7A43}"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9520-401B-847C-143B540CA38E}"/>
                </c:ext>
              </c:extLst>
            </c:dLbl>
            <c:dLbl>
              <c:idx val="8"/>
              <c:layout>
                <c:manualLayout>
                  <c:x val="-2.6607393077013479E-2"/>
                  <c:y val="1.3444103759527957E-2"/>
                </c:manualLayout>
              </c:layout>
              <c:tx>
                <c:rich>
                  <a:bodyPr/>
                  <a:lstStyle/>
                  <a:p>
                    <a:fld id="{93BCAFF8-31DD-4705-B84C-F943133A9E0A}"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9520-401B-847C-143B540CA38E}"/>
                </c:ext>
              </c:extLst>
            </c:dLbl>
            <c:dLbl>
              <c:idx val="9"/>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520-401B-847C-143B540CA38E}"/>
                </c:ext>
              </c:extLst>
            </c:dLbl>
            <c:dLbl>
              <c:idx val="10"/>
              <c:tx>
                <c:rich>
                  <a:bodyPr/>
                  <a:lstStyle/>
                  <a:p>
                    <a:fld id="{0AB1814D-CD11-4547-B8C2-3EB37BF3D01A}"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9520-401B-847C-143B540CA38E}"/>
                </c:ext>
              </c:extLst>
            </c:dLbl>
            <c:dLbl>
              <c:idx val="11"/>
              <c:tx>
                <c:rich>
                  <a:bodyPr/>
                  <a:lstStyle/>
                  <a:p>
                    <a:fld id="{5CB1F9D0-014B-46AF-974A-34B627A5D16A}"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9520-401B-847C-143B540CA38E}"/>
                </c:ext>
              </c:extLst>
            </c:dLbl>
            <c:dLbl>
              <c:idx val="12"/>
              <c:tx>
                <c:rich>
                  <a:bodyPr/>
                  <a:lstStyle/>
                  <a:p>
                    <a:fld id="{E02E3E10-957D-4410-A1B7-D14A6BBB761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9520-401B-847C-143B540CA38E}"/>
                </c:ext>
              </c:extLst>
            </c:dLbl>
            <c:dLbl>
              <c:idx val="13"/>
              <c:tx>
                <c:rich>
                  <a:bodyPr/>
                  <a:lstStyle/>
                  <a:p>
                    <a:fld id="{3492CC79-435A-4A2E-A3D3-1225DC4618A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9520-401B-847C-143B540CA38E}"/>
                </c:ext>
              </c:extLst>
            </c:dLbl>
            <c:dLbl>
              <c:idx val="14"/>
              <c:tx>
                <c:rich>
                  <a:bodyPr/>
                  <a:lstStyle/>
                  <a:p>
                    <a:fld id="{94481258-A79B-4443-9224-CDEB3AE5CD2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9520-401B-847C-143B540CA38E}"/>
                </c:ext>
              </c:extLst>
            </c:dLbl>
            <c:dLbl>
              <c:idx val="15"/>
              <c:tx>
                <c:rich>
                  <a:bodyPr/>
                  <a:lstStyle/>
                  <a:p>
                    <a:fld id="{149E72FC-D392-4D7D-887C-D4CCB3B777E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9520-401B-847C-143B540CA38E}"/>
                </c:ext>
              </c:extLst>
            </c:dLbl>
            <c:dLbl>
              <c:idx val="16"/>
              <c:tx>
                <c:rich>
                  <a:bodyPr/>
                  <a:lstStyle/>
                  <a:p>
                    <a:fld id="{FCAE931F-BD44-4135-A07B-E5F393918A0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9520-401B-847C-143B540CA38E}"/>
                </c:ext>
              </c:extLst>
            </c:dLbl>
            <c:dLbl>
              <c:idx val="17"/>
              <c:tx>
                <c:rich>
                  <a:bodyPr/>
                  <a:lstStyle/>
                  <a:p>
                    <a:fld id="{D2C91A29-4D3A-4790-83D8-0C545D4D82F7}"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9520-401B-847C-143B540CA38E}"/>
                </c:ext>
              </c:extLst>
            </c:dLbl>
            <c:dLbl>
              <c:idx val="18"/>
              <c:tx>
                <c:rich>
                  <a:bodyPr/>
                  <a:lstStyle/>
                  <a:p>
                    <a:fld id="{B97AB43E-2D1F-4F57-B7C7-6FFF23AF8FA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9520-401B-847C-143B540CA38E}"/>
                </c:ext>
              </c:extLst>
            </c:dLbl>
            <c:dLbl>
              <c:idx val="19"/>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520-401B-847C-143B540CA38E}"/>
                </c:ext>
              </c:extLst>
            </c:dLbl>
            <c:dLbl>
              <c:idx val="20"/>
              <c:tx>
                <c:rich>
                  <a:bodyPr/>
                  <a:lstStyle/>
                  <a:p>
                    <a:fld id="{03DAB97D-450E-49FC-93DD-E9A240B22110}"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9520-401B-847C-143B540CA38E}"/>
                </c:ext>
              </c:extLst>
            </c:dLbl>
            <c:dLbl>
              <c:idx val="21"/>
              <c:tx>
                <c:rich>
                  <a:bodyPr/>
                  <a:lstStyle/>
                  <a:p>
                    <a:fld id="{BBC78C46-994E-41F4-B91B-2E8F215292F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9520-401B-847C-143B540CA38E}"/>
                </c:ext>
              </c:extLst>
            </c:dLbl>
            <c:dLbl>
              <c:idx val="22"/>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520-401B-847C-143B540CA38E}"/>
                </c:ext>
              </c:extLst>
            </c:dLbl>
            <c:dLbl>
              <c:idx val="23"/>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520-401B-847C-143B540CA38E}"/>
                </c:ext>
              </c:extLst>
            </c:dLbl>
            <c:dLbl>
              <c:idx val="2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520-401B-847C-143B540CA38E}"/>
                </c:ext>
              </c:extLst>
            </c:dLbl>
            <c:dLbl>
              <c:idx val="25"/>
              <c:tx>
                <c:rich>
                  <a:bodyPr/>
                  <a:lstStyle/>
                  <a:p>
                    <a:fld id="{C3E8A46C-A56B-4862-9FF4-461FF77D9F5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9520-401B-847C-143B540CA38E}"/>
                </c:ext>
              </c:extLst>
            </c:dLbl>
            <c:dLbl>
              <c:idx val="26"/>
              <c:tx>
                <c:rich>
                  <a:bodyPr/>
                  <a:lstStyle/>
                  <a:p>
                    <a:fld id="{8C209755-AAFE-44A1-AB26-CA9BCA8C1421}"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9520-401B-847C-143B540CA38E}"/>
                </c:ext>
              </c:extLst>
            </c:dLbl>
            <c:dLbl>
              <c:idx val="27"/>
              <c:tx>
                <c:rich>
                  <a:bodyPr/>
                  <a:lstStyle/>
                  <a:p>
                    <a:fld id="{5F11377A-27FC-41D6-A42A-60B83203C9E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9520-401B-847C-143B540CA38E}"/>
                </c:ext>
              </c:extLst>
            </c:dLbl>
            <c:dLbl>
              <c:idx val="28"/>
              <c:tx>
                <c:rich>
                  <a:bodyPr/>
                  <a:lstStyle/>
                  <a:p>
                    <a:fld id="{3F1062DE-5E00-47ED-A0CC-07FF7E16D41B}"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9520-401B-847C-143B540CA38E}"/>
                </c:ext>
              </c:extLst>
            </c:dLbl>
            <c:dLbl>
              <c:idx val="29"/>
              <c:layout>
                <c:manualLayout>
                  <c:x val="-3.5608541182639238E-2"/>
                  <c:y val="-8.3978464004027635E-3"/>
                </c:manualLayout>
              </c:layout>
              <c:tx>
                <c:rich>
                  <a:bodyPr/>
                  <a:lstStyle/>
                  <a:p>
                    <a:fld id="{123A04EB-2809-471F-BFC1-2A087E39F793}"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9520-401B-847C-143B540CA38E}"/>
                </c:ext>
              </c:extLst>
            </c:dLbl>
            <c:dLbl>
              <c:idx val="30"/>
              <c:tx>
                <c:rich>
                  <a:bodyPr/>
                  <a:lstStyle/>
                  <a:p>
                    <a:fld id="{7BC8D3FF-3244-41EA-BEB2-4851A367FE20}"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9520-401B-847C-143B540CA38E}"/>
                </c:ext>
              </c:extLst>
            </c:dLbl>
            <c:dLbl>
              <c:idx val="31"/>
              <c:tx>
                <c:rich>
                  <a:bodyPr/>
                  <a:lstStyle/>
                  <a:p>
                    <a:fld id="{0A2B9BEF-25A5-4953-8F1C-78BAC108131F}"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9520-401B-847C-143B540CA38E}"/>
                </c:ext>
              </c:extLst>
            </c:dLbl>
            <c:dLbl>
              <c:idx val="32"/>
              <c:layout>
                <c:manualLayout>
                  <c:x val="-2.2962112514351321E-3"/>
                  <c:y val="0"/>
                </c:manualLayout>
              </c:layout>
              <c:tx>
                <c:rich>
                  <a:bodyPr/>
                  <a:lstStyle/>
                  <a:p>
                    <a:fld id="{0DED8296-9BC0-4FB4-855A-4276DE14A0D8}"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9520-401B-847C-143B540CA38E}"/>
                </c:ext>
              </c:extLst>
            </c:dLbl>
            <c:dLbl>
              <c:idx val="33"/>
              <c:tx>
                <c:rich>
                  <a:bodyPr/>
                  <a:lstStyle/>
                  <a:p>
                    <a:fld id="{36F1D05A-805E-40CE-B95D-2E464397392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9520-401B-847C-143B540CA38E}"/>
                </c:ext>
              </c:extLst>
            </c:dLbl>
            <c:dLbl>
              <c:idx val="34"/>
              <c:tx>
                <c:rich>
                  <a:bodyPr/>
                  <a:lstStyle/>
                  <a:p>
                    <a:fld id="{A36CCF5F-FC44-4BE5-ADE9-7B5E60DC5F9C}"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9520-401B-847C-143B540CA38E}"/>
                </c:ext>
              </c:extLst>
            </c:dLbl>
            <c:dLbl>
              <c:idx val="35"/>
              <c:tx>
                <c:rich>
                  <a:bodyPr/>
                  <a:lstStyle/>
                  <a:p>
                    <a:fld id="{DBE3B837-3A62-4C20-A467-DFF76F7033E4}"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9520-401B-847C-143B540CA38E}"/>
                </c:ext>
              </c:extLst>
            </c:dLbl>
            <c:dLbl>
              <c:idx val="36"/>
              <c:tx>
                <c:rich>
                  <a:bodyPr/>
                  <a:lstStyle/>
                  <a:p>
                    <a:fld id="{980DDF05-947D-480B-BD9C-1FFF6E3EA71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9520-401B-847C-143B540CA38E}"/>
                </c:ext>
              </c:extLst>
            </c:dLbl>
            <c:dLbl>
              <c:idx val="37"/>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9520-401B-847C-143B540CA38E}"/>
                </c:ext>
              </c:extLst>
            </c:dLbl>
            <c:dLbl>
              <c:idx val="38"/>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9520-401B-847C-143B540CA38E}"/>
                </c:ext>
              </c:extLst>
            </c:dLbl>
            <c:dLbl>
              <c:idx val="39"/>
              <c:tx>
                <c:rich>
                  <a:bodyPr/>
                  <a:lstStyle/>
                  <a:p>
                    <a:fld id="{432E4906-15F7-450C-9812-7D083FA30F7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9520-401B-847C-143B540CA38E}"/>
                </c:ext>
              </c:extLst>
            </c:dLbl>
            <c:dLbl>
              <c:idx val="40"/>
              <c:tx>
                <c:rich>
                  <a:bodyPr/>
                  <a:lstStyle/>
                  <a:p>
                    <a:fld id="{10F98644-4AB3-41F8-9E2C-DE166A3F98C1}"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A-9520-401B-847C-143B540CA38E}"/>
                </c:ext>
              </c:extLst>
            </c:dLbl>
            <c:dLbl>
              <c:idx val="41"/>
              <c:tx>
                <c:rich>
                  <a:bodyPr/>
                  <a:lstStyle/>
                  <a:p>
                    <a:fld id="{D0D6789B-34AB-41A0-8F24-33261925F24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B-9520-401B-847C-143B540CA38E}"/>
                </c:ext>
              </c:extLst>
            </c:dLbl>
            <c:dLbl>
              <c:idx val="42"/>
              <c:tx>
                <c:rich>
                  <a:bodyPr/>
                  <a:lstStyle/>
                  <a:p>
                    <a:fld id="{EBA747F8-200A-486B-9C18-260B0BF73AD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9520-401B-847C-143B540CA38E}"/>
                </c:ext>
              </c:extLst>
            </c:dLbl>
            <c:dLbl>
              <c:idx val="43"/>
              <c:tx>
                <c:rich>
                  <a:bodyPr/>
                  <a:lstStyle/>
                  <a:p>
                    <a:fld id="{98F578C1-D4D0-49ED-B179-75D67FFCF764}"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D-9520-401B-847C-143B540CA38E}"/>
                </c:ext>
              </c:extLst>
            </c:dLbl>
            <c:dLbl>
              <c:idx val="44"/>
              <c:tx>
                <c:rich>
                  <a:bodyPr/>
                  <a:lstStyle/>
                  <a:p>
                    <a:fld id="{37667FDE-8CF2-4D14-A1AF-A345B0C413A5}"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E-9520-401B-847C-143B540CA38E}"/>
                </c:ext>
              </c:extLst>
            </c:dLbl>
            <c:dLbl>
              <c:idx val="45"/>
              <c:tx>
                <c:rich>
                  <a:bodyPr/>
                  <a:lstStyle/>
                  <a:p>
                    <a:fld id="{CC3BAABF-03F6-403E-80B6-5FE073FC843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F-9520-401B-847C-143B540CA38E}"/>
                </c:ext>
              </c:extLst>
            </c:dLbl>
            <c:dLbl>
              <c:idx val="46"/>
              <c:tx>
                <c:rich>
                  <a:bodyPr/>
                  <a:lstStyle/>
                  <a:p>
                    <a:fld id="{C9093177-AF75-4164-A71B-E76F2AA25DA1}"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0-9520-401B-847C-143B540CA38E}"/>
                </c:ext>
              </c:extLst>
            </c:dLbl>
            <c:dLbl>
              <c:idx val="47"/>
              <c:tx>
                <c:rich>
                  <a:bodyPr/>
                  <a:lstStyle/>
                  <a:p>
                    <a:fld id="{585D4498-0A9E-4D4E-BDB9-0C0897F6847C}"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1-9520-401B-847C-143B540CA38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1"/>
            <c:dispEq val="1"/>
            <c:trendlineLbl>
              <c:layout>
                <c:manualLayout>
                  <c:x val="-0.77080146844389552"/>
                  <c:y val="-9.6684243557476429E-2"/>
                </c:manualLayout>
              </c:layout>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aseline="0"/>
                      <a:t>R² = 0.2347</a:t>
                    </a:r>
                    <a:endParaRPr lang="en-US"/>
                  </a:p>
                </c:rich>
              </c:tx>
              <c:numFmt formatCode="General" sourceLinked="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rendlineLbl>
          </c:trendline>
          <c:xVal>
            <c:numRef>
              <c:f>'Relig DB and Renewables'!$C$165:$C$212</c:f>
              <c:numCache>
                <c:formatCode>General</c:formatCode>
                <c:ptCount val="48"/>
                <c:pt idx="0">
                  <c:v>22.2</c:v>
                </c:pt>
                <c:pt idx="1">
                  <c:v>21.6</c:v>
                </c:pt>
                <c:pt idx="2">
                  <c:v>25.6</c:v>
                </c:pt>
                <c:pt idx="3">
                  <c:v>11.4</c:v>
                </c:pt>
                <c:pt idx="5">
                  <c:v>23.4</c:v>
                </c:pt>
                <c:pt idx="6">
                  <c:v>36.9</c:v>
                </c:pt>
                <c:pt idx="7">
                  <c:v>24.8</c:v>
                </c:pt>
                <c:pt idx="8">
                  <c:v>21.6</c:v>
                </c:pt>
                <c:pt idx="10">
                  <c:v>46</c:v>
                </c:pt>
                <c:pt idx="11">
                  <c:v>36.5</c:v>
                </c:pt>
                <c:pt idx="12">
                  <c:v>36.6</c:v>
                </c:pt>
                <c:pt idx="13">
                  <c:v>42.6</c:v>
                </c:pt>
                <c:pt idx="14">
                  <c:v>27.6</c:v>
                </c:pt>
                <c:pt idx="15">
                  <c:v>48.6</c:v>
                </c:pt>
                <c:pt idx="16">
                  <c:v>40.799999999999997</c:v>
                </c:pt>
                <c:pt idx="17">
                  <c:v>49.2</c:v>
                </c:pt>
                <c:pt idx="18">
                  <c:v>41.4</c:v>
                </c:pt>
                <c:pt idx="20">
                  <c:v>57</c:v>
                </c:pt>
                <c:pt idx="21">
                  <c:v>54.6</c:v>
                </c:pt>
                <c:pt idx="25">
                  <c:v>0.96</c:v>
                </c:pt>
                <c:pt idx="26">
                  <c:v>32</c:v>
                </c:pt>
                <c:pt idx="27">
                  <c:v>47.5</c:v>
                </c:pt>
                <c:pt idx="28">
                  <c:v>29.4</c:v>
                </c:pt>
                <c:pt idx="29">
                  <c:v>18</c:v>
                </c:pt>
                <c:pt idx="30">
                  <c:v>31.2</c:v>
                </c:pt>
                <c:pt idx="31">
                  <c:v>35.4</c:v>
                </c:pt>
                <c:pt idx="32">
                  <c:v>26.6</c:v>
                </c:pt>
                <c:pt idx="33">
                  <c:v>16.3</c:v>
                </c:pt>
                <c:pt idx="34">
                  <c:v>40.799999999999997</c:v>
                </c:pt>
                <c:pt idx="35">
                  <c:v>15.6</c:v>
                </c:pt>
                <c:pt idx="36">
                  <c:v>28</c:v>
                </c:pt>
                <c:pt idx="39">
                  <c:v>43.8</c:v>
                </c:pt>
                <c:pt idx="40">
                  <c:v>20.3</c:v>
                </c:pt>
                <c:pt idx="41">
                  <c:v>51</c:v>
                </c:pt>
                <c:pt idx="42">
                  <c:v>48.6</c:v>
                </c:pt>
                <c:pt idx="43">
                  <c:v>28.2</c:v>
                </c:pt>
                <c:pt idx="44">
                  <c:v>15.9</c:v>
                </c:pt>
                <c:pt idx="45">
                  <c:v>45.6</c:v>
                </c:pt>
                <c:pt idx="46">
                  <c:v>39.799999999999997</c:v>
                </c:pt>
                <c:pt idx="47">
                  <c:v>14.4</c:v>
                </c:pt>
              </c:numCache>
            </c:numRef>
          </c:xVal>
          <c:yVal>
            <c:numRef>
              <c:f>'Relig DB and Renewables'!$N$165:$N$212</c:f>
              <c:numCache>
                <c:formatCode>General</c:formatCode>
                <c:ptCount val="48"/>
                <c:pt idx="0">
                  <c:v>43.621753542865555</c:v>
                </c:pt>
                <c:pt idx="1">
                  <c:v>67.636332102791442</c:v>
                </c:pt>
                <c:pt idx="2">
                  <c:v>19.704721102092854</c:v>
                </c:pt>
                <c:pt idx="3">
                  <c:v>6.9013107823061786</c:v>
                </c:pt>
                <c:pt idx="5">
                  <c:v>72.539839493688902</c:v>
                </c:pt>
                <c:pt idx="6">
                  <c:v>66.957953862817661</c:v>
                </c:pt>
                <c:pt idx="7">
                  <c:v>19.988794790557712</c:v>
                </c:pt>
                <c:pt idx="8">
                  <c:v>16.506868683936879</c:v>
                </c:pt>
                <c:pt idx="10">
                  <c:v>153.53396538579179</c:v>
                </c:pt>
                <c:pt idx="11">
                  <c:v>329.26562036256524</c:v>
                </c:pt>
                <c:pt idx="12">
                  <c:v>161.92307692307693</c:v>
                </c:pt>
                <c:pt idx="13">
                  <c:v>386.9241453142223</c:v>
                </c:pt>
                <c:pt idx="14">
                  <c:v>202.20640982967703</c:v>
                </c:pt>
                <c:pt idx="15">
                  <c:v>158.25036449968664</c:v>
                </c:pt>
                <c:pt idx="16">
                  <c:v>279.15881058101922</c:v>
                </c:pt>
                <c:pt idx="17">
                  <c:v>614.8159602423749</c:v>
                </c:pt>
                <c:pt idx="18">
                  <c:v>18.442845310827327</c:v>
                </c:pt>
                <c:pt idx="20">
                  <c:v>35.328025666450927</c:v>
                </c:pt>
                <c:pt idx="21">
                  <c:v>192.40434828198858</c:v>
                </c:pt>
                <c:pt idx="25">
                  <c:v>37.497507625685763</c:v>
                </c:pt>
                <c:pt idx="26">
                  <c:v>47.452911696647412</c:v>
                </c:pt>
                <c:pt idx="27">
                  <c:v>196.01658054755535</c:v>
                </c:pt>
                <c:pt idx="28">
                  <c:v>130.09600854828005</c:v>
                </c:pt>
                <c:pt idx="29">
                  <c:v>15.816227849741718</c:v>
                </c:pt>
                <c:pt idx="30">
                  <c:v>58.906846794167251</c:v>
                </c:pt>
                <c:pt idx="31">
                  <c:v>315.15255132986886</c:v>
                </c:pt>
                <c:pt idx="32">
                  <c:v>6.2120737653563145</c:v>
                </c:pt>
                <c:pt idx="33">
                  <c:v>125.09307626695848</c:v>
                </c:pt>
                <c:pt idx="34">
                  <c:v>16.690329497421605</c:v>
                </c:pt>
                <c:pt idx="35">
                  <c:v>136.44417248783603</c:v>
                </c:pt>
                <c:pt idx="36">
                  <c:v>93.418896829013633</c:v>
                </c:pt>
                <c:pt idx="39">
                  <c:v>76.38607573093438</c:v>
                </c:pt>
                <c:pt idx="40">
                  <c:v>86.192310415340259</c:v>
                </c:pt>
                <c:pt idx="41">
                  <c:v>451.8659770976293</c:v>
                </c:pt>
                <c:pt idx="42">
                  <c:v>214.54530811935737</c:v>
                </c:pt>
                <c:pt idx="43">
                  <c:v>467.76570302157131</c:v>
                </c:pt>
                <c:pt idx="44">
                  <c:v>3.4494312893509482</c:v>
                </c:pt>
                <c:pt idx="45">
                  <c:v>321.11056210711672</c:v>
                </c:pt>
                <c:pt idx="46">
                  <c:v>147.82846098700938</c:v>
                </c:pt>
                <c:pt idx="47">
                  <c:v>17.694337650500515</c:v>
                </c:pt>
              </c:numCache>
            </c:numRef>
          </c:yVal>
          <c:smooth val="0"/>
          <c:extLst>
            <c:ext xmlns:c15="http://schemas.microsoft.com/office/drawing/2012/chart" uri="{02D57815-91ED-43cb-92C2-25804820EDAC}">
              <c15:datalabelsRange>
                <c15:f>'Relig DB and Renewables'!$B$165:$B$212</c15:f>
                <c15:dlblRangeCache>
                  <c:ptCount val="48"/>
                  <c:pt idx="0">
                    <c:v>Phillipines</c:v>
                  </c:pt>
                  <c:pt idx="1">
                    <c:v>India</c:v>
                  </c:pt>
                  <c:pt idx="2">
                    <c:v>Poland</c:v>
                  </c:pt>
                  <c:pt idx="3">
                    <c:v>Egypt</c:v>
                  </c:pt>
                  <c:pt idx="5">
                    <c:v>Thailand</c:v>
                  </c:pt>
                  <c:pt idx="6">
                    <c:v>Portugal</c:v>
                  </c:pt>
                  <c:pt idx="7">
                    <c:v>Mexico</c:v>
                  </c:pt>
                  <c:pt idx="8">
                    <c:v>Malaysia</c:v>
                  </c:pt>
                  <c:pt idx="10">
                    <c:v>Austria</c:v>
                  </c:pt>
                  <c:pt idx="11">
                    <c:v>Greece</c:v>
                  </c:pt>
                  <c:pt idx="12">
                    <c:v>Spain</c:v>
                  </c:pt>
                  <c:pt idx="13">
                    <c:v>Italy</c:v>
                  </c:pt>
                  <c:pt idx="14">
                    <c:v>Australia</c:v>
                  </c:pt>
                  <c:pt idx="15">
                    <c:v>France</c:v>
                  </c:pt>
                  <c:pt idx="16">
                    <c:v>Great Britain</c:v>
                  </c:pt>
                  <c:pt idx="17">
                    <c:v>Germany</c:v>
                  </c:pt>
                  <c:pt idx="18">
                    <c:v>Finland</c:v>
                  </c:pt>
                  <c:pt idx="20">
                    <c:v>Sweden</c:v>
                  </c:pt>
                  <c:pt idx="21">
                    <c:v>Denmark</c:v>
                  </c:pt>
                  <c:pt idx="25">
                    <c:v>Pakistan</c:v>
                  </c:pt>
                  <c:pt idx="26">
                    <c:v>Lithuania</c:v>
                  </c:pt>
                  <c:pt idx="27">
                    <c:v>Switzerland</c:v>
                  </c:pt>
                  <c:pt idx="28">
                    <c:v>Romania</c:v>
                  </c:pt>
                  <c:pt idx="29">
                    <c:v>Brazil</c:v>
                  </c:pt>
                  <c:pt idx="30">
                    <c:v>Turkey</c:v>
                  </c:pt>
                  <c:pt idx="31">
                    <c:v>Bulgaria</c:v>
                  </c:pt>
                  <c:pt idx="32">
                    <c:v>Iran</c:v>
                  </c:pt>
                  <c:pt idx="33">
                    <c:v>South Korea</c:v>
                  </c:pt>
                  <c:pt idx="34">
                    <c:v>Singapore</c:v>
                  </c:pt>
                  <c:pt idx="35">
                    <c:v>Ukraine</c:v>
                  </c:pt>
                  <c:pt idx="36">
                    <c:v>Israel</c:v>
                  </c:pt>
                  <c:pt idx="39">
                    <c:v>Canada</c:v>
                  </c:pt>
                  <c:pt idx="40">
                    <c:v>South Africa</c:v>
                  </c:pt>
                  <c:pt idx="41">
                    <c:v>Belgium</c:v>
                  </c:pt>
                  <c:pt idx="42">
                    <c:v>Netherlands</c:v>
                  </c:pt>
                  <c:pt idx="43">
                    <c:v>Japan</c:v>
                  </c:pt>
                  <c:pt idx="44">
                    <c:v>Russia</c:v>
                  </c:pt>
                  <c:pt idx="45">
                    <c:v>Czech republic</c:v>
                  </c:pt>
                  <c:pt idx="46">
                    <c:v>Chile</c:v>
                  </c:pt>
                  <c:pt idx="47">
                    <c:v>Morocco</c:v>
                  </c:pt>
                </c15:dlblRangeCache>
              </c15:datalabelsRange>
            </c:ext>
            <c:ext xmlns:c16="http://schemas.microsoft.com/office/drawing/2014/chart" uri="{C3380CC4-5D6E-409C-BE32-E72D297353CC}">
              <c16:uniqueId val="{00000000-9520-401B-847C-143B540CA38E}"/>
            </c:ext>
          </c:extLst>
        </c:ser>
        <c:dLbls>
          <c:showLegendKey val="0"/>
          <c:showVal val="0"/>
          <c:showCatName val="0"/>
          <c:showSerName val="0"/>
          <c:showPercent val="0"/>
          <c:showBubbleSize val="0"/>
        </c:dLbls>
        <c:axId val="482514168"/>
        <c:axId val="482514496"/>
      </c:scatterChart>
      <c:valAx>
        <c:axId val="48251416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r>
                  <a:rPr lang="en-GB" sz="1300" b="1" i="0" u="none" strike="noStrike" baseline="0">
                    <a:effectLst/>
                  </a:rPr>
                  <a:t>UN Poll vote share for 'action on climate change'; a response shown to be cultural</a:t>
                </a:r>
                <a:endParaRPr lang="en-GB" sz="1300" b="1" baseline="0"/>
              </a:p>
            </c:rich>
          </c:tx>
          <c:layout>
            <c:manualLayout>
              <c:xMode val="edge"/>
              <c:yMode val="edge"/>
              <c:x val="0.29431321084864392"/>
              <c:y val="0.95912900575184878"/>
            </c:manualLayout>
          </c:layout>
          <c:overlay val="0"/>
          <c:spPr>
            <a:noFill/>
            <a:ln>
              <a:noFill/>
            </a:ln>
            <a:effectLst/>
          </c:spPr>
          <c:txPr>
            <a:bodyPr rot="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514496"/>
        <c:crosses val="autoZero"/>
        <c:crossBetween val="midCat"/>
      </c:valAx>
      <c:valAx>
        <c:axId val="4825144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300" b="0" i="0" u="none" strike="noStrike" kern="1200" baseline="0">
                    <a:solidFill>
                      <a:sysClr val="windowText" lastClr="000000">
                        <a:lumMod val="65000"/>
                        <a:lumOff val="35000"/>
                      </a:sysClr>
                    </a:solidFill>
                    <a:latin typeface="+mn-lt"/>
                    <a:ea typeface="+mn-ea"/>
                    <a:cs typeface="+mn-cs"/>
                  </a:defRPr>
                </a:pPr>
                <a:r>
                  <a:rPr lang="en-GB" sz="1250" b="1" i="0" baseline="0">
                    <a:effectLst/>
                  </a:rPr>
                  <a:t>(GDPpC-normalised annual-sunshine-duration-adjusted Solar Capacity [MW]) / Population</a:t>
                </a:r>
                <a:r>
                  <a:rPr lang="en-GB" sz="1250" b="1" i="0" u="none" strike="noStrike" baseline="0">
                    <a:effectLst/>
                  </a:rPr>
                  <a:t> </a:t>
                </a:r>
                <a:endParaRPr lang="en-GB" sz="1250" b="1" baseline="0"/>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3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51416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GB" sz="1400" b="1" i="0" baseline="0">
                <a:effectLst/>
              </a:rPr>
              <a:t>UN Poll vote share for 'action on climate change', versus </a:t>
            </a:r>
            <a:r>
              <a:rPr lang="en-GB" sz="1400" b="1" i="1" baseline="0">
                <a:effectLst/>
              </a:rPr>
              <a:t>Renewables Commitment </a:t>
            </a:r>
            <a:r>
              <a:rPr lang="en-GB" sz="1400" b="1" i="0" baseline="0">
                <a:effectLst/>
              </a:rPr>
              <a:t>= Average of (GDPpC-normalised annual-sunshine-duration-adjusted Solar Capacity / population) and (GDPpC-normalised Wind Capacity / population). 35 nations.</a:t>
            </a:r>
            <a:endParaRPr lang="en-GB" sz="1400" b="1">
              <a:effectLst/>
            </a:endParaRPr>
          </a:p>
        </c:rich>
      </c:tx>
      <c:layout>
        <c:manualLayout>
          <c:xMode val="edge"/>
          <c:yMode val="edge"/>
          <c:x val="0.12449723756906077"/>
          <c:y val="9.6774193548387101E-3"/>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8.1507373732979504E-2"/>
          <c:y val="7.6157227334534991E-2"/>
          <c:w val="0.90682411797972762"/>
          <c:h val="0.85853225806451616"/>
        </c:manualLayout>
      </c:layout>
      <c:scatterChart>
        <c:scatterStyle val="lineMarker"/>
        <c:varyColors val="0"/>
        <c:ser>
          <c:idx val="0"/>
          <c:order val="0"/>
          <c:spPr>
            <a:ln w="25400" cap="rnd">
              <a:noFill/>
              <a:round/>
            </a:ln>
            <a:effectLst/>
          </c:spPr>
          <c:marker>
            <c:symbol val="circle"/>
            <c:size val="6"/>
            <c:spPr>
              <a:solidFill>
                <a:schemeClr val="accent1"/>
              </a:solidFill>
              <a:ln w="9525">
                <a:noFill/>
              </a:ln>
              <a:effectLst/>
            </c:spPr>
          </c:marker>
          <c:dPt>
            <c:idx val="0"/>
            <c:marker>
              <c:symbol val="circle"/>
              <c:size val="6"/>
              <c:spPr>
                <a:solidFill>
                  <a:schemeClr val="accent2">
                    <a:lumMod val="50000"/>
                  </a:schemeClr>
                </a:solidFill>
                <a:ln w="9525">
                  <a:noFill/>
                </a:ln>
                <a:effectLst/>
              </c:spPr>
            </c:marker>
            <c:bubble3D val="0"/>
            <c:extLst>
              <c:ext xmlns:c16="http://schemas.microsoft.com/office/drawing/2014/chart" uri="{C3380CC4-5D6E-409C-BE32-E72D297353CC}">
                <c16:uniqueId val="{00000008-A322-44CE-BEF9-1C7B4346A8CA}"/>
              </c:ext>
            </c:extLst>
          </c:dPt>
          <c:dPt>
            <c:idx val="1"/>
            <c:marker>
              <c:symbol val="circle"/>
              <c:size val="6"/>
              <c:spPr>
                <a:solidFill>
                  <a:schemeClr val="accent2">
                    <a:lumMod val="50000"/>
                  </a:schemeClr>
                </a:solidFill>
                <a:ln w="9525">
                  <a:noFill/>
                </a:ln>
                <a:effectLst/>
              </c:spPr>
            </c:marker>
            <c:bubble3D val="0"/>
            <c:extLst>
              <c:ext xmlns:c16="http://schemas.microsoft.com/office/drawing/2014/chart" uri="{C3380CC4-5D6E-409C-BE32-E72D297353CC}">
                <c16:uniqueId val="{00000007-A322-44CE-BEF9-1C7B4346A8CA}"/>
              </c:ext>
            </c:extLst>
          </c:dPt>
          <c:dPt>
            <c:idx val="2"/>
            <c:marker>
              <c:symbol val="circle"/>
              <c:size val="6"/>
              <c:spPr>
                <a:solidFill>
                  <a:srgbClr val="9F14F4"/>
                </a:solidFill>
                <a:ln w="9525">
                  <a:noFill/>
                </a:ln>
                <a:effectLst/>
              </c:spPr>
            </c:marker>
            <c:bubble3D val="0"/>
            <c:extLst>
              <c:ext xmlns:c16="http://schemas.microsoft.com/office/drawing/2014/chart" uri="{C3380CC4-5D6E-409C-BE32-E72D297353CC}">
                <c16:uniqueId val="{00000018-A322-44CE-BEF9-1C7B4346A8CA}"/>
              </c:ext>
            </c:extLst>
          </c:dPt>
          <c:dPt>
            <c:idx val="3"/>
            <c:marker>
              <c:symbol val="circle"/>
              <c:size val="6"/>
              <c:spPr>
                <a:solidFill>
                  <a:srgbClr val="FF0000"/>
                </a:solidFill>
                <a:ln w="9525">
                  <a:noFill/>
                </a:ln>
                <a:effectLst/>
              </c:spPr>
            </c:marker>
            <c:bubble3D val="0"/>
            <c:extLst>
              <c:ext xmlns:c16="http://schemas.microsoft.com/office/drawing/2014/chart" uri="{C3380CC4-5D6E-409C-BE32-E72D297353CC}">
                <c16:uniqueId val="{00000019-A322-44CE-BEF9-1C7B4346A8CA}"/>
              </c:ext>
            </c:extLst>
          </c:dPt>
          <c:dPt>
            <c:idx val="5"/>
            <c:marker>
              <c:symbol val="circle"/>
              <c:size val="6"/>
              <c:spPr>
                <a:solidFill>
                  <a:schemeClr val="accent2">
                    <a:lumMod val="50000"/>
                  </a:schemeClr>
                </a:solidFill>
                <a:ln w="9525">
                  <a:noFill/>
                </a:ln>
                <a:effectLst/>
              </c:spPr>
            </c:marker>
            <c:bubble3D val="0"/>
            <c:extLst>
              <c:ext xmlns:c16="http://schemas.microsoft.com/office/drawing/2014/chart" uri="{C3380CC4-5D6E-409C-BE32-E72D297353CC}">
                <c16:uniqueId val="{00000009-A322-44CE-BEF9-1C7B4346A8CA}"/>
              </c:ext>
            </c:extLst>
          </c:dPt>
          <c:dPt>
            <c:idx val="6"/>
            <c:marker>
              <c:symbol val="circle"/>
              <c:size val="6"/>
              <c:spPr>
                <a:solidFill>
                  <a:srgbClr val="9F14F4"/>
                </a:solidFill>
                <a:ln w="9525">
                  <a:noFill/>
                </a:ln>
                <a:effectLst/>
              </c:spPr>
            </c:marker>
            <c:bubble3D val="0"/>
            <c:extLst>
              <c:ext xmlns:c16="http://schemas.microsoft.com/office/drawing/2014/chart" uri="{C3380CC4-5D6E-409C-BE32-E72D297353CC}">
                <c16:uniqueId val="{0000001B-A322-44CE-BEF9-1C7B4346A8CA}"/>
              </c:ext>
            </c:extLst>
          </c:dPt>
          <c:dPt>
            <c:idx val="7"/>
            <c:marker>
              <c:symbol val="circle"/>
              <c:size val="6"/>
              <c:spPr>
                <a:solidFill>
                  <a:srgbClr val="9F14F4"/>
                </a:solidFill>
                <a:ln w="9525">
                  <a:noFill/>
                </a:ln>
                <a:effectLst/>
              </c:spPr>
            </c:marker>
            <c:bubble3D val="0"/>
            <c:extLst>
              <c:ext xmlns:c16="http://schemas.microsoft.com/office/drawing/2014/chart" uri="{C3380CC4-5D6E-409C-BE32-E72D297353CC}">
                <c16:uniqueId val="{0000001C-A322-44CE-BEF9-1C7B4346A8CA}"/>
              </c:ext>
            </c:extLst>
          </c:dPt>
          <c:dPt>
            <c:idx val="10"/>
            <c:marker>
              <c:symbol val="circle"/>
              <c:size val="6"/>
              <c:spPr>
                <a:solidFill>
                  <a:srgbClr val="0000FF"/>
                </a:solidFill>
                <a:ln w="9525">
                  <a:noFill/>
                </a:ln>
                <a:effectLst/>
              </c:spPr>
            </c:marker>
            <c:bubble3D val="0"/>
            <c:extLst>
              <c:ext xmlns:c16="http://schemas.microsoft.com/office/drawing/2014/chart" uri="{C3380CC4-5D6E-409C-BE32-E72D297353CC}">
                <c16:uniqueId val="{0000000F-A322-44CE-BEF9-1C7B4346A8CA}"/>
              </c:ext>
            </c:extLst>
          </c:dPt>
          <c:dPt>
            <c:idx val="11"/>
            <c:marker>
              <c:symbol val="circle"/>
              <c:size val="6"/>
              <c:spPr>
                <a:solidFill>
                  <a:srgbClr val="9F14F4"/>
                </a:solidFill>
                <a:ln w="9525">
                  <a:noFill/>
                </a:ln>
                <a:effectLst/>
              </c:spPr>
            </c:marker>
            <c:bubble3D val="0"/>
            <c:extLst>
              <c:ext xmlns:c16="http://schemas.microsoft.com/office/drawing/2014/chart" uri="{C3380CC4-5D6E-409C-BE32-E72D297353CC}">
                <c16:uniqueId val="{00000012-A322-44CE-BEF9-1C7B4346A8CA}"/>
              </c:ext>
            </c:extLst>
          </c:dPt>
          <c:dPt>
            <c:idx val="12"/>
            <c:marker>
              <c:symbol val="circle"/>
              <c:size val="6"/>
              <c:spPr>
                <a:solidFill>
                  <a:srgbClr val="0000FF"/>
                </a:solidFill>
                <a:ln w="9525">
                  <a:noFill/>
                </a:ln>
                <a:effectLst/>
              </c:spPr>
            </c:marker>
            <c:bubble3D val="0"/>
            <c:extLst>
              <c:ext xmlns:c16="http://schemas.microsoft.com/office/drawing/2014/chart" uri="{C3380CC4-5D6E-409C-BE32-E72D297353CC}">
                <c16:uniqueId val="{0000001F-A322-44CE-BEF9-1C7B4346A8CA}"/>
              </c:ext>
            </c:extLst>
          </c:dPt>
          <c:dPt>
            <c:idx val="13"/>
            <c:marker>
              <c:symbol val="circle"/>
              <c:size val="6"/>
              <c:spPr>
                <a:solidFill>
                  <a:srgbClr val="9F14F4"/>
                </a:solidFill>
                <a:ln w="9525">
                  <a:noFill/>
                </a:ln>
                <a:effectLst/>
              </c:spPr>
            </c:marker>
            <c:bubble3D val="0"/>
            <c:extLst>
              <c:ext xmlns:c16="http://schemas.microsoft.com/office/drawing/2014/chart" uri="{C3380CC4-5D6E-409C-BE32-E72D297353CC}">
                <c16:uniqueId val="{00000020-A322-44CE-BEF9-1C7B4346A8CA}"/>
              </c:ext>
            </c:extLst>
          </c:dPt>
          <c:dPt>
            <c:idx val="14"/>
            <c:marker>
              <c:symbol val="circle"/>
              <c:size val="6"/>
              <c:spPr>
                <a:solidFill>
                  <a:srgbClr val="00CC99"/>
                </a:solidFill>
                <a:ln w="9525">
                  <a:noFill/>
                </a:ln>
                <a:effectLst/>
              </c:spPr>
            </c:marker>
            <c:bubble3D val="0"/>
            <c:extLst>
              <c:ext xmlns:c16="http://schemas.microsoft.com/office/drawing/2014/chart" uri="{C3380CC4-5D6E-409C-BE32-E72D297353CC}">
                <c16:uniqueId val="{00000017-A322-44CE-BEF9-1C7B4346A8CA}"/>
              </c:ext>
            </c:extLst>
          </c:dPt>
          <c:dPt>
            <c:idx val="15"/>
            <c:marker>
              <c:symbol val="circle"/>
              <c:size val="6"/>
              <c:spPr>
                <a:solidFill>
                  <a:srgbClr val="0000FF"/>
                </a:solidFill>
                <a:ln w="9525">
                  <a:noFill/>
                </a:ln>
                <a:effectLst/>
              </c:spPr>
            </c:marker>
            <c:bubble3D val="0"/>
            <c:extLst>
              <c:ext xmlns:c16="http://schemas.microsoft.com/office/drawing/2014/chart" uri="{C3380CC4-5D6E-409C-BE32-E72D297353CC}">
                <c16:uniqueId val="{00000021-A322-44CE-BEF9-1C7B4346A8CA}"/>
              </c:ext>
            </c:extLst>
          </c:dPt>
          <c:dPt>
            <c:idx val="16"/>
            <c:marker>
              <c:symbol val="circle"/>
              <c:size val="6"/>
              <c:spPr>
                <a:solidFill>
                  <a:srgbClr val="00CC99"/>
                </a:solidFill>
                <a:ln w="9525">
                  <a:noFill/>
                </a:ln>
                <a:effectLst/>
              </c:spPr>
            </c:marker>
            <c:bubble3D val="0"/>
            <c:extLst>
              <c:ext xmlns:c16="http://schemas.microsoft.com/office/drawing/2014/chart" uri="{C3380CC4-5D6E-409C-BE32-E72D297353CC}">
                <c16:uniqueId val="{00000010-A322-44CE-BEF9-1C7B4346A8CA}"/>
              </c:ext>
            </c:extLst>
          </c:dPt>
          <c:dPt>
            <c:idx val="17"/>
            <c:marker>
              <c:symbol val="circle"/>
              <c:size val="6"/>
              <c:spPr>
                <a:solidFill>
                  <a:srgbClr val="00CC99"/>
                </a:solidFill>
                <a:ln w="9525">
                  <a:noFill/>
                </a:ln>
                <a:effectLst/>
              </c:spPr>
            </c:marker>
            <c:bubble3D val="0"/>
            <c:extLst>
              <c:ext xmlns:c16="http://schemas.microsoft.com/office/drawing/2014/chart" uri="{C3380CC4-5D6E-409C-BE32-E72D297353CC}">
                <c16:uniqueId val="{0000000C-A322-44CE-BEF9-1C7B4346A8CA}"/>
              </c:ext>
            </c:extLst>
          </c:dPt>
          <c:dPt>
            <c:idx val="18"/>
            <c:marker>
              <c:symbol val="circle"/>
              <c:size val="6"/>
              <c:spPr>
                <a:solidFill>
                  <a:srgbClr val="00CC99"/>
                </a:solidFill>
                <a:ln w="9525">
                  <a:noFill/>
                </a:ln>
                <a:effectLst/>
              </c:spPr>
            </c:marker>
            <c:bubble3D val="0"/>
            <c:extLst>
              <c:ext xmlns:c16="http://schemas.microsoft.com/office/drawing/2014/chart" uri="{C3380CC4-5D6E-409C-BE32-E72D297353CC}">
                <c16:uniqueId val="{00000013-A322-44CE-BEF9-1C7B4346A8CA}"/>
              </c:ext>
            </c:extLst>
          </c:dPt>
          <c:dPt>
            <c:idx val="20"/>
            <c:marker>
              <c:symbol val="circle"/>
              <c:size val="6"/>
              <c:spPr>
                <a:solidFill>
                  <a:srgbClr val="008000"/>
                </a:solidFill>
                <a:ln w="9525">
                  <a:noFill/>
                </a:ln>
                <a:effectLst/>
              </c:spPr>
            </c:marker>
            <c:bubble3D val="0"/>
            <c:extLst>
              <c:ext xmlns:c16="http://schemas.microsoft.com/office/drawing/2014/chart" uri="{C3380CC4-5D6E-409C-BE32-E72D297353CC}">
                <c16:uniqueId val="{0000000E-A322-44CE-BEF9-1C7B4346A8CA}"/>
              </c:ext>
            </c:extLst>
          </c:dPt>
          <c:dPt>
            <c:idx val="21"/>
            <c:marker>
              <c:symbol val="circle"/>
              <c:size val="6"/>
              <c:spPr>
                <a:solidFill>
                  <a:srgbClr val="008000"/>
                </a:solidFill>
                <a:ln w="9525">
                  <a:noFill/>
                </a:ln>
                <a:effectLst/>
              </c:spPr>
            </c:marker>
            <c:bubble3D val="0"/>
            <c:extLst>
              <c:ext xmlns:c16="http://schemas.microsoft.com/office/drawing/2014/chart" uri="{C3380CC4-5D6E-409C-BE32-E72D297353CC}">
                <c16:uniqueId val="{0000000D-A322-44CE-BEF9-1C7B4346A8CA}"/>
              </c:ext>
            </c:extLst>
          </c:dPt>
          <c:dPt>
            <c:idx val="25"/>
            <c:marker>
              <c:symbol val="circle"/>
              <c:size val="6"/>
              <c:spPr>
                <a:solidFill>
                  <a:schemeClr val="accent2">
                    <a:lumMod val="50000"/>
                  </a:schemeClr>
                </a:solidFill>
                <a:ln w="9525">
                  <a:noFill/>
                </a:ln>
                <a:effectLst/>
              </c:spPr>
            </c:marker>
            <c:bubble3D val="0"/>
            <c:extLst>
              <c:ext xmlns:c16="http://schemas.microsoft.com/office/drawing/2014/chart" uri="{C3380CC4-5D6E-409C-BE32-E72D297353CC}">
                <c16:uniqueId val="{00000026-A322-44CE-BEF9-1C7B4346A8CA}"/>
              </c:ext>
            </c:extLst>
          </c:dPt>
          <c:dPt>
            <c:idx val="26"/>
            <c:marker>
              <c:symbol val="circle"/>
              <c:size val="6"/>
              <c:spPr>
                <a:solidFill>
                  <a:srgbClr val="0000FF"/>
                </a:solidFill>
                <a:ln w="9525">
                  <a:noFill/>
                </a:ln>
                <a:effectLst/>
              </c:spPr>
            </c:marker>
            <c:bubble3D val="0"/>
            <c:extLst>
              <c:ext xmlns:c16="http://schemas.microsoft.com/office/drawing/2014/chart" uri="{C3380CC4-5D6E-409C-BE32-E72D297353CC}">
                <c16:uniqueId val="{00000027-A322-44CE-BEF9-1C7B4346A8CA}"/>
              </c:ext>
            </c:extLst>
          </c:dPt>
          <c:dPt>
            <c:idx val="28"/>
            <c:marker>
              <c:symbol val="circle"/>
              <c:size val="6"/>
              <c:spPr>
                <a:solidFill>
                  <a:srgbClr val="FF0000"/>
                </a:solidFill>
                <a:ln w="9525">
                  <a:noFill/>
                </a:ln>
                <a:effectLst/>
              </c:spPr>
            </c:marker>
            <c:bubble3D val="0"/>
            <c:extLst>
              <c:ext xmlns:c16="http://schemas.microsoft.com/office/drawing/2014/chart" uri="{C3380CC4-5D6E-409C-BE32-E72D297353CC}">
                <c16:uniqueId val="{0000000A-A322-44CE-BEF9-1C7B4346A8CA}"/>
              </c:ext>
            </c:extLst>
          </c:dPt>
          <c:dPt>
            <c:idx val="29"/>
            <c:marker>
              <c:symbol val="circle"/>
              <c:size val="6"/>
              <c:spPr>
                <a:solidFill>
                  <a:srgbClr val="FF0000"/>
                </a:solidFill>
                <a:ln w="9525">
                  <a:noFill/>
                </a:ln>
                <a:effectLst/>
              </c:spPr>
            </c:marker>
            <c:bubble3D val="0"/>
            <c:extLst>
              <c:ext xmlns:c16="http://schemas.microsoft.com/office/drawing/2014/chart" uri="{C3380CC4-5D6E-409C-BE32-E72D297353CC}">
                <c16:uniqueId val="{00000004-A322-44CE-BEF9-1C7B4346A8CA}"/>
              </c:ext>
            </c:extLst>
          </c:dPt>
          <c:dPt>
            <c:idx val="30"/>
            <c:marker>
              <c:symbol val="circle"/>
              <c:size val="6"/>
              <c:spPr>
                <a:solidFill>
                  <a:srgbClr val="FF0000"/>
                </a:solidFill>
                <a:ln w="9525">
                  <a:noFill/>
                </a:ln>
                <a:effectLst/>
              </c:spPr>
            </c:marker>
            <c:bubble3D val="0"/>
            <c:extLst>
              <c:ext xmlns:c16="http://schemas.microsoft.com/office/drawing/2014/chart" uri="{C3380CC4-5D6E-409C-BE32-E72D297353CC}">
                <c16:uniqueId val="{00000029-A322-44CE-BEF9-1C7B4346A8CA}"/>
              </c:ext>
            </c:extLst>
          </c:dPt>
          <c:dPt>
            <c:idx val="31"/>
            <c:marker>
              <c:symbol val="circle"/>
              <c:size val="6"/>
              <c:spPr>
                <a:solidFill>
                  <a:srgbClr val="0000FF"/>
                </a:solidFill>
                <a:ln w="9525">
                  <a:noFill/>
                </a:ln>
                <a:effectLst/>
              </c:spPr>
            </c:marker>
            <c:bubble3D val="0"/>
            <c:extLst>
              <c:ext xmlns:c16="http://schemas.microsoft.com/office/drawing/2014/chart" uri="{C3380CC4-5D6E-409C-BE32-E72D297353CC}">
                <c16:uniqueId val="{00000011-A322-44CE-BEF9-1C7B4346A8CA}"/>
              </c:ext>
            </c:extLst>
          </c:dPt>
          <c:dPt>
            <c:idx val="32"/>
            <c:marker>
              <c:symbol val="circle"/>
              <c:size val="6"/>
              <c:spPr>
                <a:solidFill>
                  <a:srgbClr val="9F14F4"/>
                </a:solidFill>
                <a:ln w="9525">
                  <a:noFill/>
                </a:ln>
                <a:effectLst/>
              </c:spPr>
            </c:marker>
            <c:bubble3D val="0"/>
            <c:extLst>
              <c:ext xmlns:c16="http://schemas.microsoft.com/office/drawing/2014/chart" uri="{C3380CC4-5D6E-409C-BE32-E72D297353CC}">
                <c16:uniqueId val="{0000002A-A322-44CE-BEF9-1C7B4346A8CA}"/>
              </c:ext>
            </c:extLst>
          </c:dPt>
          <c:dPt>
            <c:idx val="33"/>
            <c:marker>
              <c:symbol val="circle"/>
              <c:size val="6"/>
              <c:spPr>
                <a:solidFill>
                  <a:srgbClr val="0000FF"/>
                </a:solidFill>
                <a:ln w="9525">
                  <a:noFill/>
                </a:ln>
                <a:effectLst/>
              </c:spPr>
            </c:marker>
            <c:bubble3D val="0"/>
            <c:extLst>
              <c:ext xmlns:c16="http://schemas.microsoft.com/office/drawing/2014/chart" uri="{C3380CC4-5D6E-409C-BE32-E72D297353CC}">
                <c16:uniqueId val="{00000005-A322-44CE-BEF9-1C7B4346A8CA}"/>
              </c:ext>
            </c:extLst>
          </c:dPt>
          <c:dPt>
            <c:idx val="35"/>
            <c:marker>
              <c:symbol val="circle"/>
              <c:size val="6"/>
              <c:spPr>
                <a:solidFill>
                  <a:srgbClr val="9F14F4"/>
                </a:solidFill>
                <a:ln w="9525">
                  <a:noFill/>
                </a:ln>
                <a:effectLst/>
              </c:spPr>
            </c:marker>
            <c:bubble3D val="0"/>
            <c:extLst>
              <c:ext xmlns:c16="http://schemas.microsoft.com/office/drawing/2014/chart" uri="{C3380CC4-5D6E-409C-BE32-E72D297353CC}">
                <c16:uniqueId val="{00000003-A322-44CE-BEF9-1C7B4346A8CA}"/>
              </c:ext>
            </c:extLst>
          </c:dPt>
          <c:dPt>
            <c:idx val="39"/>
            <c:marker>
              <c:symbol val="circle"/>
              <c:size val="6"/>
              <c:spPr>
                <a:solidFill>
                  <a:srgbClr val="0000FF"/>
                </a:solidFill>
                <a:ln w="9525">
                  <a:noFill/>
                </a:ln>
                <a:effectLst/>
              </c:spPr>
            </c:marker>
            <c:bubble3D val="0"/>
            <c:extLst>
              <c:ext xmlns:c16="http://schemas.microsoft.com/office/drawing/2014/chart" uri="{C3380CC4-5D6E-409C-BE32-E72D297353CC}">
                <c16:uniqueId val="{00000015-A322-44CE-BEF9-1C7B4346A8CA}"/>
              </c:ext>
            </c:extLst>
          </c:dPt>
          <c:dPt>
            <c:idx val="40"/>
            <c:marker>
              <c:symbol val="circle"/>
              <c:size val="6"/>
              <c:spPr>
                <a:solidFill>
                  <a:srgbClr val="9F14F4"/>
                </a:solidFill>
                <a:ln w="9525">
                  <a:noFill/>
                </a:ln>
                <a:effectLst/>
              </c:spPr>
            </c:marker>
            <c:bubble3D val="0"/>
            <c:extLst>
              <c:ext xmlns:c16="http://schemas.microsoft.com/office/drawing/2014/chart" uri="{C3380CC4-5D6E-409C-BE32-E72D297353CC}">
                <c16:uniqueId val="{00000006-A322-44CE-BEF9-1C7B4346A8CA}"/>
              </c:ext>
            </c:extLst>
          </c:dPt>
          <c:dPt>
            <c:idx val="41"/>
            <c:marker>
              <c:symbol val="circle"/>
              <c:size val="6"/>
              <c:spPr>
                <a:solidFill>
                  <a:srgbClr val="00CC99"/>
                </a:solidFill>
                <a:ln w="9525">
                  <a:noFill/>
                </a:ln>
                <a:effectLst/>
              </c:spPr>
            </c:marker>
            <c:bubble3D val="0"/>
            <c:extLst>
              <c:ext xmlns:c16="http://schemas.microsoft.com/office/drawing/2014/chart" uri="{C3380CC4-5D6E-409C-BE32-E72D297353CC}">
                <c16:uniqueId val="{0000002F-A322-44CE-BEF9-1C7B4346A8CA}"/>
              </c:ext>
            </c:extLst>
          </c:dPt>
          <c:dPt>
            <c:idx val="42"/>
            <c:marker>
              <c:symbol val="circle"/>
              <c:size val="6"/>
              <c:spPr>
                <a:solidFill>
                  <a:srgbClr val="00CC99"/>
                </a:solidFill>
                <a:ln w="9525">
                  <a:noFill/>
                </a:ln>
                <a:effectLst/>
              </c:spPr>
            </c:marker>
            <c:bubble3D val="0"/>
            <c:extLst>
              <c:ext xmlns:c16="http://schemas.microsoft.com/office/drawing/2014/chart" uri="{C3380CC4-5D6E-409C-BE32-E72D297353CC}">
                <c16:uniqueId val="{00000030-A322-44CE-BEF9-1C7B4346A8CA}"/>
              </c:ext>
            </c:extLst>
          </c:dPt>
          <c:dPt>
            <c:idx val="43"/>
            <c:marker>
              <c:symbol val="circle"/>
              <c:size val="6"/>
              <c:spPr>
                <a:solidFill>
                  <a:srgbClr val="00CC99"/>
                </a:solidFill>
                <a:ln w="9525">
                  <a:noFill/>
                </a:ln>
                <a:effectLst/>
              </c:spPr>
            </c:marker>
            <c:bubble3D val="0"/>
            <c:extLst>
              <c:ext xmlns:c16="http://schemas.microsoft.com/office/drawing/2014/chart" uri="{C3380CC4-5D6E-409C-BE32-E72D297353CC}">
                <c16:uniqueId val="{0000000B-A322-44CE-BEF9-1C7B4346A8CA}"/>
              </c:ext>
            </c:extLst>
          </c:dPt>
          <c:dPt>
            <c:idx val="45"/>
            <c:marker>
              <c:symbol val="circle"/>
              <c:size val="6"/>
              <c:spPr>
                <a:solidFill>
                  <a:srgbClr val="008000"/>
                </a:solidFill>
                <a:ln w="9525">
                  <a:noFill/>
                </a:ln>
                <a:effectLst/>
              </c:spPr>
            </c:marker>
            <c:bubble3D val="0"/>
            <c:extLst>
              <c:ext xmlns:c16="http://schemas.microsoft.com/office/drawing/2014/chart" uri="{C3380CC4-5D6E-409C-BE32-E72D297353CC}">
                <c16:uniqueId val="{00000016-A322-44CE-BEF9-1C7B4346A8CA}"/>
              </c:ext>
            </c:extLst>
          </c:dPt>
          <c:dPt>
            <c:idx val="46"/>
            <c:marker>
              <c:symbol val="circle"/>
              <c:size val="6"/>
              <c:spPr>
                <a:solidFill>
                  <a:srgbClr val="9F14F4"/>
                </a:solidFill>
                <a:ln w="9525">
                  <a:noFill/>
                </a:ln>
                <a:effectLst/>
              </c:spPr>
            </c:marker>
            <c:bubble3D val="0"/>
            <c:extLst>
              <c:ext xmlns:c16="http://schemas.microsoft.com/office/drawing/2014/chart" uri="{C3380CC4-5D6E-409C-BE32-E72D297353CC}">
                <c16:uniqueId val="{00000014-A322-44CE-BEF9-1C7B4346A8CA}"/>
              </c:ext>
            </c:extLst>
          </c:dPt>
          <c:dPt>
            <c:idx val="47"/>
            <c:marker>
              <c:symbol val="circle"/>
              <c:size val="6"/>
              <c:spPr>
                <a:solidFill>
                  <a:schemeClr val="accent2">
                    <a:lumMod val="50000"/>
                  </a:schemeClr>
                </a:solidFill>
                <a:ln w="9525">
                  <a:noFill/>
                </a:ln>
                <a:effectLst/>
              </c:spPr>
            </c:marker>
            <c:bubble3D val="0"/>
            <c:extLst>
              <c:ext xmlns:c16="http://schemas.microsoft.com/office/drawing/2014/chart" uri="{C3380CC4-5D6E-409C-BE32-E72D297353CC}">
                <c16:uniqueId val="{00000002-A322-44CE-BEF9-1C7B4346A8CA}"/>
              </c:ext>
            </c:extLst>
          </c:dPt>
          <c:dLbls>
            <c:dLbl>
              <c:idx val="0"/>
              <c:tx>
                <c:rich>
                  <a:bodyPr/>
                  <a:lstStyle/>
                  <a:p>
                    <a:fld id="{BE2A1D42-70A4-41B2-B74F-AC6FDDF09BAE}"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A322-44CE-BEF9-1C7B4346A8CA}"/>
                </c:ext>
              </c:extLst>
            </c:dLbl>
            <c:dLbl>
              <c:idx val="1"/>
              <c:tx>
                <c:rich>
                  <a:bodyPr/>
                  <a:lstStyle/>
                  <a:p>
                    <a:fld id="{2FDF9B99-2CE4-46A3-833C-1EE890B0E03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322-44CE-BEF9-1C7B4346A8CA}"/>
                </c:ext>
              </c:extLst>
            </c:dLbl>
            <c:dLbl>
              <c:idx val="2"/>
              <c:tx>
                <c:rich>
                  <a:bodyPr/>
                  <a:lstStyle/>
                  <a:p>
                    <a:fld id="{ED24FCAD-7F13-4E21-9FE7-F538249749F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322-44CE-BEF9-1C7B4346A8CA}"/>
                </c:ext>
              </c:extLst>
            </c:dLbl>
            <c:dLbl>
              <c:idx val="3"/>
              <c:tx>
                <c:rich>
                  <a:bodyPr/>
                  <a:lstStyle/>
                  <a:p>
                    <a:fld id="{30996F4E-3683-4DC6-BB86-005EDE91440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322-44CE-BEF9-1C7B4346A8CA}"/>
                </c:ext>
              </c:extLst>
            </c:dLbl>
            <c:dLbl>
              <c:idx val="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A322-44CE-BEF9-1C7B4346A8CA}"/>
                </c:ext>
              </c:extLst>
            </c:dLbl>
            <c:dLbl>
              <c:idx val="5"/>
              <c:tx>
                <c:rich>
                  <a:bodyPr/>
                  <a:lstStyle/>
                  <a:p>
                    <a:fld id="{AA69C144-B54E-444E-8202-87FB078EA678}"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A322-44CE-BEF9-1C7B4346A8CA}"/>
                </c:ext>
              </c:extLst>
            </c:dLbl>
            <c:dLbl>
              <c:idx val="6"/>
              <c:tx>
                <c:rich>
                  <a:bodyPr/>
                  <a:lstStyle/>
                  <a:p>
                    <a:fld id="{73F5DE50-4868-4886-AD59-C090C282244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A322-44CE-BEF9-1C7B4346A8CA}"/>
                </c:ext>
              </c:extLst>
            </c:dLbl>
            <c:dLbl>
              <c:idx val="7"/>
              <c:tx>
                <c:rich>
                  <a:bodyPr/>
                  <a:lstStyle/>
                  <a:p>
                    <a:fld id="{88AA96D6-4C8D-46CE-BA69-71A5B4A3445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A322-44CE-BEF9-1C7B4346A8CA}"/>
                </c:ext>
              </c:extLst>
            </c:dLbl>
            <c:dLbl>
              <c:idx val="8"/>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A322-44CE-BEF9-1C7B4346A8CA}"/>
                </c:ext>
              </c:extLst>
            </c:dLbl>
            <c:dLbl>
              <c:idx val="9"/>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A322-44CE-BEF9-1C7B4346A8CA}"/>
                </c:ext>
              </c:extLst>
            </c:dLbl>
            <c:dLbl>
              <c:idx val="10"/>
              <c:tx>
                <c:rich>
                  <a:bodyPr/>
                  <a:lstStyle/>
                  <a:p>
                    <a:fld id="{45793BEA-4DF2-4452-A9C8-79010591E51F}"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A322-44CE-BEF9-1C7B4346A8CA}"/>
                </c:ext>
              </c:extLst>
            </c:dLbl>
            <c:dLbl>
              <c:idx val="11"/>
              <c:tx>
                <c:rich>
                  <a:bodyPr/>
                  <a:lstStyle/>
                  <a:p>
                    <a:fld id="{1D413C2B-00C4-475C-AB9E-F12C4731D8B6}"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A322-44CE-BEF9-1C7B4346A8CA}"/>
                </c:ext>
              </c:extLst>
            </c:dLbl>
            <c:dLbl>
              <c:idx val="12"/>
              <c:tx>
                <c:rich>
                  <a:bodyPr/>
                  <a:lstStyle/>
                  <a:p>
                    <a:fld id="{DBF0A367-98AB-415D-A8A3-620FBFC643C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A322-44CE-BEF9-1C7B4346A8CA}"/>
                </c:ext>
              </c:extLst>
            </c:dLbl>
            <c:dLbl>
              <c:idx val="13"/>
              <c:tx>
                <c:rich>
                  <a:bodyPr/>
                  <a:lstStyle/>
                  <a:p>
                    <a:fld id="{EF80FA71-F3A1-49AD-92E2-55CC32035A7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A322-44CE-BEF9-1C7B4346A8CA}"/>
                </c:ext>
              </c:extLst>
            </c:dLbl>
            <c:dLbl>
              <c:idx val="14"/>
              <c:tx>
                <c:rich>
                  <a:bodyPr/>
                  <a:lstStyle/>
                  <a:p>
                    <a:fld id="{0138D9DB-F5EA-450B-9581-44BE86173BE3}"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A322-44CE-BEF9-1C7B4346A8CA}"/>
                </c:ext>
              </c:extLst>
            </c:dLbl>
            <c:dLbl>
              <c:idx val="15"/>
              <c:tx>
                <c:rich>
                  <a:bodyPr/>
                  <a:lstStyle/>
                  <a:p>
                    <a:fld id="{AF8D0F62-8B31-40D4-ACE2-FFA38FC2233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A322-44CE-BEF9-1C7B4346A8CA}"/>
                </c:ext>
              </c:extLst>
            </c:dLbl>
            <c:dLbl>
              <c:idx val="16"/>
              <c:tx>
                <c:rich>
                  <a:bodyPr/>
                  <a:lstStyle/>
                  <a:p>
                    <a:fld id="{B42EE7AB-75FA-4E1E-A8E0-ECE1CFBC69B9}"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A322-44CE-BEF9-1C7B4346A8CA}"/>
                </c:ext>
              </c:extLst>
            </c:dLbl>
            <c:dLbl>
              <c:idx val="17"/>
              <c:tx>
                <c:rich>
                  <a:bodyPr/>
                  <a:lstStyle/>
                  <a:p>
                    <a:fld id="{BAE2D0E5-A37D-4402-AABD-47C83813A01B}"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A322-44CE-BEF9-1C7B4346A8CA}"/>
                </c:ext>
              </c:extLst>
            </c:dLbl>
            <c:dLbl>
              <c:idx val="18"/>
              <c:tx>
                <c:rich>
                  <a:bodyPr/>
                  <a:lstStyle/>
                  <a:p>
                    <a:fld id="{68CE2F73-E95B-47B0-B7AF-63833C0AA9DE}"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A322-44CE-BEF9-1C7B4346A8CA}"/>
                </c:ext>
              </c:extLst>
            </c:dLbl>
            <c:dLbl>
              <c:idx val="19"/>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A322-44CE-BEF9-1C7B4346A8CA}"/>
                </c:ext>
              </c:extLst>
            </c:dLbl>
            <c:dLbl>
              <c:idx val="20"/>
              <c:tx>
                <c:rich>
                  <a:bodyPr/>
                  <a:lstStyle/>
                  <a:p>
                    <a:fld id="{879BF4F4-F96B-456A-BB1E-36C534BB773A}"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A322-44CE-BEF9-1C7B4346A8CA}"/>
                </c:ext>
              </c:extLst>
            </c:dLbl>
            <c:dLbl>
              <c:idx val="21"/>
              <c:tx>
                <c:rich>
                  <a:bodyPr/>
                  <a:lstStyle/>
                  <a:p>
                    <a:fld id="{9DBA76A5-4DC5-44C3-9A8C-2A915B65D17E}"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A322-44CE-BEF9-1C7B4346A8CA}"/>
                </c:ext>
              </c:extLst>
            </c:dLbl>
            <c:dLbl>
              <c:idx val="22"/>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A322-44CE-BEF9-1C7B4346A8CA}"/>
                </c:ext>
              </c:extLst>
            </c:dLbl>
            <c:dLbl>
              <c:idx val="23"/>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A322-44CE-BEF9-1C7B4346A8CA}"/>
                </c:ext>
              </c:extLst>
            </c:dLbl>
            <c:dLbl>
              <c:idx val="2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A322-44CE-BEF9-1C7B4346A8CA}"/>
                </c:ext>
              </c:extLst>
            </c:dLbl>
            <c:dLbl>
              <c:idx val="25"/>
              <c:tx>
                <c:rich>
                  <a:bodyPr/>
                  <a:lstStyle/>
                  <a:p>
                    <a:fld id="{F7C86240-E644-4145-A734-C090B1A6ED6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A322-44CE-BEF9-1C7B4346A8CA}"/>
                </c:ext>
              </c:extLst>
            </c:dLbl>
            <c:dLbl>
              <c:idx val="26"/>
              <c:tx>
                <c:rich>
                  <a:bodyPr/>
                  <a:lstStyle/>
                  <a:p>
                    <a:fld id="{666F5D80-1EC0-4EC0-A7D7-5F95FABA6A6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A322-44CE-BEF9-1C7B4346A8CA}"/>
                </c:ext>
              </c:extLst>
            </c:dLbl>
            <c:dLbl>
              <c:idx val="27"/>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A322-44CE-BEF9-1C7B4346A8CA}"/>
                </c:ext>
              </c:extLst>
            </c:dLbl>
            <c:dLbl>
              <c:idx val="28"/>
              <c:tx>
                <c:rich>
                  <a:bodyPr/>
                  <a:lstStyle/>
                  <a:p>
                    <a:fld id="{266D7031-3FB5-49E0-8A02-F0D969770C9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322-44CE-BEF9-1C7B4346A8CA}"/>
                </c:ext>
              </c:extLst>
            </c:dLbl>
            <c:dLbl>
              <c:idx val="29"/>
              <c:tx>
                <c:rich>
                  <a:bodyPr/>
                  <a:lstStyle/>
                  <a:p>
                    <a:fld id="{F87D1CA9-C9F9-49FC-95ED-7512BE3DAD6F}"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A322-44CE-BEF9-1C7B4346A8CA}"/>
                </c:ext>
              </c:extLst>
            </c:dLbl>
            <c:dLbl>
              <c:idx val="30"/>
              <c:tx>
                <c:rich>
                  <a:bodyPr/>
                  <a:lstStyle/>
                  <a:p>
                    <a:fld id="{A2947C75-83AC-49CE-883D-C447C68C7DF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A322-44CE-BEF9-1C7B4346A8CA}"/>
                </c:ext>
              </c:extLst>
            </c:dLbl>
            <c:dLbl>
              <c:idx val="31"/>
              <c:tx>
                <c:rich>
                  <a:bodyPr/>
                  <a:lstStyle/>
                  <a:p>
                    <a:fld id="{B4BA888C-952D-4A38-96EE-40EAEF6696E9}"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A322-44CE-BEF9-1C7B4346A8CA}"/>
                </c:ext>
              </c:extLst>
            </c:dLbl>
            <c:dLbl>
              <c:idx val="32"/>
              <c:tx>
                <c:rich>
                  <a:bodyPr/>
                  <a:lstStyle/>
                  <a:p>
                    <a:fld id="{471920DF-0A0F-4A8A-9811-2387DBC5BFD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A-A322-44CE-BEF9-1C7B4346A8CA}"/>
                </c:ext>
              </c:extLst>
            </c:dLbl>
            <c:dLbl>
              <c:idx val="33"/>
              <c:tx>
                <c:rich>
                  <a:bodyPr/>
                  <a:lstStyle/>
                  <a:p>
                    <a:fld id="{1D87CAC9-13FE-48A6-9712-8F6B90FE6617}"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A322-44CE-BEF9-1C7B4346A8CA}"/>
                </c:ext>
              </c:extLst>
            </c:dLbl>
            <c:dLbl>
              <c:idx val="3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A322-44CE-BEF9-1C7B4346A8CA}"/>
                </c:ext>
              </c:extLst>
            </c:dLbl>
            <c:dLbl>
              <c:idx val="35"/>
              <c:tx>
                <c:rich>
                  <a:bodyPr/>
                  <a:lstStyle/>
                  <a:p>
                    <a:fld id="{11AC7409-918A-491A-964A-9A11C8B8C18D}"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A322-44CE-BEF9-1C7B4346A8CA}"/>
                </c:ext>
              </c:extLst>
            </c:dLbl>
            <c:dLbl>
              <c:idx val="36"/>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A322-44CE-BEF9-1C7B4346A8CA}"/>
                </c:ext>
              </c:extLst>
            </c:dLbl>
            <c:dLbl>
              <c:idx val="37"/>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A322-44CE-BEF9-1C7B4346A8CA}"/>
                </c:ext>
              </c:extLst>
            </c:dLbl>
            <c:dLbl>
              <c:idx val="38"/>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A322-44CE-BEF9-1C7B4346A8CA}"/>
                </c:ext>
              </c:extLst>
            </c:dLbl>
            <c:dLbl>
              <c:idx val="39"/>
              <c:tx>
                <c:rich>
                  <a:bodyPr/>
                  <a:lstStyle/>
                  <a:p>
                    <a:fld id="{D052493A-7A14-4ECE-B612-A1FEC78F1392}"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A322-44CE-BEF9-1C7B4346A8CA}"/>
                </c:ext>
              </c:extLst>
            </c:dLbl>
            <c:dLbl>
              <c:idx val="40"/>
              <c:tx>
                <c:rich>
                  <a:bodyPr/>
                  <a:lstStyle/>
                  <a:p>
                    <a:fld id="{9DCEE936-8A6B-4895-AF39-67FA891E2985}"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A322-44CE-BEF9-1C7B4346A8CA}"/>
                </c:ext>
              </c:extLst>
            </c:dLbl>
            <c:dLbl>
              <c:idx val="41"/>
              <c:tx>
                <c:rich>
                  <a:bodyPr/>
                  <a:lstStyle/>
                  <a:p>
                    <a:fld id="{D711EB8C-26C9-41D0-A209-CD850268929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F-A322-44CE-BEF9-1C7B4346A8CA}"/>
                </c:ext>
              </c:extLst>
            </c:dLbl>
            <c:dLbl>
              <c:idx val="42"/>
              <c:tx>
                <c:rich>
                  <a:bodyPr/>
                  <a:lstStyle/>
                  <a:p>
                    <a:fld id="{D904CC9D-7EED-4970-ABE0-3EA4FD5A140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A322-44CE-BEF9-1C7B4346A8CA}"/>
                </c:ext>
              </c:extLst>
            </c:dLbl>
            <c:dLbl>
              <c:idx val="43"/>
              <c:tx>
                <c:rich>
                  <a:bodyPr/>
                  <a:lstStyle/>
                  <a:p>
                    <a:fld id="{87E0F879-E678-4A37-8FA3-6B60BB2080D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A322-44CE-BEF9-1C7B4346A8CA}"/>
                </c:ext>
              </c:extLst>
            </c:dLbl>
            <c:dLbl>
              <c:idx val="4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A322-44CE-BEF9-1C7B4346A8CA}"/>
                </c:ext>
              </c:extLst>
            </c:dLbl>
            <c:dLbl>
              <c:idx val="45"/>
              <c:tx>
                <c:rich>
                  <a:bodyPr/>
                  <a:lstStyle/>
                  <a:p>
                    <a:fld id="{8480C933-8D95-4938-B341-DFD7DE55F7EA}"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A322-44CE-BEF9-1C7B4346A8CA}"/>
                </c:ext>
              </c:extLst>
            </c:dLbl>
            <c:dLbl>
              <c:idx val="46"/>
              <c:tx>
                <c:rich>
                  <a:bodyPr/>
                  <a:lstStyle/>
                  <a:p>
                    <a:fld id="{694BAE7C-08F1-44EF-A6D2-8366E3576AE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322-44CE-BEF9-1C7B4346A8CA}"/>
                </c:ext>
              </c:extLst>
            </c:dLbl>
            <c:dLbl>
              <c:idx val="47"/>
              <c:tx>
                <c:rich>
                  <a:bodyPr/>
                  <a:lstStyle/>
                  <a:p>
                    <a:fld id="{F7EBDBA1-7794-412A-A221-38E2DC05211A}"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A322-44CE-BEF9-1C7B4346A8C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1"/>
            <c:dispEq val="1"/>
            <c:trendlineLbl>
              <c:layout>
                <c:manualLayout>
                  <c:x val="-0.75566433201374694"/>
                  <c:y val="-5.4607089776428546E-3"/>
                </c:manualLayout>
              </c:layout>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aseline="0"/>
                      <a:t>R² = 0.5274</a:t>
                    </a:r>
                    <a:endParaRPr lang="en-US"/>
                  </a:p>
                </c:rich>
              </c:tx>
              <c:numFmt formatCode="General" sourceLinked="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rendlineLbl>
          </c:trendline>
          <c:xVal>
            <c:numRef>
              <c:f>'Relig DB and Renewables'!$C$285:$C$332</c:f>
              <c:numCache>
                <c:formatCode>General</c:formatCode>
                <c:ptCount val="48"/>
                <c:pt idx="0">
                  <c:v>22.2</c:v>
                </c:pt>
                <c:pt idx="1">
                  <c:v>21.6</c:v>
                </c:pt>
                <c:pt idx="2">
                  <c:v>25.6</c:v>
                </c:pt>
                <c:pt idx="3">
                  <c:v>11.4</c:v>
                </c:pt>
                <c:pt idx="5">
                  <c:v>23.4</c:v>
                </c:pt>
                <c:pt idx="6">
                  <c:v>36.9</c:v>
                </c:pt>
                <c:pt idx="7">
                  <c:v>24.8</c:v>
                </c:pt>
                <c:pt idx="10">
                  <c:v>46</c:v>
                </c:pt>
                <c:pt idx="11">
                  <c:v>36.5</c:v>
                </c:pt>
                <c:pt idx="12">
                  <c:v>36.6</c:v>
                </c:pt>
                <c:pt idx="13">
                  <c:v>42.6</c:v>
                </c:pt>
                <c:pt idx="14">
                  <c:v>27.6</c:v>
                </c:pt>
                <c:pt idx="15">
                  <c:v>48.6</c:v>
                </c:pt>
                <c:pt idx="16">
                  <c:v>40.799999999999997</c:v>
                </c:pt>
                <c:pt idx="17">
                  <c:v>49.2</c:v>
                </c:pt>
                <c:pt idx="18">
                  <c:v>41.4</c:v>
                </c:pt>
                <c:pt idx="20">
                  <c:v>57</c:v>
                </c:pt>
                <c:pt idx="21">
                  <c:v>54.6</c:v>
                </c:pt>
                <c:pt idx="25">
                  <c:v>0.96</c:v>
                </c:pt>
                <c:pt idx="26">
                  <c:v>32</c:v>
                </c:pt>
                <c:pt idx="28">
                  <c:v>29.4</c:v>
                </c:pt>
                <c:pt idx="29">
                  <c:v>18</c:v>
                </c:pt>
                <c:pt idx="30">
                  <c:v>31.2</c:v>
                </c:pt>
                <c:pt idx="31">
                  <c:v>35.4</c:v>
                </c:pt>
                <c:pt idx="32">
                  <c:v>26.6</c:v>
                </c:pt>
                <c:pt idx="33">
                  <c:v>16.3</c:v>
                </c:pt>
                <c:pt idx="35">
                  <c:v>15.6</c:v>
                </c:pt>
                <c:pt idx="39">
                  <c:v>43.8</c:v>
                </c:pt>
                <c:pt idx="40">
                  <c:v>20.3</c:v>
                </c:pt>
                <c:pt idx="41">
                  <c:v>51</c:v>
                </c:pt>
                <c:pt idx="42">
                  <c:v>48.6</c:v>
                </c:pt>
                <c:pt idx="43">
                  <c:v>28.2</c:v>
                </c:pt>
                <c:pt idx="45">
                  <c:v>45.6</c:v>
                </c:pt>
                <c:pt idx="46">
                  <c:v>39.799999999999997</c:v>
                </c:pt>
                <c:pt idx="47">
                  <c:v>14.4</c:v>
                </c:pt>
              </c:numCache>
            </c:numRef>
          </c:xVal>
          <c:yVal>
            <c:numRef>
              <c:f>'Relig DB and Renewables'!$G$285:$G$332</c:f>
              <c:numCache>
                <c:formatCode>0.00</c:formatCode>
                <c:ptCount val="48"/>
                <c:pt idx="0">
                  <c:v>30.621901274872663</c:v>
                </c:pt>
                <c:pt idx="1">
                  <c:v>97.687089553898062</c:v>
                </c:pt>
                <c:pt idx="2">
                  <c:v>113.29773151075524</c:v>
                </c:pt>
                <c:pt idx="3">
                  <c:v>18.125917405186009</c:v>
                </c:pt>
                <c:pt idx="5">
                  <c:v>47.050681964045594</c:v>
                </c:pt>
                <c:pt idx="6">
                  <c:v>363.97689111441338</c:v>
                </c:pt>
                <c:pt idx="7">
                  <c:v>43.874322147597965</c:v>
                </c:pt>
                <c:pt idx="10">
                  <c:v>202.87911664152742</c:v>
                </c:pt>
                <c:pt idx="11">
                  <c:v>338.58228705098293</c:v>
                </c:pt>
                <c:pt idx="12">
                  <c:v>330.23504273504278</c:v>
                </c:pt>
                <c:pt idx="13">
                  <c:v>275.60955234351718</c:v>
                </c:pt>
                <c:pt idx="14">
                  <c:v>176.07898607180687</c:v>
                </c:pt>
                <c:pt idx="15">
                  <c:v>177.64806699757509</c:v>
                </c:pt>
                <c:pt idx="16">
                  <c:v>269.33204620937494</c:v>
                </c:pt>
                <c:pt idx="17">
                  <c:v>570.25936496361965</c:v>
                </c:pt>
                <c:pt idx="18">
                  <c:v>172.94441537823457</c:v>
                </c:pt>
                <c:pt idx="20">
                  <c:v>284.89494246854645</c:v>
                </c:pt>
                <c:pt idx="21">
                  <c:v>473.29732600082821</c:v>
                </c:pt>
                <c:pt idx="25">
                  <c:v>34.684882328557237</c:v>
                </c:pt>
                <c:pt idx="26">
                  <c:v>123.01874396860211</c:v>
                </c:pt>
                <c:pt idx="28">
                  <c:v>186.70421189276016</c:v>
                </c:pt>
                <c:pt idx="29">
                  <c:v>88.699688835198074</c:v>
                </c:pt>
                <c:pt idx="30">
                  <c:v>88.256766415033326</c:v>
                </c:pt>
                <c:pt idx="31">
                  <c:v>244.05589155855125</c:v>
                </c:pt>
                <c:pt idx="32">
                  <c:v>5.9378568359821156</c:v>
                </c:pt>
                <c:pt idx="33">
                  <c:v>74.12812813004092</c:v>
                </c:pt>
                <c:pt idx="35">
                  <c:v>96.721347082136248</c:v>
                </c:pt>
                <c:pt idx="39">
                  <c:v>175.71888937694138</c:v>
                </c:pt>
                <c:pt idx="40">
                  <c:v>94.487632668703952</c:v>
                </c:pt>
                <c:pt idx="41">
                  <c:v>337.76959711184008</c:v>
                </c:pt>
                <c:pt idx="42">
                  <c:v>199.21206463313371</c:v>
                </c:pt>
                <c:pt idx="43">
                  <c:v>246.57886053348832</c:v>
                </c:pt>
                <c:pt idx="45">
                  <c:v>176.30842189527672</c:v>
                </c:pt>
                <c:pt idx="46">
                  <c:v>138.2118555681248</c:v>
                </c:pt>
                <c:pt idx="47">
                  <c:v>69.880228669053707</c:v>
                </c:pt>
              </c:numCache>
            </c:numRef>
          </c:yVal>
          <c:smooth val="0"/>
          <c:extLst>
            <c:ext xmlns:c15="http://schemas.microsoft.com/office/drawing/2012/chart" uri="{02D57815-91ED-43cb-92C2-25804820EDAC}">
              <c15:datalabelsRange>
                <c15:f>'Relig DB and Renewables'!$B$285:$B$332</c15:f>
                <c15:dlblRangeCache>
                  <c:ptCount val="48"/>
                  <c:pt idx="0">
                    <c:v>Phillipines</c:v>
                  </c:pt>
                  <c:pt idx="1">
                    <c:v>India</c:v>
                  </c:pt>
                  <c:pt idx="2">
                    <c:v>Poland</c:v>
                  </c:pt>
                  <c:pt idx="3">
                    <c:v>Egypt</c:v>
                  </c:pt>
                  <c:pt idx="5">
                    <c:v>Thailand</c:v>
                  </c:pt>
                  <c:pt idx="6">
                    <c:v>Portugal</c:v>
                  </c:pt>
                  <c:pt idx="7">
                    <c:v>Mexico</c:v>
                  </c:pt>
                  <c:pt idx="10">
                    <c:v>Austria</c:v>
                  </c:pt>
                  <c:pt idx="11">
                    <c:v>Greece</c:v>
                  </c:pt>
                  <c:pt idx="12">
                    <c:v>Spain</c:v>
                  </c:pt>
                  <c:pt idx="13">
                    <c:v>Italy</c:v>
                  </c:pt>
                  <c:pt idx="14">
                    <c:v>Australia</c:v>
                  </c:pt>
                  <c:pt idx="15">
                    <c:v>France</c:v>
                  </c:pt>
                  <c:pt idx="16">
                    <c:v>Great Britain</c:v>
                  </c:pt>
                  <c:pt idx="17">
                    <c:v>Germany</c:v>
                  </c:pt>
                  <c:pt idx="18">
                    <c:v>Finland</c:v>
                  </c:pt>
                  <c:pt idx="20">
                    <c:v>Sweden</c:v>
                  </c:pt>
                  <c:pt idx="21">
                    <c:v>Denmark</c:v>
                  </c:pt>
                  <c:pt idx="25">
                    <c:v>Pakistan</c:v>
                  </c:pt>
                  <c:pt idx="26">
                    <c:v>Lithuania</c:v>
                  </c:pt>
                  <c:pt idx="28">
                    <c:v>Romania</c:v>
                  </c:pt>
                  <c:pt idx="29">
                    <c:v>Brazil</c:v>
                  </c:pt>
                  <c:pt idx="30">
                    <c:v>Turkey</c:v>
                  </c:pt>
                  <c:pt idx="31">
                    <c:v>Bulgaria</c:v>
                  </c:pt>
                  <c:pt idx="32">
                    <c:v>Iran</c:v>
                  </c:pt>
                  <c:pt idx="33">
                    <c:v>South Korea</c:v>
                  </c:pt>
                  <c:pt idx="35">
                    <c:v>Ukraine</c:v>
                  </c:pt>
                  <c:pt idx="39">
                    <c:v>Canada</c:v>
                  </c:pt>
                  <c:pt idx="40">
                    <c:v>South Africa</c:v>
                  </c:pt>
                  <c:pt idx="41">
                    <c:v>Belgium</c:v>
                  </c:pt>
                  <c:pt idx="42">
                    <c:v>Netherlands</c:v>
                  </c:pt>
                  <c:pt idx="43">
                    <c:v>Japan</c:v>
                  </c:pt>
                  <c:pt idx="45">
                    <c:v>Czech republic</c:v>
                  </c:pt>
                  <c:pt idx="46">
                    <c:v>Chile</c:v>
                  </c:pt>
                  <c:pt idx="47">
                    <c:v>Morocco</c:v>
                  </c:pt>
                </c15:dlblRangeCache>
              </c15:datalabelsRange>
            </c:ext>
            <c:ext xmlns:c16="http://schemas.microsoft.com/office/drawing/2014/chart" uri="{C3380CC4-5D6E-409C-BE32-E72D297353CC}">
              <c16:uniqueId val="{00000000-A322-44CE-BEF9-1C7B4346A8CA}"/>
            </c:ext>
          </c:extLst>
        </c:ser>
        <c:dLbls>
          <c:showLegendKey val="0"/>
          <c:showVal val="0"/>
          <c:showCatName val="0"/>
          <c:showSerName val="0"/>
          <c:showPercent val="0"/>
          <c:showBubbleSize val="0"/>
        </c:dLbls>
        <c:axId val="622990680"/>
        <c:axId val="622991008"/>
      </c:scatterChart>
      <c:valAx>
        <c:axId val="62299068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GB" sz="1400" b="1" i="0" u="none" strike="noStrike" baseline="0">
                    <a:effectLst/>
                  </a:rPr>
                  <a:t>UN Poll vote share for 'action on climate change'; a response shown to be cultural</a:t>
                </a:r>
                <a:endParaRPr lang="en-GB" sz="1400" b="1"/>
              </a:p>
            </c:rich>
          </c:tx>
          <c:layout>
            <c:manualLayout>
              <c:xMode val="edge"/>
              <c:yMode val="edge"/>
              <c:x val="0.28025370861791443"/>
              <c:y val="0.95083793441482478"/>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2991008"/>
        <c:crosses val="autoZero"/>
        <c:crossBetween val="midCat"/>
      </c:valAx>
      <c:valAx>
        <c:axId val="6229910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GB" sz="1200" b="1" i="0" u="none" strike="noStrike" baseline="0">
                    <a:effectLst/>
                  </a:rPr>
                  <a:t>Renewables Commitment = Average of GDPpC-normalised per-Capita Wind and (sunshine-adjusted) Solar Capacities  (MW)</a:t>
                </a:r>
                <a:endParaRPr lang="en-GB" sz="1200" b="1"/>
              </a:p>
            </c:rich>
          </c:tx>
          <c:layout>
            <c:manualLayout>
              <c:xMode val="edge"/>
              <c:yMode val="edge"/>
              <c:x val="6.9281767955801108E-3"/>
              <c:y val="0.11044341144103975"/>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299068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500" b="0" i="0" u="none" strike="noStrike" kern="1200" spc="0" baseline="0">
                <a:solidFill>
                  <a:sysClr val="windowText" lastClr="000000">
                    <a:lumMod val="65000"/>
                    <a:lumOff val="35000"/>
                  </a:sysClr>
                </a:solidFill>
                <a:latin typeface="+mn-lt"/>
                <a:ea typeface="+mn-ea"/>
                <a:cs typeface="+mn-cs"/>
              </a:defRPr>
            </a:pPr>
            <a:r>
              <a:rPr lang="en-GB" sz="1500" b="0" i="0" baseline="0">
                <a:effectLst/>
              </a:rPr>
              <a:t>UN Poll vote share for 'action on climate change', versus Debiased National Religiosity. For 35 nations.</a:t>
            </a:r>
            <a:endParaRPr lang="en-GB" sz="15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5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6"/>
            <c:spPr>
              <a:solidFill>
                <a:schemeClr val="accent1"/>
              </a:solidFill>
              <a:ln w="9525">
                <a:noFill/>
              </a:ln>
              <a:effectLst/>
            </c:spPr>
          </c:marker>
          <c:dPt>
            <c:idx val="0"/>
            <c:marker>
              <c:symbol val="circle"/>
              <c:size val="6"/>
              <c:spPr>
                <a:solidFill>
                  <a:schemeClr val="bg1">
                    <a:lumMod val="75000"/>
                  </a:schemeClr>
                </a:solidFill>
                <a:ln w="9525">
                  <a:noFill/>
                </a:ln>
                <a:effectLst/>
              </c:spPr>
            </c:marker>
            <c:bubble3D val="0"/>
            <c:extLst>
              <c:ext xmlns:c16="http://schemas.microsoft.com/office/drawing/2014/chart" uri="{C3380CC4-5D6E-409C-BE32-E72D297353CC}">
                <c16:uniqueId val="{00000002-38C7-470F-8EA7-5975D358E250}"/>
              </c:ext>
            </c:extLst>
          </c:dPt>
          <c:dPt>
            <c:idx val="1"/>
            <c:marker>
              <c:symbol val="circle"/>
              <c:size val="6"/>
              <c:spPr>
                <a:solidFill>
                  <a:srgbClr val="FF6699"/>
                </a:solidFill>
                <a:ln w="9525">
                  <a:noFill/>
                </a:ln>
                <a:effectLst/>
              </c:spPr>
            </c:marker>
            <c:bubble3D val="0"/>
            <c:extLst>
              <c:ext xmlns:c16="http://schemas.microsoft.com/office/drawing/2014/chart" uri="{C3380CC4-5D6E-409C-BE32-E72D297353CC}">
                <c16:uniqueId val="{00000017-38C7-470F-8EA7-5975D358E250}"/>
              </c:ext>
            </c:extLst>
          </c:dPt>
          <c:dPt>
            <c:idx val="2"/>
            <c:marker>
              <c:symbol val="circle"/>
              <c:size val="6"/>
              <c:spPr>
                <a:solidFill>
                  <a:srgbClr val="6600CC"/>
                </a:solidFill>
                <a:ln w="9525">
                  <a:noFill/>
                </a:ln>
                <a:effectLst/>
              </c:spPr>
            </c:marker>
            <c:bubble3D val="0"/>
            <c:extLst>
              <c:ext xmlns:c16="http://schemas.microsoft.com/office/drawing/2014/chart" uri="{C3380CC4-5D6E-409C-BE32-E72D297353CC}">
                <c16:uniqueId val="{00000007-38C7-470F-8EA7-5975D358E250}"/>
              </c:ext>
            </c:extLst>
          </c:dPt>
          <c:dPt>
            <c:idx val="3"/>
            <c:marker>
              <c:symbol val="circle"/>
              <c:size val="6"/>
              <c:spPr>
                <a:solidFill>
                  <a:schemeClr val="bg1">
                    <a:lumMod val="75000"/>
                  </a:schemeClr>
                </a:solidFill>
                <a:ln w="9525">
                  <a:noFill/>
                </a:ln>
                <a:effectLst/>
              </c:spPr>
            </c:marker>
            <c:bubble3D val="0"/>
            <c:extLst>
              <c:ext xmlns:c16="http://schemas.microsoft.com/office/drawing/2014/chart" uri="{C3380CC4-5D6E-409C-BE32-E72D297353CC}">
                <c16:uniqueId val="{00000004-38C7-470F-8EA7-5975D358E250}"/>
              </c:ext>
            </c:extLst>
          </c:dPt>
          <c:dPt>
            <c:idx val="5"/>
            <c:marker>
              <c:symbol val="circle"/>
              <c:size val="6"/>
              <c:spPr>
                <a:solidFill>
                  <a:schemeClr val="bg1">
                    <a:lumMod val="75000"/>
                  </a:schemeClr>
                </a:solidFill>
                <a:ln w="9525">
                  <a:noFill/>
                </a:ln>
                <a:effectLst/>
              </c:spPr>
            </c:marker>
            <c:bubble3D val="0"/>
            <c:extLst>
              <c:ext xmlns:c16="http://schemas.microsoft.com/office/drawing/2014/chart" uri="{C3380CC4-5D6E-409C-BE32-E72D297353CC}">
                <c16:uniqueId val="{0000001E-38C7-470F-8EA7-5975D358E250}"/>
              </c:ext>
            </c:extLst>
          </c:dPt>
          <c:dPt>
            <c:idx val="6"/>
            <c:marker>
              <c:symbol val="circle"/>
              <c:size val="6"/>
              <c:spPr>
                <a:solidFill>
                  <a:srgbClr val="6600CC"/>
                </a:solidFill>
                <a:ln w="9525">
                  <a:noFill/>
                </a:ln>
                <a:effectLst/>
              </c:spPr>
            </c:marker>
            <c:bubble3D val="0"/>
            <c:extLst>
              <c:ext xmlns:c16="http://schemas.microsoft.com/office/drawing/2014/chart" uri="{C3380CC4-5D6E-409C-BE32-E72D297353CC}">
                <c16:uniqueId val="{00000016-38C7-470F-8EA7-5975D358E250}"/>
              </c:ext>
            </c:extLst>
          </c:dPt>
          <c:dPt>
            <c:idx val="7"/>
            <c:marker>
              <c:symbol val="circle"/>
              <c:size val="6"/>
              <c:spPr>
                <a:solidFill>
                  <a:srgbClr val="92D050"/>
                </a:solidFill>
                <a:ln w="9525">
                  <a:noFill/>
                </a:ln>
                <a:effectLst/>
              </c:spPr>
            </c:marker>
            <c:bubble3D val="0"/>
            <c:extLst>
              <c:ext xmlns:c16="http://schemas.microsoft.com/office/drawing/2014/chart" uri="{C3380CC4-5D6E-409C-BE32-E72D297353CC}">
                <c16:uniqueId val="{0000001F-38C7-470F-8EA7-5975D358E250}"/>
              </c:ext>
            </c:extLst>
          </c:dPt>
          <c:dPt>
            <c:idx val="10"/>
            <c:marker>
              <c:symbol val="circle"/>
              <c:size val="6"/>
              <c:spPr>
                <a:solidFill>
                  <a:srgbClr val="0000FF"/>
                </a:solidFill>
                <a:ln w="9525">
                  <a:noFill/>
                </a:ln>
                <a:effectLst/>
              </c:spPr>
            </c:marker>
            <c:bubble3D val="0"/>
            <c:extLst>
              <c:ext xmlns:c16="http://schemas.microsoft.com/office/drawing/2014/chart" uri="{C3380CC4-5D6E-409C-BE32-E72D297353CC}">
                <c16:uniqueId val="{00000013-38C7-470F-8EA7-5975D358E250}"/>
              </c:ext>
            </c:extLst>
          </c:dPt>
          <c:dPt>
            <c:idx val="11"/>
            <c:marker>
              <c:symbol val="circle"/>
              <c:size val="6"/>
              <c:spPr>
                <a:solidFill>
                  <a:srgbClr val="6600CC"/>
                </a:solidFill>
                <a:ln w="9525">
                  <a:noFill/>
                </a:ln>
                <a:effectLst/>
              </c:spPr>
            </c:marker>
            <c:bubble3D val="0"/>
            <c:extLst>
              <c:ext xmlns:c16="http://schemas.microsoft.com/office/drawing/2014/chart" uri="{C3380CC4-5D6E-409C-BE32-E72D297353CC}">
                <c16:uniqueId val="{00000022-38C7-470F-8EA7-5975D358E250}"/>
              </c:ext>
            </c:extLst>
          </c:dPt>
          <c:dPt>
            <c:idx val="12"/>
            <c:marker>
              <c:symbol val="circle"/>
              <c:size val="6"/>
              <c:spPr>
                <a:solidFill>
                  <a:srgbClr val="00B0F0"/>
                </a:solidFill>
                <a:ln w="9525">
                  <a:noFill/>
                </a:ln>
                <a:effectLst/>
              </c:spPr>
            </c:marker>
            <c:bubble3D val="0"/>
            <c:extLst>
              <c:ext xmlns:c16="http://schemas.microsoft.com/office/drawing/2014/chart" uri="{C3380CC4-5D6E-409C-BE32-E72D297353CC}">
                <c16:uniqueId val="{00000012-38C7-470F-8EA7-5975D358E250}"/>
              </c:ext>
            </c:extLst>
          </c:dPt>
          <c:dPt>
            <c:idx val="13"/>
            <c:marker>
              <c:symbol val="circle"/>
              <c:size val="6"/>
              <c:spPr>
                <a:solidFill>
                  <a:srgbClr val="6600CC"/>
                </a:solidFill>
                <a:ln w="9525">
                  <a:noFill/>
                </a:ln>
                <a:effectLst/>
              </c:spPr>
            </c:marker>
            <c:bubble3D val="0"/>
            <c:extLst>
              <c:ext xmlns:c16="http://schemas.microsoft.com/office/drawing/2014/chart" uri="{C3380CC4-5D6E-409C-BE32-E72D297353CC}">
                <c16:uniqueId val="{00000023-38C7-470F-8EA7-5975D358E250}"/>
              </c:ext>
            </c:extLst>
          </c:dPt>
          <c:dPt>
            <c:idx val="14"/>
            <c:marker>
              <c:symbol val="circle"/>
              <c:size val="6"/>
              <c:spPr>
                <a:solidFill>
                  <a:schemeClr val="bg1">
                    <a:lumMod val="75000"/>
                  </a:schemeClr>
                </a:solidFill>
                <a:ln w="9525">
                  <a:noFill/>
                </a:ln>
                <a:effectLst/>
              </c:spPr>
            </c:marker>
            <c:bubble3D val="0"/>
            <c:extLst>
              <c:ext xmlns:c16="http://schemas.microsoft.com/office/drawing/2014/chart" uri="{C3380CC4-5D6E-409C-BE32-E72D297353CC}">
                <c16:uniqueId val="{0000000F-38C7-470F-8EA7-5975D358E250}"/>
              </c:ext>
            </c:extLst>
          </c:dPt>
          <c:dPt>
            <c:idx val="15"/>
            <c:marker>
              <c:symbol val="circle"/>
              <c:size val="6"/>
              <c:spPr>
                <a:solidFill>
                  <a:srgbClr val="00B0F0"/>
                </a:solidFill>
                <a:ln w="9525">
                  <a:noFill/>
                </a:ln>
                <a:effectLst/>
              </c:spPr>
            </c:marker>
            <c:bubble3D val="0"/>
            <c:extLst>
              <c:ext xmlns:c16="http://schemas.microsoft.com/office/drawing/2014/chart" uri="{C3380CC4-5D6E-409C-BE32-E72D297353CC}">
                <c16:uniqueId val="{00000011-38C7-470F-8EA7-5975D358E250}"/>
              </c:ext>
            </c:extLst>
          </c:dPt>
          <c:dPt>
            <c:idx val="16"/>
            <c:marker>
              <c:symbol val="circle"/>
              <c:size val="6"/>
              <c:spPr>
                <a:solidFill>
                  <a:srgbClr val="00B0F0"/>
                </a:solidFill>
                <a:ln w="9525">
                  <a:noFill/>
                </a:ln>
                <a:effectLst/>
              </c:spPr>
            </c:marker>
            <c:bubble3D val="0"/>
            <c:extLst>
              <c:ext xmlns:c16="http://schemas.microsoft.com/office/drawing/2014/chart" uri="{C3380CC4-5D6E-409C-BE32-E72D297353CC}">
                <c16:uniqueId val="{0000000B-38C7-470F-8EA7-5975D358E250}"/>
              </c:ext>
            </c:extLst>
          </c:dPt>
          <c:dPt>
            <c:idx val="17"/>
            <c:marker>
              <c:symbol val="circle"/>
              <c:size val="6"/>
              <c:spPr>
                <a:solidFill>
                  <a:srgbClr val="0000FF"/>
                </a:solidFill>
                <a:ln w="9525">
                  <a:noFill/>
                </a:ln>
                <a:effectLst/>
              </c:spPr>
            </c:marker>
            <c:bubble3D val="0"/>
            <c:extLst>
              <c:ext xmlns:c16="http://schemas.microsoft.com/office/drawing/2014/chart" uri="{C3380CC4-5D6E-409C-BE32-E72D297353CC}">
                <c16:uniqueId val="{0000001A-38C7-470F-8EA7-5975D358E250}"/>
              </c:ext>
            </c:extLst>
          </c:dPt>
          <c:dPt>
            <c:idx val="18"/>
            <c:marker>
              <c:symbol val="circle"/>
              <c:size val="6"/>
              <c:spPr>
                <a:solidFill>
                  <a:srgbClr val="00B0F0"/>
                </a:solidFill>
                <a:ln w="9525">
                  <a:noFill/>
                </a:ln>
                <a:effectLst/>
              </c:spPr>
            </c:marker>
            <c:bubble3D val="0"/>
            <c:extLst>
              <c:ext xmlns:c16="http://schemas.microsoft.com/office/drawing/2014/chart" uri="{C3380CC4-5D6E-409C-BE32-E72D297353CC}">
                <c16:uniqueId val="{00000010-38C7-470F-8EA7-5975D358E250}"/>
              </c:ext>
            </c:extLst>
          </c:dPt>
          <c:dPt>
            <c:idx val="20"/>
            <c:marker>
              <c:symbol val="circle"/>
              <c:size val="6"/>
              <c:spPr>
                <a:solidFill>
                  <a:srgbClr val="0000FF"/>
                </a:solidFill>
                <a:ln w="9525">
                  <a:noFill/>
                </a:ln>
                <a:effectLst/>
              </c:spPr>
            </c:marker>
            <c:bubble3D val="0"/>
            <c:extLst>
              <c:ext xmlns:c16="http://schemas.microsoft.com/office/drawing/2014/chart" uri="{C3380CC4-5D6E-409C-BE32-E72D297353CC}">
                <c16:uniqueId val="{0000000A-38C7-470F-8EA7-5975D358E250}"/>
              </c:ext>
            </c:extLst>
          </c:dPt>
          <c:dPt>
            <c:idx val="21"/>
            <c:marker>
              <c:symbol val="circle"/>
              <c:size val="6"/>
              <c:spPr>
                <a:solidFill>
                  <a:srgbClr val="0000FF"/>
                </a:solidFill>
                <a:ln w="9525">
                  <a:noFill/>
                </a:ln>
                <a:effectLst/>
              </c:spPr>
            </c:marker>
            <c:bubble3D val="0"/>
            <c:extLst>
              <c:ext xmlns:c16="http://schemas.microsoft.com/office/drawing/2014/chart" uri="{C3380CC4-5D6E-409C-BE32-E72D297353CC}">
                <c16:uniqueId val="{00000019-38C7-470F-8EA7-5975D358E250}"/>
              </c:ext>
            </c:extLst>
          </c:dPt>
          <c:dPt>
            <c:idx val="25"/>
            <c:marker>
              <c:symbol val="circle"/>
              <c:size val="6"/>
              <c:spPr>
                <a:solidFill>
                  <a:srgbClr val="FF99FF"/>
                </a:solidFill>
                <a:ln w="9525">
                  <a:noFill/>
                </a:ln>
                <a:effectLst/>
              </c:spPr>
            </c:marker>
            <c:bubble3D val="0"/>
            <c:extLst>
              <c:ext xmlns:c16="http://schemas.microsoft.com/office/drawing/2014/chart" uri="{C3380CC4-5D6E-409C-BE32-E72D297353CC}">
                <c16:uniqueId val="{00000003-38C7-470F-8EA7-5975D358E250}"/>
              </c:ext>
            </c:extLst>
          </c:dPt>
          <c:dPt>
            <c:idx val="26"/>
            <c:marker>
              <c:symbol val="circle"/>
              <c:size val="6"/>
              <c:spPr>
                <a:solidFill>
                  <a:srgbClr val="6600CC"/>
                </a:solidFill>
                <a:ln w="9525">
                  <a:noFill/>
                </a:ln>
                <a:effectLst/>
              </c:spPr>
            </c:marker>
            <c:bubble3D val="0"/>
            <c:extLst>
              <c:ext xmlns:c16="http://schemas.microsoft.com/office/drawing/2014/chart" uri="{C3380CC4-5D6E-409C-BE32-E72D297353CC}">
                <c16:uniqueId val="{00000015-38C7-470F-8EA7-5975D358E250}"/>
              </c:ext>
            </c:extLst>
          </c:dPt>
          <c:dPt>
            <c:idx val="28"/>
            <c:marker>
              <c:symbol val="circle"/>
              <c:size val="6"/>
              <c:spPr>
                <a:solidFill>
                  <a:srgbClr val="7030A0"/>
                </a:solidFill>
                <a:ln w="9525">
                  <a:noFill/>
                </a:ln>
                <a:effectLst/>
              </c:spPr>
            </c:marker>
            <c:bubble3D val="0"/>
            <c:extLst>
              <c:ext xmlns:c16="http://schemas.microsoft.com/office/drawing/2014/chart" uri="{C3380CC4-5D6E-409C-BE32-E72D297353CC}">
                <c16:uniqueId val="{0000001C-38C7-470F-8EA7-5975D358E250}"/>
              </c:ext>
            </c:extLst>
          </c:dPt>
          <c:dPt>
            <c:idx val="29"/>
            <c:marker>
              <c:symbol val="circle"/>
              <c:size val="6"/>
              <c:spPr>
                <a:solidFill>
                  <a:srgbClr val="92D050"/>
                </a:solidFill>
                <a:ln w="9525">
                  <a:noFill/>
                </a:ln>
                <a:effectLst/>
              </c:spPr>
            </c:marker>
            <c:bubble3D val="0"/>
            <c:extLst>
              <c:ext xmlns:c16="http://schemas.microsoft.com/office/drawing/2014/chart" uri="{C3380CC4-5D6E-409C-BE32-E72D297353CC}">
                <c16:uniqueId val="{00000009-38C7-470F-8EA7-5975D358E250}"/>
              </c:ext>
            </c:extLst>
          </c:dPt>
          <c:dPt>
            <c:idx val="30"/>
            <c:marker>
              <c:symbol val="circle"/>
              <c:size val="6"/>
              <c:spPr>
                <a:solidFill>
                  <a:srgbClr val="A50021"/>
                </a:solidFill>
                <a:ln w="9525">
                  <a:noFill/>
                </a:ln>
                <a:effectLst/>
              </c:spPr>
            </c:marker>
            <c:bubble3D val="0"/>
            <c:extLst>
              <c:ext xmlns:c16="http://schemas.microsoft.com/office/drawing/2014/chart" uri="{C3380CC4-5D6E-409C-BE32-E72D297353CC}">
                <c16:uniqueId val="{00000008-38C7-470F-8EA7-5975D358E250}"/>
              </c:ext>
            </c:extLst>
          </c:dPt>
          <c:dPt>
            <c:idx val="31"/>
            <c:marker>
              <c:symbol val="circle"/>
              <c:size val="6"/>
              <c:spPr>
                <a:solidFill>
                  <a:srgbClr val="B448F6"/>
                </a:solidFill>
                <a:ln w="9525">
                  <a:noFill/>
                </a:ln>
                <a:effectLst/>
              </c:spPr>
            </c:marker>
            <c:bubble3D val="0"/>
            <c:extLst>
              <c:ext xmlns:c16="http://schemas.microsoft.com/office/drawing/2014/chart" uri="{C3380CC4-5D6E-409C-BE32-E72D297353CC}">
                <c16:uniqueId val="{00000014-38C7-470F-8EA7-5975D358E250}"/>
              </c:ext>
            </c:extLst>
          </c:dPt>
          <c:dPt>
            <c:idx val="32"/>
            <c:marker>
              <c:symbol val="circle"/>
              <c:size val="6"/>
              <c:spPr>
                <a:solidFill>
                  <a:srgbClr val="FF0000"/>
                </a:solidFill>
                <a:ln w="9525">
                  <a:noFill/>
                </a:ln>
                <a:effectLst/>
              </c:spPr>
            </c:marker>
            <c:bubble3D val="0"/>
            <c:extLst>
              <c:ext xmlns:c16="http://schemas.microsoft.com/office/drawing/2014/chart" uri="{C3380CC4-5D6E-409C-BE32-E72D297353CC}">
                <c16:uniqueId val="{00000005-38C7-470F-8EA7-5975D358E250}"/>
              </c:ext>
            </c:extLst>
          </c:dPt>
          <c:dPt>
            <c:idx val="33"/>
            <c:marker>
              <c:symbol val="circle"/>
              <c:size val="6"/>
              <c:spPr>
                <a:solidFill>
                  <a:schemeClr val="bg1">
                    <a:lumMod val="75000"/>
                  </a:schemeClr>
                </a:solidFill>
                <a:ln w="9525">
                  <a:noFill/>
                </a:ln>
                <a:effectLst/>
              </c:spPr>
            </c:marker>
            <c:bubble3D val="0"/>
            <c:extLst>
              <c:ext xmlns:c16="http://schemas.microsoft.com/office/drawing/2014/chart" uri="{C3380CC4-5D6E-409C-BE32-E72D297353CC}">
                <c16:uniqueId val="{00000029-38C7-470F-8EA7-5975D358E250}"/>
              </c:ext>
            </c:extLst>
          </c:dPt>
          <c:dPt>
            <c:idx val="35"/>
            <c:marker>
              <c:symbol val="circle"/>
              <c:size val="6"/>
              <c:spPr>
                <a:solidFill>
                  <a:srgbClr val="B448F6"/>
                </a:solidFill>
                <a:ln w="9525">
                  <a:noFill/>
                </a:ln>
                <a:effectLst/>
              </c:spPr>
            </c:marker>
            <c:bubble3D val="0"/>
            <c:extLst>
              <c:ext xmlns:c16="http://schemas.microsoft.com/office/drawing/2014/chart" uri="{C3380CC4-5D6E-409C-BE32-E72D297353CC}">
                <c16:uniqueId val="{0000002B-38C7-470F-8EA7-5975D358E250}"/>
              </c:ext>
            </c:extLst>
          </c:dPt>
          <c:dPt>
            <c:idx val="39"/>
            <c:marker>
              <c:symbol val="circle"/>
              <c:size val="6"/>
              <c:spPr>
                <a:solidFill>
                  <a:schemeClr val="bg1">
                    <a:lumMod val="75000"/>
                  </a:schemeClr>
                </a:solidFill>
                <a:ln w="9525">
                  <a:noFill/>
                </a:ln>
                <a:effectLst/>
              </c:spPr>
            </c:marker>
            <c:bubble3D val="0"/>
            <c:extLst>
              <c:ext xmlns:c16="http://schemas.microsoft.com/office/drawing/2014/chart" uri="{C3380CC4-5D6E-409C-BE32-E72D297353CC}">
                <c16:uniqueId val="{0000001B-38C7-470F-8EA7-5975D358E250}"/>
              </c:ext>
            </c:extLst>
          </c:dPt>
          <c:dPt>
            <c:idx val="40"/>
            <c:marker>
              <c:symbol val="circle"/>
              <c:size val="6"/>
              <c:spPr>
                <a:solidFill>
                  <a:schemeClr val="bg1">
                    <a:lumMod val="75000"/>
                  </a:schemeClr>
                </a:solidFill>
                <a:ln w="9525">
                  <a:noFill/>
                </a:ln>
                <a:effectLst/>
              </c:spPr>
            </c:marker>
            <c:bubble3D val="0"/>
            <c:extLst>
              <c:ext xmlns:c16="http://schemas.microsoft.com/office/drawing/2014/chart" uri="{C3380CC4-5D6E-409C-BE32-E72D297353CC}">
                <c16:uniqueId val="{00000006-38C7-470F-8EA7-5975D358E250}"/>
              </c:ext>
            </c:extLst>
          </c:dPt>
          <c:dPt>
            <c:idx val="41"/>
            <c:marker>
              <c:symbol val="circle"/>
              <c:size val="6"/>
              <c:spPr>
                <a:solidFill>
                  <a:srgbClr val="0000FF"/>
                </a:solidFill>
                <a:ln w="9525">
                  <a:noFill/>
                </a:ln>
                <a:effectLst/>
              </c:spPr>
            </c:marker>
            <c:bubble3D val="0"/>
            <c:extLst>
              <c:ext xmlns:c16="http://schemas.microsoft.com/office/drawing/2014/chart" uri="{C3380CC4-5D6E-409C-BE32-E72D297353CC}">
                <c16:uniqueId val="{00000018-38C7-470F-8EA7-5975D358E250}"/>
              </c:ext>
            </c:extLst>
          </c:dPt>
          <c:dPt>
            <c:idx val="42"/>
            <c:marker>
              <c:symbol val="circle"/>
              <c:size val="6"/>
              <c:spPr>
                <a:solidFill>
                  <a:srgbClr val="0000FF"/>
                </a:solidFill>
                <a:ln w="9525">
                  <a:noFill/>
                </a:ln>
                <a:effectLst/>
              </c:spPr>
            </c:marker>
            <c:bubble3D val="0"/>
            <c:extLst>
              <c:ext xmlns:c16="http://schemas.microsoft.com/office/drawing/2014/chart" uri="{C3380CC4-5D6E-409C-BE32-E72D297353CC}">
                <c16:uniqueId val="{0000000E-38C7-470F-8EA7-5975D358E250}"/>
              </c:ext>
            </c:extLst>
          </c:dPt>
          <c:dPt>
            <c:idx val="43"/>
            <c:marker>
              <c:symbol val="circle"/>
              <c:size val="6"/>
              <c:spPr>
                <a:solidFill>
                  <a:schemeClr val="bg1">
                    <a:lumMod val="75000"/>
                  </a:schemeClr>
                </a:solidFill>
                <a:ln w="9525">
                  <a:noFill/>
                </a:ln>
                <a:effectLst/>
              </c:spPr>
            </c:marker>
            <c:bubble3D val="0"/>
            <c:extLst>
              <c:ext xmlns:c16="http://schemas.microsoft.com/office/drawing/2014/chart" uri="{C3380CC4-5D6E-409C-BE32-E72D297353CC}">
                <c16:uniqueId val="{0000000C-38C7-470F-8EA7-5975D358E250}"/>
              </c:ext>
            </c:extLst>
          </c:dPt>
          <c:dPt>
            <c:idx val="45"/>
            <c:marker>
              <c:symbol val="circle"/>
              <c:size val="6"/>
              <c:spPr>
                <a:solidFill>
                  <a:srgbClr val="00B0F0"/>
                </a:solidFill>
                <a:ln w="9525">
                  <a:noFill/>
                </a:ln>
                <a:effectLst/>
              </c:spPr>
            </c:marker>
            <c:bubble3D val="0"/>
            <c:extLst>
              <c:ext xmlns:c16="http://schemas.microsoft.com/office/drawing/2014/chart" uri="{C3380CC4-5D6E-409C-BE32-E72D297353CC}">
                <c16:uniqueId val="{0000000D-38C7-470F-8EA7-5975D358E250}"/>
              </c:ext>
            </c:extLst>
          </c:dPt>
          <c:dPt>
            <c:idx val="46"/>
            <c:marker>
              <c:symbol val="circle"/>
              <c:size val="6"/>
              <c:spPr>
                <a:solidFill>
                  <a:srgbClr val="00A249"/>
                </a:solidFill>
                <a:ln w="9525">
                  <a:noFill/>
                </a:ln>
                <a:effectLst/>
              </c:spPr>
            </c:marker>
            <c:bubble3D val="0"/>
            <c:extLst>
              <c:ext xmlns:c16="http://schemas.microsoft.com/office/drawing/2014/chart" uri="{C3380CC4-5D6E-409C-BE32-E72D297353CC}">
                <c16:uniqueId val="{00000030-38C7-470F-8EA7-5975D358E250}"/>
              </c:ext>
            </c:extLst>
          </c:dPt>
          <c:dPt>
            <c:idx val="47"/>
            <c:marker>
              <c:symbol val="circle"/>
              <c:size val="6"/>
              <c:spPr>
                <a:solidFill>
                  <a:schemeClr val="bg1">
                    <a:lumMod val="75000"/>
                  </a:schemeClr>
                </a:solidFill>
                <a:ln w="9525">
                  <a:noFill/>
                </a:ln>
                <a:effectLst/>
              </c:spPr>
            </c:marker>
            <c:bubble3D val="0"/>
            <c:extLst>
              <c:ext xmlns:c16="http://schemas.microsoft.com/office/drawing/2014/chart" uri="{C3380CC4-5D6E-409C-BE32-E72D297353CC}">
                <c16:uniqueId val="{00000031-38C7-470F-8EA7-5975D358E250}"/>
              </c:ext>
            </c:extLst>
          </c:dPt>
          <c:dLbls>
            <c:dLbl>
              <c:idx val="0"/>
              <c:tx>
                <c:rich>
                  <a:bodyPr rot="0" spcFirstLastPara="1" vertOverflow="ellipsis" vert="horz" wrap="square" lIns="38100" tIns="19050" rIns="38100" bIns="19050" anchor="ctr" anchorCtr="1">
                    <a:spAutoFit/>
                  </a:bodyPr>
                  <a:lstStyle/>
                  <a:p>
                    <a:pPr>
                      <a:defRPr sz="900" b="0" i="0" u="none" strike="noStrike" kern="1200" baseline="0">
                        <a:solidFill>
                          <a:srgbClr val="0000FF"/>
                        </a:solidFill>
                        <a:latin typeface="+mn-lt"/>
                        <a:ea typeface="+mn-ea"/>
                        <a:cs typeface="+mn-cs"/>
                      </a:defRPr>
                    </a:pPr>
                    <a:fld id="{81753CC9-D915-4DB5-B8D0-B981E6C16821}" type="CELLRANGE">
                      <a:rPr lang="en-GB"/>
                      <a:pPr>
                        <a:defRPr>
                          <a:solidFill>
                            <a:srgbClr val="0000FF"/>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00FF"/>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38C7-470F-8EA7-5975D358E250}"/>
                </c:ext>
              </c:extLst>
            </c:dLbl>
            <c:dLbl>
              <c:idx val="1"/>
              <c:tx>
                <c:rich>
                  <a:bodyPr rot="0" spcFirstLastPara="1" vertOverflow="ellipsis" vert="horz" wrap="square" lIns="38100" tIns="19050" rIns="38100" bIns="19050" anchor="ctr" anchorCtr="1">
                    <a:spAutoFit/>
                  </a:bodyPr>
                  <a:lstStyle/>
                  <a:p>
                    <a:pPr>
                      <a:defRPr sz="900" b="0" i="0" u="none" strike="noStrike" kern="1200" baseline="0">
                        <a:solidFill>
                          <a:srgbClr val="0000FF"/>
                        </a:solidFill>
                        <a:latin typeface="+mn-lt"/>
                        <a:ea typeface="+mn-ea"/>
                        <a:cs typeface="+mn-cs"/>
                      </a:defRPr>
                    </a:pPr>
                    <a:fld id="{7C436CFC-6511-4431-8EB5-52198FC8AA1C}" type="CELLRANGE">
                      <a:rPr lang="en-US"/>
                      <a:pPr>
                        <a:defRPr>
                          <a:solidFill>
                            <a:srgbClr val="0000FF"/>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00FF"/>
                      </a:solidFill>
                      <a:latin typeface="+mn-lt"/>
                      <a:ea typeface="+mn-ea"/>
                      <a:cs typeface="+mn-cs"/>
                    </a:defRPr>
                  </a:pPr>
                  <a:endParaRPr lang="en-US"/>
                </a:p>
              </c:txPr>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38C7-470F-8EA7-5975D358E250}"/>
                </c:ext>
              </c:extLst>
            </c:dLbl>
            <c:dLbl>
              <c:idx val="2"/>
              <c:tx>
                <c:rich>
                  <a:bodyPr rot="0" spcFirstLastPara="1" vertOverflow="ellipsis" vert="horz" wrap="square" lIns="38100" tIns="19050" rIns="38100" bIns="19050" anchor="ctr" anchorCtr="1">
                    <a:spAutoFit/>
                  </a:bodyPr>
                  <a:lstStyle/>
                  <a:p>
                    <a:pPr>
                      <a:defRPr sz="900" b="0" i="0" u="none" strike="noStrike" kern="1200" baseline="0">
                        <a:solidFill>
                          <a:srgbClr val="0000FF"/>
                        </a:solidFill>
                        <a:latin typeface="+mn-lt"/>
                        <a:ea typeface="+mn-ea"/>
                        <a:cs typeface="+mn-cs"/>
                      </a:defRPr>
                    </a:pPr>
                    <a:fld id="{7B4DFA88-A325-4739-9D26-175B0E0495F8}" type="CELLRANGE">
                      <a:rPr lang="en-GB"/>
                      <a:pPr>
                        <a:defRPr>
                          <a:solidFill>
                            <a:srgbClr val="0000FF"/>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00FF"/>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38C7-470F-8EA7-5975D358E250}"/>
                </c:ext>
              </c:extLst>
            </c:dLbl>
            <c:dLbl>
              <c:idx val="3"/>
              <c:tx>
                <c:rich>
                  <a:bodyPr rot="0" spcFirstLastPara="1" vertOverflow="ellipsis" vert="horz" wrap="square" lIns="38100" tIns="19050" rIns="38100" bIns="19050" anchor="ctr" anchorCtr="1">
                    <a:spAutoFit/>
                  </a:bodyPr>
                  <a:lstStyle/>
                  <a:p>
                    <a:pPr>
                      <a:defRPr sz="900" b="0" i="0" u="none" strike="noStrike" kern="1200" baseline="0">
                        <a:solidFill>
                          <a:srgbClr val="0000FF"/>
                        </a:solidFill>
                        <a:latin typeface="+mn-lt"/>
                        <a:ea typeface="+mn-ea"/>
                        <a:cs typeface="+mn-cs"/>
                      </a:defRPr>
                    </a:pPr>
                    <a:fld id="{CEC97E38-2466-4F4C-ABD4-2F57A0F70B62}" type="CELLRANGE">
                      <a:rPr lang="en-GB"/>
                      <a:pPr>
                        <a:defRPr>
                          <a:solidFill>
                            <a:srgbClr val="0000FF"/>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00FF"/>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8C7-470F-8EA7-5975D358E250}"/>
                </c:ext>
              </c:extLst>
            </c:dLbl>
            <c:dLbl>
              <c:idx val="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38C7-470F-8EA7-5975D358E250}"/>
                </c:ext>
              </c:extLst>
            </c:dLbl>
            <c:dLbl>
              <c:idx val="5"/>
              <c:tx>
                <c:rich>
                  <a:bodyPr rot="0" spcFirstLastPara="1" vertOverflow="ellipsis" vert="horz" wrap="square" lIns="38100" tIns="19050" rIns="38100" bIns="19050" anchor="ctr" anchorCtr="1">
                    <a:spAutoFit/>
                  </a:bodyPr>
                  <a:lstStyle/>
                  <a:p>
                    <a:pPr>
                      <a:defRPr sz="900" b="0" i="0" u="none" strike="noStrike" kern="1200" baseline="0">
                        <a:solidFill>
                          <a:srgbClr val="0000FF"/>
                        </a:solidFill>
                        <a:latin typeface="+mn-lt"/>
                        <a:ea typeface="+mn-ea"/>
                        <a:cs typeface="+mn-cs"/>
                      </a:defRPr>
                    </a:pPr>
                    <a:fld id="{C98F7849-94D1-416A-8B09-50F846214881}" type="CELLRANGE">
                      <a:rPr lang="en-GB"/>
                      <a:pPr>
                        <a:defRPr>
                          <a:solidFill>
                            <a:srgbClr val="0000FF"/>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00FF"/>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38C7-470F-8EA7-5975D358E250}"/>
                </c:ext>
              </c:extLst>
            </c:dLbl>
            <c:dLbl>
              <c:idx val="6"/>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BA81424B-F8B6-4C22-9B67-AC26268B68BE}" type="CELLRANGE">
                      <a:rPr lang="en-US"/>
                      <a:pPr>
                        <a:defRPr>
                          <a:solidFill>
                            <a:srgbClr val="FF0000"/>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en-US"/>
                </a:p>
              </c:txPr>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38C7-470F-8EA7-5975D358E250}"/>
                </c:ext>
              </c:extLst>
            </c:dLbl>
            <c:dLbl>
              <c:idx val="7"/>
              <c:tx>
                <c:rich>
                  <a:bodyPr rot="0" spcFirstLastPara="1" vertOverflow="ellipsis" vert="horz" wrap="square" lIns="38100" tIns="19050" rIns="38100" bIns="19050" anchor="ctr" anchorCtr="1">
                    <a:spAutoFit/>
                  </a:bodyPr>
                  <a:lstStyle/>
                  <a:p>
                    <a:pPr>
                      <a:defRPr sz="900" b="0" i="0" u="none" strike="noStrike" kern="1200" baseline="0">
                        <a:solidFill>
                          <a:srgbClr val="0000FF"/>
                        </a:solidFill>
                        <a:latin typeface="+mn-lt"/>
                        <a:ea typeface="+mn-ea"/>
                        <a:cs typeface="+mn-cs"/>
                      </a:defRPr>
                    </a:pPr>
                    <a:fld id="{D423C8B7-3904-430F-8D7F-A22DC3C6CE03}" type="CELLRANGE">
                      <a:rPr lang="en-GB"/>
                      <a:pPr>
                        <a:defRPr>
                          <a:solidFill>
                            <a:srgbClr val="0000FF"/>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00FF"/>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38C7-470F-8EA7-5975D358E250}"/>
                </c:ext>
              </c:extLst>
            </c:dLbl>
            <c:dLbl>
              <c:idx val="8"/>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38C7-470F-8EA7-5975D358E250}"/>
                </c:ext>
              </c:extLst>
            </c:dLbl>
            <c:dLbl>
              <c:idx val="9"/>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38C7-470F-8EA7-5975D358E250}"/>
                </c:ext>
              </c:extLst>
            </c:dLbl>
            <c:dLbl>
              <c:idx val="10"/>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5D2395F4-F28B-410B-ACCA-A0AE9660C8DD}" type="CELLRANGE">
                      <a:rPr lang="en-US"/>
                      <a:pPr>
                        <a:defRPr>
                          <a:solidFill>
                            <a:srgbClr val="FF0000"/>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en-US"/>
                </a:p>
              </c:txPr>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38C7-470F-8EA7-5975D358E250}"/>
                </c:ext>
              </c:extLst>
            </c:dLbl>
            <c:dLbl>
              <c:idx val="11"/>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116A0F58-DD68-46CF-87A2-9AC1FA49F96F}" type="CELLRANGE">
                      <a:rPr lang="en-GB"/>
                      <a:pPr>
                        <a:defRPr>
                          <a:solidFill>
                            <a:srgbClr val="FF0000"/>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38C7-470F-8EA7-5975D358E250}"/>
                </c:ext>
              </c:extLst>
            </c:dLbl>
            <c:dLbl>
              <c:idx val="12"/>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70E2E270-3FCB-4E55-B5E6-96EA46A2898D}" type="CELLRANGE">
                      <a:rPr lang="en-US"/>
                      <a:pPr>
                        <a:defRPr>
                          <a:solidFill>
                            <a:srgbClr val="FF0000"/>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en-US"/>
                </a:p>
              </c:txPr>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38C7-470F-8EA7-5975D358E250}"/>
                </c:ext>
              </c:extLst>
            </c:dLbl>
            <c:dLbl>
              <c:idx val="13"/>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462633E7-1561-4D19-89EA-850527E3FA78}" type="CELLRANGE">
                      <a:rPr lang="en-GB"/>
                      <a:pPr>
                        <a:defRPr>
                          <a:solidFill>
                            <a:srgbClr val="FF0000"/>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38C7-470F-8EA7-5975D358E250}"/>
                </c:ext>
              </c:extLst>
            </c:dLbl>
            <c:dLbl>
              <c:idx val="14"/>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738519CE-8794-4C58-B7B3-0C1F62F50E8C}" type="CELLRANGE">
                      <a:rPr lang="en-US"/>
                      <a:pPr>
                        <a:defRPr>
                          <a:solidFill>
                            <a:srgbClr val="FF0000"/>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en-US"/>
                </a:p>
              </c:txPr>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38C7-470F-8EA7-5975D358E250}"/>
                </c:ext>
              </c:extLst>
            </c:dLbl>
            <c:dLbl>
              <c:idx val="15"/>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effectLst>
                          <a:outerShdw blurRad="50800" dist="50800" dir="5400000" algn="ctr" rotWithShape="0">
                            <a:schemeClr val="bg1">
                              <a:lumMod val="50000"/>
                            </a:schemeClr>
                          </a:outerShdw>
                        </a:effectLst>
                        <a:latin typeface="+mn-lt"/>
                        <a:ea typeface="+mn-ea"/>
                        <a:cs typeface="+mn-cs"/>
                      </a:defRPr>
                    </a:pPr>
                    <a:fld id="{5D370805-DAEF-458F-8EB0-D208E171364A}" type="CELLRANGE">
                      <a:rPr lang="en-US">
                        <a:effectLst>
                          <a:outerShdw blurRad="50800" dist="50800" dir="5400000" algn="ctr" rotWithShape="0">
                            <a:schemeClr val="bg1">
                              <a:lumMod val="50000"/>
                            </a:schemeClr>
                          </a:outerShdw>
                        </a:effectLst>
                      </a:rPr>
                      <a:pPr>
                        <a:defRPr>
                          <a:solidFill>
                            <a:srgbClr val="FF0000"/>
                          </a:solidFill>
                          <a:effectLst>
                            <a:outerShdw blurRad="50800" dist="50800" dir="5400000" algn="ctr" rotWithShape="0">
                              <a:schemeClr val="bg1">
                                <a:lumMod val="50000"/>
                              </a:schemeClr>
                            </a:outerShdw>
                          </a:effectLst>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effectLst>
                        <a:outerShdw blurRad="50800" dist="50800" dir="5400000" algn="ctr" rotWithShape="0">
                          <a:schemeClr val="bg1">
                            <a:lumMod val="50000"/>
                          </a:schemeClr>
                        </a:outerShdw>
                      </a:effectLst>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38C7-470F-8EA7-5975D358E250}"/>
                </c:ext>
              </c:extLst>
            </c:dLbl>
            <c:dLbl>
              <c:idx val="16"/>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EF0906B4-043B-4EEB-83EC-6EA3DD6CECDC}" type="CELLRANGE">
                      <a:rPr lang="en-US"/>
                      <a:pPr>
                        <a:defRPr>
                          <a:solidFill>
                            <a:srgbClr val="FF0000"/>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en-US"/>
                </a:p>
              </c:txPr>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38C7-470F-8EA7-5975D358E250}"/>
                </c:ext>
              </c:extLst>
            </c:dLbl>
            <c:dLbl>
              <c:idx val="17"/>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00180666-6736-4E84-AD72-600BCA6071F6}" type="CELLRANGE">
                      <a:rPr lang="en-US"/>
                      <a:pPr>
                        <a:defRPr>
                          <a:solidFill>
                            <a:srgbClr val="FF0000"/>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38C7-470F-8EA7-5975D358E250}"/>
                </c:ext>
              </c:extLst>
            </c:dLbl>
            <c:dLbl>
              <c:idx val="18"/>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526A22BE-3391-4DFD-B3A5-25781E409694}" type="CELLRANGE">
                      <a:rPr lang="en-US"/>
                      <a:pPr>
                        <a:defRPr>
                          <a:solidFill>
                            <a:srgbClr val="FF0000"/>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en-US"/>
                </a:p>
              </c:txPr>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38C7-470F-8EA7-5975D358E250}"/>
                </c:ext>
              </c:extLst>
            </c:dLbl>
            <c:dLbl>
              <c:idx val="19"/>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38C7-470F-8EA7-5975D358E250}"/>
                </c:ext>
              </c:extLst>
            </c:dLbl>
            <c:dLbl>
              <c:idx val="20"/>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96073A74-7C12-418C-8742-C17996655C7A}" type="CELLRANGE">
                      <a:rPr lang="en-US"/>
                      <a:pPr>
                        <a:defRPr>
                          <a:solidFill>
                            <a:srgbClr val="FF0000"/>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en-US"/>
                </a:p>
              </c:txPr>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38C7-470F-8EA7-5975D358E250}"/>
                </c:ext>
              </c:extLst>
            </c:dLbl>
            <c:dLbl>
              <c:idx val="21"/>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B51C6AE7-A7B5-4B86-AF50-7BF71613D88B}" type="CELLRANGE">
                      <a:rPr lang="en-US"/>
                      <a:pPr>
                        <a:defRPr>
                          <a:solidFill>
                            <a:srgbClr val="FF0000"/>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en-US"/>
                </a:p>
              </c:txPr>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38C7-470F-8EA7-5975D358E250}"/>
                </c:ext>
              </c:extLst>
            </c:dLbl>
            <c:dLbl>
              <c:idx val="22"/>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38C7-470F-8EA7-5975D358E250}"/>
                </c:ext>
              </c:extLst>
            </c:dLbl>
            <c:dLbl>
              <c:idx val="23"/>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38C7-470F-8EA7-5975D358E250}"/>
                </c:ext>
              </c:extLst>
            </c:dLbl>
            <c:dLbl>
              <c:idx val="2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38C7-470F-8EA7-5975D358E250}"/>
                </c:ext>
              </c:extLst>
            </c:dLbl>
            <c:dLbl>
              <c:idx val="25"/>
              <c:tx>
                <c:rich>
                  <a:bodyPr rot="0" spcFirstLastPara="1" vertOverflow="ellipsis" vert="horz" wrap="square" lIns="38100" tIns="19050" rIns="38100" bIns="19050" anchor="ctr" anchorCtr="1">
                    <a:spAutoFit/>
                  </a:bodyPr>
                  <a:lstStyle/>
                  <a:p>
                    <a:pPr>
                      <a:defRPr sz="900" b="0" i="0" u="none" strike="noStrike" kern="1200" baseline="0">
                        <a:solidFill>
                          <a:srgbClr val="0000FF"/>
                        </a:solidFill>
                        <a:latin typeface="+mn-lt"/>
                        <a:ea typeface="+mn-ea"/>
                        <a:cs typeface="+mn-cs"/>
                      </a:defRPr>
                    </a:pPr>
                    <a:fld id="{A59ADD3D-1E99-4328-B19C-706B21354273}" type="CELLRANGE">
                      <a:rPr lang="en-US"/>
                      <a:pPr>
                        <a:defRPr>
                          <a:solidFill>
                            <a:srgbClr val="0000FF"/>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00FF"/>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38C7-470F-8EA7-5975D358E250}"/>
                </c:ext>
              </c:extLst>
            </c:dLbl>
            <c:dLbl>
              <c:idx val="26"/>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F6E866CF-6E6A-44A8-B593-F821C0C4488B}" type="CELLRANGE">
                      <a:rPr lang="en-US"/>
                      <a:pPr>
                        <a:defRPr>
                          <a:solidFill>
                            <a:srgbClr val="FF0000"/>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en-US"/>
                </a:p>
              </c:txPr>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38C7-470F-8EA7-5975D358E250}"/>
                </c:ext>
              </c:extLst>
            </c:dLbl>
            <c:dLbl>
              <c:idx val="27"/>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38C7-470F-8EA7-5975D358E250}"/>
                </c:ext>
              </c:extLst>
            </c:dLbl>
            <c:dLbl>
              <c:idx val="28"/>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effectLst/>
                        <a:latin typeface="+mn-lt"/>
                        <a:ea typeface="+mn-ea"/>
                        <a:cs typeface="+mn-cs"/>
                      </a:defRPr>
                    </a:pPr>
                    <a:fld id="{40CDD9D7-0DDF-4E3A-AE8E-E029912340CD}" type="CELLRANGE">
                      <a:rPr lang="en-US"/>
                      <a:pPr>
                        <a:defRPr>
                          <a:solidFill>
                            <a:srgbClr val="FF0000"/>
                          </a:solidFill>
                          <a:effectLst/>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effectLst/>
                      <a:latin typeface="+mn-lt"/>
                      <a:ea typeface="+mn-ea"/>
                      <a:cs typeface="+mn-cs"/>
                    </a:defRPr>
                  </a:pPr>
                  <a:endParaRPr lang="en-US"/>
                </a:p>
              </c:txPr>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38C7-470F-8EA7-5975D358E250}"/>
                </c:ext>
              </c:extLst>
            </c:dLbl>
            <c:dLbl>
              <c:idx val="29"/>
              <c:tx>
                <c:rich>
                  <a:bodyPr rot="0" spcFirstLastPara="1" vertOverflow="ellipsis" vert="horz" wrap="square" lIns="38100" tIns="19050" rIns="38100" bIns="19050" anchor="ctr" anchorCtr="1">
                    <a:spAutoFit/>
                  </a:bodyPr>
                  <a:lstStyle/>
                  <a:p>
                    <a:pPr>
                      <a:defRPr sz="900" b="0" i="0" u="none" strike="noStrike" kern="1200" baseline="0">
                        <a:solidFill>
                          <a:srgbClr val="0000FF"/>
                        </a:solidFill>
                        <a:latin typeface="+mn-lt"/>
                        <a:ea typeface="+mn-ea"/>
                        <a:cs typeface="+mn-cs"/>
                      </a:defRPr>
                    </a:pPr>
                    <a:fld id="{F24C561C-4FE8-4A4C-87E6-D2C78D199A3E}" type="CELLRANGE">
                      <a:rPr lang="en-US"/>
                      <a:pPr>
                        <a:defRPr>
                          <a:solidFill>
                            <a:srgbClr val="0000FF"/>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00FF"/>
                      </a:solidFill>
                      <a:latin typeface="+mn-lt"/>
                      <a:ea typeface="+mn-ea"/>
                      <a:cs typeface="+mn-cs"/>
                    </a:defRPr>
                  </a:pPr>
                  <a:endParaRPr lang="en-US"/>
                </a:p>
              </c:txPr>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38C7-470F-8EA7-5975D358E250}"/>
                </c:ext>
              </c:extLst>
            </c:dLbl>
            <c:dLbl>
              <c:idx val="30"/>
              <c:tx>
                <c:rich>
                  <a:bodyPr rot="0" spcFirstLastPara="1" vertOverflow="ellipsis" vert="horz" wrap="square" lIns="38100" tIns="19050" rIns="38100" bIns="19050" anchor="ctr" anchorCtr="1">
                    <a:spAutoFit/>
                  </a:bodyPr>
                  <a:lstStyle/>
                  <a:p>
                    <a:pPr>
                      <a:defRPr sz="900" b="0" i="0" u="none" strike="noStrike" kern="1200" baseline="0">
                        <a:solidFill>
                          <a:srgbClr val="0000FF"/>
                        </a:solidFill>
                        <a:latin typeface="+mn-lt"/>
                        <a:ea typeface="+mn-ea"/>
                        <a:cs typeface="+mn-cs"/>
                      </a:defRPr>
                    </a:pPr>
                    <a:fld id="{8EAAF978-7F6D-48EF-821A-8A67B6626F31}" type="CELLRANGE">
                      <a:rPr lang="en-US"/>
                      <a:pPr>
                        <a:defRPr>
                          <a:solidFill>
                            <a:srgbClr val="0000FF"/>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00FF"/>
                      </a:solidFill>
                      <a:latin typeface="+mn-lt"/>
                      <a:ea typeface="+mn-ea"/>
                      <a:cs typeface="+mn-cs"/>
                    </a:defRPr>
                  </a:pPr>
                  <a:endParaRPr lang="en-US"/>
                </a:p>
              </c:txPr>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38C7-470F-8EA7-5975D358E250}"/>
                </c:ext>
              </c:extLst>
            </c:dLbl>
            <c:dLbl>
              <c:idx val="31"/>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83546427-C7FB-476A-8C43-BB911BF62ECB}" type="CELLRANGE">
                      <a:rPr lang="en-US"/>
                      <a:pPr>
                        <a:defRPr>
                          <a:solidFill>
                            <a:srgbClr val="FF0000"/>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en-US"/>
                </a:p>
              </c:txPr>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38C7-470F-8EA7-5975D358E250}"/>
                </c:ext>
              </c:extLst>
            </c:dLbl>
            <c:dLbl>
              <c:idx val="32"/>
              <c:tx>
                <c:rich>
                  <a:bodyPr rot="0" spcFirstLastPara="1" vertOverflow="ellipsis" vert="horz" wrap="square" lIns="38100" tIns="19050" rIns="38100" bIns="19050" anchor="ctr" anchorCtr="1">
                    <a:spAutoFit/>
                  </a:bodyPr>
                  <a:lstStyle/>
                  <a:p>
                    <a:pPr>
                      <a:defRPr sz="900" b="0" i="0" u="none" strike="noStrike" kern="1200" baseline="0">
                        <a:solidFill>
                          <a:srgbClr val="0000FF"/>
                        </a:solidFill>
                        <a:latin typeface="+mn-lt"/>
                        <a:ea typeface="+mn-ea"/>
                        <a:cs typeface="+mn-cs"/>
                      </a:defRPr>
                    </a:pPr>
                    <a:fld id="{5EB55CFF-7512-449D-B903-0222F9383BB5}" type="CELLRANGE">
                      <a:rPr lang="en-US"/>
                      <a:pPr>
                        <a:defRPr>
                          <a:solidFill>
                            <a:srgbClr val="0000FF"/>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00FF"/>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38C7-470F-8EA7-5975D358E250}"/>
                </c:ext>
              </c:extLst>
            </c:dLbl>
            <c:dLbl>
              <c:idx val="33"/>
              <c:tx>
                <c:rich>
                  <a:bodyPr rot="0" spcFirstLastPara="1" vertOverflow="ellipsis" vert="horz" wrap="square" lIns="38100" tIns="19050" rIns="38100" bIns="19050" anchor="ctr" anchorCtr="1">
                    <a:spAutoFit/>
                  </a:bodyPr>
                  <a:lstStyle/>
                  <a:p>
                    <a:pPr>
                      <a:defRPr sz="900" b="0" i="0" u="none" strike="noStrike" kern="1200" baseline="0">
                        <a:solidFill>
                          <a:srgbClr val="0000FF"/>
                        </a:solidFill>
                        <a:latin typeface="+mn-lt"/>
                        <a:ea typeface="+mn-ea"/>
                        <a:cs typeface="+mn-cs"/>
                      </a:defRPr>
                    </a:pPr>
                    <a:fld id="{CFB2255D-83ED-4B55-AEDA-88608C452CB9}" type="CELLRANGE">
                      <a:rPr lang="en-GB"/>
                      <a:pPr>
                        <a:defRPr>
                          <a:solidFill>
                            <a:srgbClr val="0000FF"/>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00FF"/>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38C7-470F-8EA7-5975D358E250}"/>
                </c:ext>
              </c:extLst>
            </c:dLbl>
            <c:dLbl>
              <c:idx val="3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38C7-470F-8EA7-5975D358E250}"/>
                </c:ext>
              </c:extLst>
            </c:dLbl>
            <c:dLbl>
              <c:idx val="35"/>
              <c:tx>
                <c:rich>
                  <a:bodyPr rot="0" spcFirstLastPara="1" vertOverflow="ellipsis" vert="horz" wrap="square" lIns="38100" tIns="19050" rIns="38100" bIns="19050" anchor="ctr" anchorCtr="1">
                    <a:spAutoFit/>
                  </a:bodyPr>
                  <a:lstStyle/>
                  <a:p>
                    <a:pPr>
                      <a:defRPr sz="900" b="0" i="0" u="none" strike="noStrike" kern="1200" baseline="0">
                        <a:solidFill>
                          <a:srgbClr val="0000FF"/>
                        </a:solidFill>
                        <a:latin typeface="+mn-lt"/>
                        <a:ea typeface="+mn-ea"/>
                        <a:cs typeface="+mn-cs"/>
                      </a:defRPr>
                    </a:pPr>
                    <a:fld id="{7210E6C2-B0A7-4ED2-8367-56E71296D418}" type="CELLRANGE">
                      <a:rPr lang="en-GB"/>
                      <a:pPr>
                        <a:defRPr>
                          <a:solidFill>
                            <a:srgbClr val="0000FF"/>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00FF"/>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B-38C7-470F-8EA7-5975D358E250}"/>
                </c:ext>
              </c:extLst>
            </c:dLbl>
            <c:dLbl>
              <c:idx val="36"/>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38C7-470F-8EA7-5975D358E250}"/>
                </c:ext>
              </c:extLst>
            </c:dLbl>
            <c:dLbl>
              <c:idx val="37"/>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38C7-470F-8EA7-5975D358E250}"/>
                </c:ext>
              </c:extLst>
            </c:dLbl>
            <c:dLbl>
              <c:idx val="38"/>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38C7-470F-8EA7-5975D358E250}"/>
                </c:ext>
              </c:extLst>
            </c:dLbl>
            <c:dLbl>
              <c:idx val="39"/>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849BFD1B-D0AC-460B-916B-56ED49413BC4}" type="CELLRANGE">
                      <a:rPr lang="en-US"/>
                      <a:pPr>
                        <a:defRPr>
                          <a:solidFill>
                            <a:srgbClr val="FF0000"/>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en-US"/>
                </a:p>
              </c:txPr>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38C7-470F-8EA7-5975D358E250}"/>
                </c:ext>
              </c:extLst>
            </c:dLbl>
            <c:dLbl>
              <c:idx val="40"/>
              <c:tx>
                <c:rich>
                  <a:bodyPr rot="0" spcFirstLastPara="1" vertOverflow="ellipsis" vert="horz" wrap="square" lIns="38100" tIns="19050" rIns="38100" bIns="19050" anchor="ctr" anchorCtr="1">
                    <a:spAutoFit/>
                  </a:bodyPr>
                  <a:lstStyle/>
                  <a:p>
                    <a:pPr>
                      <a:defRPr sz="900" b="0" i="0" u="none" strike="noStrike" kern="1200" baseline="0">
                        <a:solidFill>
                          <a:srgbClr val="0000FF"/>
                        </a:solidFill>
                        <a:latin typeface="+mn-lt"/>
                        <a:ea typeface="+mn-ea"/>
                        <a:cs typeface="+mn-cs"/>
                      </a:defRPr>
                    </a:pPr>
                    <a:fld id="{31C07BA2-0504-4514-949E-420C72AE8335}" type="CELLRANGE">
                      <a:rPr lang="en-US"/>
                      <a:pPr>
                        <a:defRPr>
                          <a:solidFill>
                            <a:srgbClr val="0000FF"/>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00FF"/>
                      </a:solidFill>
                      <a:latin typeface="+mn-lt"/>
                      <a:ea typeface="+mn-ea"/>
                      <a:cs typeface="+mn-cs"/>
                    </a:defRPr>
                  </a:pPr>
                  <a:endParaRPr lang="en-US"/>
                </a:p>
              </c:txPr>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38C7-470F-8EA7-5975D358E250}"/>
                </c:ext>
              </c:extLst>
            </c:dLbl>
            <c:dLbl>
              <c:idx val="41"/>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6C5F3D3E-A948-4AF0-A899-B1ED8D617079}" type="CELLRANGE">
                      <a:rPr lang="en-US"/>
                      <a:pPr>
                        <a:defRPr>
                          <a:solidFill>
                            <a:srgbClr val="FF0000"/>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en-US"/>
                </a:p>
              </c:txPr>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38C7-470F-8EA7-5975D358E250}"/>
                </c:ext>
              </c:extLst>
            </c:dLbl>
            <c:dLbl>
              <c:idx val="42"/>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D59453B2-B8C4-43C1-BB78-3056BD8AF727}" type="CELLRANGE">
                      <a:rPr lang="en-US"/>
                      <a:pPr>
                        <a:defRPr>
                          <a:solidFill>
                            <a:srgbClr val="FF0000"/>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en-US"/>
                </a:p>
              </c:txPr>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38C7-470F-8EA7-5975D358E250}"/>
                </c:ext>
              </c:extLst>
            </c:dLbl>
            <c:dLbl>
              <c:idx val="43"/>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C3049F6C-5627-41B6-961B-BEC33F7D160F}" type="CELLRANGE">
                      <a:rPr lang="en-US"/>
                      <a:pPr>
                        <a:defRPr>
                          <a:solidFill>
                            <a:srgbClr val="FF0000"/>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en-US"/>
                </a:p>
              </c:txPr>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38C7-470F-8EA7-5975D358E250}"/>
                </c:ext>
              </c:extLst>
            </c:dLbl>
            <c:dLbl>
              <c:idx val="4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38C7-470F-8EA7-5975D358E250}"/>
                </c:ext>
              </c:extLst>
            </c:dLbl>
            <c:dLbl>
              <c:idx val="45"/>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B1A4A311-5EC5-4668-9B95-75F58AADE886}" type="CELLRANGE">
                      <a:rPr lang="en-US"/>
                      <a:pPr>
                        <a:defRPr>
                          <a:solidFill>
                            <a:srgbClr val="FF0000"/>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en-US"/>
                </a:p>
              </c:txPr>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38C7-470F-8EA7-5975D358E250}"/>
                </c:ext>
              </c:extLst>
            </c:dLbl>
            <c:dLbl>
              <c:idx val="46"/>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CD1A874F-AA72-44A3-878F-1C2C6277FE76}" type="CELLRANGE">
                      <a:rPr lang="en-GB"/>
                      <a:pPr>
                        <a:defRPr>
                          <a:solidFill>
                            <a:srgbClr val="FF0000"/>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38C7-470F-8EA7-5975D358E250}"/>
                </c:ext>
              </c:extLst>
            </c:dLbl>
            <c:dLbl>
              <c:idx val="47"/>
              <c:tx>
                <c:rich>
                  <a:bodyPr rot="0" spcFirstLastPara="1" vertOverflow="ellipsis" vert="horz" wrap="square" lIns="38100" tIns="19050" rIns="38100" bIns="19050" anchor="ctr" anchorCtr="1">
                    <a:spAutoFit/>
                  </a:bodyPr>
                  <a:lstStyle/>
                  <a:p>
                    <a:pPr>
                      <a:defRPr sz="900" b="0" i="0" u="none" strike="noStrike" kern="1200" baseline="0">
                        <a:solidFill>
                          <a:srgbClr val="0000FF"/>
                        </a:solidFill>
                        <a:latin typeface="+mn-lt"/>
                        <a:ea typeface="+mn-ea"/>
                        <a:cs typeface="+mn-cs"/>
                      </a:defRPr>
                    </a:pPr>
                    <a:fld id="{46883028-9740-4450-BD0E-941D7EFCA906}" type="CELLRANGE">
                      <a:rPr lang="en-GB"/>
                      <a:pPr>
                        <a:defRPr>
                          <a:solidFill>
                            <a:srgbClr val="0000FF"/>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00FF"/>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1-38C7-470F-8EA7-5975D358E25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1"/>
            <c:dispEq val="1"/>
            <c:trendlineLbl>
              <c:layout>
                <c:manualLayout>
                  <c:x val="0.11247520724662574"/>
                  <c:y val="-0.43573805479607752"/>
                </c:manualLayout>
              </c:layout>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aseline="0"/>
                      <a:t>R² = 0.5237</a:t>
                    </a:r>
                    <a:endParaRPr lang="en-US"/>
                  </a:p>
                </c:rich>
              </c:tx>
              <c:numFmt formatCode="General" sourceLinked="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rendlineLbl>
          </c:trendline>
          <c:xVal>
            <c:numRef>
              <c:f>'Relig DB and Renewables'!$D$285:$D$332</c:f>
              <c:numCache>
                <c:formatCode>0.00</c:formatCode>
                <c:ptCount val="48"/>
                <c:pt idx="0">
                  <c:v>95.798000000000002</c:v>
                </c:pt>
                <c:pt idx="1">
                  <c:v>93.367999999999995</c:v>
                </c:pt>
                <c:pt idx="2">
                  <c:v>76.358000000000004</c:v>
                </c:pt>
                <c:pt idx="3">
                  <c:v>83.64800000000001</c:v>
                </c:pt>
                <c:pt idx="5">
                  <c:v>100</c:v>
                </c:pt>
                <c:pt idx="6">
                  <c:v>62.993000000000009</c:v>
                </c:pt>
                <c:pt idx="7">
                  <c:v>66.638000000000005</c:v>
                </c:pt>
                <c:pt idx="10">
                  <c:v>54.488</c:v>
                </c:pt>
                <c:pt idx="11">
                  <c:v>69.067999999999998</c:v>
                </c:pt>
                <c:pt idx="12">
                  <c:v>47.198</c:v>
                </c:pt>
                <c:pt idx="13">
                  <c:v>67.853000000000009</c:v>
                </c:pt>
                <c:pt idx="14">
                  <c:v>36.262999999999998</c:v>
                </c:pt>
                <c:pt idx="15">
                  <c:v>39.908000000000001</c:v>
                </c:pt>
                <c:pt idx="16">
                  <c:v>28.972999999999999</c:v>
                </c:pt>
                <c:pt idx="17">
                  <c:v>38.692999999999998</c:v>
                </c:pt>
                <c:pt idx="18">
                  <c:v>37.478000000000002</c:v>
                </c:pt>
                <c:pt idx="20">
                  <c:v>24.113</c:v>
                </c:pt>
                <c:pt idx="21">
                  <c:v>27.757999999999999</c:v>
                </c:pt>
                <c:pt idx="25">
                  <c:v>94.582999999999998</c:v>
                </c:pt>
                <c:pt idx="26">
                  <c:v>55.703000000000003</c:v>
                </c:pt>
                <c:pt idx="28">
                  <c:v>86.078000000000003</c:v>
                </c:pt>
                <c:pt idx="29">
                  <c:v>82.433000000000007</c:v>
                </c:pt>
                <c:pt idx="30">
                  <c:v>78.787999999999997</c:v>
                </c:pt>
                <c:pt idx="31">
                  <c:v>50.843000000000004</c:v>
                </c:pt>
                <c:pt idx="32">
                  <c:v>73.927999999999997</c:v>
                </c:pt>
                <c:pt idx="33">
                  <c:v>41.123000000000005</c:v>
                </c:pt>
                <c:pt idx="35">
                  <c:v>58.132999999999996</c:v>
                </c:pt>
                <c:pt idx="39">
                  <c:v>43.552999999999997</c:v>
                </c:pt>
                <c:pt idx="40">
                  <c:v>72.713000000000008</c:v>
                </c:pt>
                <c:pt idx="41">
                  <c:v>35.048000000000002</c:v>
                </c:pt>
                <c:pt idx="42">
                  <c:v>33.832999999999998</c:v>
                </c:pt>
                <c:pt idx="43">
                  <c:v>32.618000000000002</c:v>
                </c:pt>
                <c:pt idx="45">
                  <c:v>25.327999999999999</c:v>
                </c:pt>
                <c:pt idx="46">
                  <c:v>64.207999999999998</c:v>
                </c:pt>
                <c:pt idx="47">
                  <c:v>100</c:v>
                </c:pt>
              </c:numCache>
            </c:numRef>
          </c:xVal>
          <c:yVal>
            <c:numRef>
              <c:f>'Relig DB and Renewables'!$C$285:$C$332</c:f>
              <c:numCache>
                <c:formatCode>General</c:formatCode>
                <c:ptCount val="48"/>
                <c:pt idx="0">
                  <c:v>22.2</c:v>
                </c:pt>
                <c:pt idx="1">
                  <c:v>21.6</c:v>
                </c:pt>
                <c:pt idx="2">
                  <c:v>25.6</c:v>
                </c:pt>
                <c:pt idx="3">
                  <c:v>11.4</c:v>
                </c:pt>
                <c:pt idx="5">
                  <c:v>23.4</c:v>
                </c:pt>
                <c:pt idx="6">
                  <c:v>36.9</c:v>
                </c:pt>
                <c:pt idx="7">
                  <c:v>24.8</c:v>
                </c:pt>
                <c:pt idx="10">
                  <c:v>46</c:v>
                </c:pt>
                <c:pt idx="11">
                  <c:v>36.5</c:v>
                </c:pt>
                <c:pt idx="12">
                  <c:v>36.6</c:v>
                </c:pt>
                <c:pt idx="13">
                  <c:v>42.6</c:v>
                </c:pt>
                <c:pt idx="14">
                  <c:v>27.6</c:v>
                </c:pt>
                <c:pt idx="15">
                  <c:v>48.6</c:v>
                </c:pt>
                <c:pt idx="16">
                  <c:v>40.799999999999997</c:v>
                </c:pt>
                <c:pt idx="17">
                  <c:v>49.2</c:v>
                </c:pt>
                <c:pt idx="18">
                  <c:v>41.4</c:v>
                </c:pt>
                <c:pt idx="20">
                  <c:v>57</c:v>
                </c:pt>
                <c:pt idx="21">
                  <c:v>54.6</c:v>
                </c:pt>
                <c:pt idx="25">
                  <c:v>0.96</c:v>
                </c:pt>
                <c:pt idx="26">
                  <c:v>32</c:v>
                </c:pt>
                <c:pt idx="28">
                  <c:v>29.4</c:v>
                </c:pt>
                <c:pt idx="29">
                  <c:v>18</c:v>
                </c:pt>
                <c:pt idx="30">
                  <c:v>31.2</c:v>
                </c:pt>
                <c:pt idx="31">
                  <c:v>35.4</c:v>
                </c:pt>
                <c:pt idx="32">
                  <c:v>26.6</c:v>
                </c:pt>
                <c:pt idx="33">
                  <c:v>16.3</c:v>
                </c:pt>
                <c:pt idx="35">
                  <c:v>15.6</c:v>
                </c:pt>
                <c:pt idx="39">
                  <c:v>43.8</c:v>
                </c:pt>
                <c:pt idx="40">
                  <c:v>20.3</c:v>
                </c:pt>
                <c:pt idx="41">
                  <c:v>51</c:v>
                </c:pt>
                <c:pt idx="42">
                  <c:v>48.6</c:v>
                </c:pt>
                <c:pt idx="43">
                  <c:v>28.2</c:v>
                </c:pt>
                <c:pt idx="45">
                  <c:v>45.6</c:v>
                </c:pt>
                <c:pt idx="46">
                  <c:v>39.799999999999997</c:v>
                </c:pt>
                <c:pt idx="47">
                  <c:v>14.4</c:v>
                </c:pt>
              </c:numCache>
            </c:numRef>
          </c:yVal>
          <c:smooth val="0"/>
          <c:extLst>
            <c:ext xmlns:c15="http://schemas.microsoft.com/office/drawing/2012/chart" uri="{02D57815-91ED-43cb-92C2-25804820EDAC}">
              <c15:datalabelsRange>
                <c15:f>'Relig DB and Renewables'!$J$285:$J$332</c15:f>
                <c15:dlblRangeCache>
                  <c:ptCount val="48"/>
                  <c:pt idx="0">
                    <c:v>Phillipines 33</c:v>
                  </c:pt>
                  <c:pt idx="1">
                    <c:v>India 23</c:v>
                  </c:pt>
                  <c:pt idx="2">
                    <c:v>Poland 22</c:v>
                  </c:pt>
                  <c:pt idx="3">
                    <c:v>Egypt 34</c:v>
                  </c:pt>
                  <c:pt idx="5">
                    <c:v>Thailand 30</c:v>
                  </c:pt>
                  <c:pt idx="6">
                    <c:v>Portugal 3</c:v>
                  </c:pt>
                  <c:pt idx="7">
                    <c:v>Mexico 31</c:v>
                  </c:pt>
                  <c:pt idx="10">
                    <c:v>Austria 12</c:v>
                  </c:pt>
                  <c:pt idx="11">
                    <c:v>Greece 4</c:v>
                  </c:pt>
                  <c:pt idx="12">
                    <c:v>Spain 6</c:v>
                  </c:pt>
                  <c:pt idx="13">
                    <c:v>Italy 8</c:v>
                  </c:pt>
                  <c:pt idx="14">
                    <c:v>Australia 17</c:v>
                  </c:pt>
                  <c:pt idx="15">
                    <c:v>France 15</c:v>
                  </c:pt>
                  <c:pt idx="16">
                    <c:v>Great Britain 9</c:v>
                  </c:pt>
                  <c:pt idx="17">
                    <c:v>Germany 1</c:v>
                  </c:pt>
                  <c:pt idx="18">
                    <c:v>Finland 19</c:v>
                  </c:pt>
                  <c:pt idx="20">
                    <c:v>Sweden 7</c:v>
                  </c:pt>
                  <c:pt idx="21">
                    <c:v>Denmark 2</c:v>
                  </c:pt>
                  <c:pt idx="25">
                    <c:v>Pakistan 32</c:v>
                  </c:pt>
                  <c:pt idx="26">
                    <c:v>Lithuania 21</c:v>
                  </c:pt>
                  <c:pt idx="28">
                    <c:v>Romania 14</c:v>
                  </c:pt>
                  <c:pt idx="29">
                    <c:v>Brazil 26</c:v>
                  </c:pt>
                  <c:pt idx="30">
                    <c:v>Turkey 27</c:v>
                  </c:pt>
                  <c:pt idx="31">
                    <c:v>Bulgaria 11</c:v>
                  </c:pt>
                  <c:pt idx="32">
                    <c:v>Iran 35</c:v>
                  </c:pt>
                  <c:pt idx="33">
                    <c:v>South Korea 28</c:v>
                  </c:pt>
                  <c:pt idx="35">
                    <c:v>Ukraine 24</c:v>
                  </c:pt>
                  <c:pt idx="39">
                    <c:v>Canada 18</c:v>
                  </c:pt>
                  <c:pt idx="40">
                    <c:v>South Africa 25</c:v>
                  </c:pt>
                  <c:pt idx="41">
                    <c:v>Belgium 5</c:v>
                  </c:pt>
                  <c:pt idx="42">
                    <c:v>Netherlands 13</c:v>
                  </c:pt>
                  <c:pt idx="43">
                    <c:v>Japan 10</c:v>
                  </c:pt>
                  <c:pt idx="45">
                    <c:v>Czech republic 16</c:v>
                  </c:pt>
                  <c:pt idx="46">
                    <c:v>Chile 20</c:v>
                  </c:pt>
                  <c:pt idx="47">
                    <c:v>Morocco 29</c:v>
                  </c:pt>
                </c15:dlblRangeCache>
              </c15:datalabelsRange>
            </c:ext>
            <c:ext xmlns:c16="http://schemas.microsoft.com/office/drawing/2014/chart" uri="{C3380CC4-5D6E-409C-BE32-E72D297353CC}">
              <c16:uniqueId val="{00000000-38C7-470F-8EA7-5975D358E250}"/>
            </c:ext>
          </c:extLst>
        </c:ser>
        <c:dLbls>
          <c:showLegendKey val="0"/>
          <c:showVal val="0"/>
          <c:showCatName val="0"/>
          <c:showSerName val="0"/>
          <c:showPercent val="0"/>
          <c:showBubbleSize val="0"/>
        </c:dLbls>
        <c:axId val="437794816"/>
        <c:axId val="437784976"/>
      </c:scatterChart>
      <c:valAx>
        <c:axId val="43779481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GB" sz="1400"/>
                  <a:t>Debiased National Religiosity</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7784976"/>
        <c:crosses val="autoZero"/>
        <c:crossBetween val="midCat"/>
      </c:valAx>
      <c:valAx>
        <c:axId val="4377849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GB" sz="1400" b="0" i="0" u="none" strike="noStrike" baseline="0">
                    <a:effectLst/>
                  </a:rPr>
                  <a:t>UN Poll  vote share for 'action on climate change'</a:t>
                </a:r>
                <a:endParaRPr lang="en-GB" sz="1400"/>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779481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baseline="0">
                <a:effectLst/>
              </a:rPr>
              <a:t>Rank of </a:t>
            </a:r>
            <a:r>
              <a:rPr lang="en-GB" sz="1400" b="0" i="1" u="none" strike="noStrike" baseline="0">
                <a:effectLst/>
              </a:rPr>
              <a:t>Renewables Commitment </a:t>
            </a:r>
            <a:r>
              <a:rPr lang="en-GB" sz="1400" b="0" i="0" u="none" strike="noStrike" baseline="0">
                <a:effectLst/>
              </a:rPr>
              <a:t>= Average of (GDPpC-normalised anual-sunshine-duration-adjusted Solar Capacity / Population) and (GDPpC-normalised Wind Capacity / Population), versus Debiased National Religiosity. For 35 nations.</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6374733545047203E-2"/>
          <c:y val="8.619046660088206E-2"/>
          <c:w val="0.92761978509592358"/>
          <c:h val="0.85472917547710625"/>
        </c:manualLayout>
      </c:layout>
      <c:scatterChart>
        <c:scatterStyle val="lineMarker"/>
        <c:varyColors val="0"/>
        <c:ser>
          <c:idx val="0"/>
          <c:order val="0"/>
          <c:spPr>
            <a:ln w="25400" cap="rnd">
              <a:noFill/>
              <a:round/>
            </a:ln>
            <a:effectLst/>
          </c:spPr>
          <c:marker>
            <c:symbol val="circle"/>
            <c:size val="7"/>
            <c:spPr>
              <a:solidFill>
                <a:schemeClr val="accent1"/>
              </a:solidFill>
              <a:ln w="9525">
                <a:noFill/>
              </a:ln>
              <a:effectLst/>
            </c:spPr>
          </c:marker>
          <c:dPt>
            <c:idx val="0"/>
            <c:marker>
              <c:symbol val="circle"/>
              <c:size val="7"/>
              <c:spPr>
                <a:solidFill>
                  <a:schemeClr val="bg1">
                    <a:lumMod val="75000"/>
                  </a:schemeClr>
                </a:solidFill>
                <a:ln w="9525">
                  <a:noFill/>
                </a:ln>
                <a:effectLst/>
              </c:spPr>
            </c:marker>
            <c:bubble3D val="0"/>
            <c:extLst>
              <c:ext xmlns:c16="http://schemas.microsoft.com/office/drawing/2014/chart" uri="{C3380CC4-5D6E-409C-BE32-E72D297353CC}">
                <c16:uniqueId val="{00000002-164E-45F5-ADB2-3F04D545AED2}"/>
              </c:ext>
            </c:extLst>
          </c:dPt>
          <c:dPt>
            <c:idx val="1"/>
            <c:marker>
              <c:symbol val="circle"/>
              <c:size val="7"/>
              <c:spPr>
                <a:solidFill>
                  <a:srgbClr val="FF6699"/>
                </a:solidFill>
                <a:ln w="9525">
                  <a:noFill/>
                </a:ln>
                <a:effectLst/>
              </c:spPr>
            </c:marker>
            <c:bubble3D val="0"/>
            <c:extLst>
              <c:ext xmlns:c16="http://schemas.microsoft.com/office/drawing/2014/chart" uri="{C3380CC4-5D6E-409C-BE32-E72D297353CC}">
                <c16:uniqueId val="{00000003-164E-45F5-ADB2-3F04D545AED2}"/>
              </c:ext>
            </c:extLst>
          </c:dPt>
          <c:dPt>
            <c:idx val="2"/>
            <c:marker>
              <c:symbol val="circle"/>
              <c:size val="7"/>
              <c:spPr>
                <a:solidFill>
                  <a:srgbClr val="7030A0"/>
                </a:solidFill>
                <a:ln w="9525">
                  <a:noFill/>
                </a:ln>
                <a:effectLst/>
              </c:spPr>
            </c:marker>
            <c:bubble3D val="0"/>
            <c:extLst>
              <c:ext xmlns:c16="http://schemas.microsoft.com/office/drawing/2014/chart" uri="{C3380CC4-5D6E-409C-BE32-E72D297353CC}">
                <c16:uniqueId val="{00000004-164E-45F5-ADB2-3F04D545AED2}"/>
              </c:ext>
            </c:extLst>
          </c:dPt>
          <c:dPt>
            <c:idx val="3"/>
            <c:marker>
              <c:symbol val="circle"/>
              <c:size val="7"/>
              <c:spPr>
                <a:solidFill>
                  <a:schemeClr val="bg1">
                    <a:lumMod val="75000"/>
                  </a:schemeClr>
                </a:solidFill>
                <a:ln w="9525">
                  <a:noFill/>
                </a:ln>
                <a:effectLst/>
              </c:spPr>
            </c:marker>
            <c:bubble3D val="0"/>
            <c:extLst>
              <c:ext xmlns:c16="http://schemas.microsoft.com/office/drawing/2014/chart" uri="{C3380CC4-5D6E-409C-BE32-E72D297353CC}">
                <c16:uniqueId val="{00000005-164E-45F5-ADB2-3F04D545AED2}"/>
              </c:ext>
            </c:extLst>
          </c:dPt>
          <c:dPt>
            <c:idx val="5"/>
            <c:marker>
              <c:symbol val="circle"/>
              <c:size val="7"/>
              <c:spPr>
                <a:solidFill>
                  <a:schemeClr val="bg1">
                    <a:lumMod val="75000"/>
                  </a:schemeClr>
                </a:solidFill>
                <a:ln w="9525">
                  <a:noFill/>
                </a:ln>
                <a:effectLst/>
              </c:spPr>
            </c:marker>
            <c:bubble3D val="0"/>
            <c:extLst>
              <c:ext xmlns:c16="http://schemas.microsoft.com/office/drawing/2014/chart" uri="{C3380CC4-5D6E-409C-BE32-E72D297353CC}">
                <c16:uniqueId val="{00000007-164E-45F5-ADB2-3F04D545AED2}"/>
              </c:ext>
            </c:extLst>
          </c:dPt>
          <c:dPt>
            <c:idx val="6"/>
            <c:marker>
              <c:symbol val="circle"/>
              <c:size val="7"/>
              <c:spPr>
                <a:solidFill>
                  <a:srgbClr val="7030A0"/>
                </a:solidFill>
                <a:ln w="9525">
                  <a:noFill/>
                </a:ln>
                <a:effectLst/>
              </c:spPr>
            </c:marker>
            <c:bubble3D val="0"/>
            <c:extLst>
              <c:ext xmlns:c16="http://schemas.microsoft.com/office/drawing/2014/chart" uri="{C3380CC4-5D6E-409C-BE32-E72D297353CC}">
                <c16:uniqueId val="{00000008-164E-45F5-ADB2-3F04D545AED2}"/>
              </c:ext>
            </c:extLst>
          </c:dPt>
          <c:dPt>
            <c:idx val="7"/>
            <c:marker>
              <c:symbol val="circle"/>
              <c:size val="7"/>
              <c:spPr>
                <a:solidFill>
                  <a:srgbClr val="92D050"/>
                </a:solidFill>
                <a:ln w="9525">
                  <a:noFill/>
                </a:ln>
                <a:effectLst/>
              </c:spPr>
            </c:marker>
            <c:bubble3D val="0"/>
            <c:extLst>
              <c:ext xmlns:c16="http://schemas.microsoft.com/office/drawing/2014/chart" uri="{C3380CC4-5D6E-409C-BE32-E72D297353CC}">
                <c16:uniqueId val="{00000009-164E-45F5-ADB2-3F04D545AED2}"/>
              </c:ext>
            </c:extLst>
          </c:dPt>
          <c:dPt>
            <c:idx val="10"/>
            <c:marker>
              <c:symbol val="circle"/>
              <c:size val="7"/>
              <c:spPr>
                <a:solidFill>
                  <a:srgbClr val="0000FF"/>
                </a:solidFill>
                <a:ln w="9525">
                  <a:noFill/>
                </a:ln>
                <a:effectLst/>
              </c:spPr>
            </c:marker>
            <c:bubble3D val="0"/>
            <c:extLst>
              <c:ext xmlns:c16="http://schemas.microsoft.com/office/drawing/2014/chart" uri="{C3380CC4-5D6E-409C-BE32-E72D297353CC}">
                <c16:uniqueId val="{0000000C-164E-45F5-ADB2-3F04D545AED2}"/>
              </c:ext>
            </c:extLst>
          </c:dPt>
          <c:dPt>
            <c:idx val="11"/>
            <c:marker>
              <c:symbol val="circle"/>
              <c:size val="7"/>
              <c:spPr>
                <a:solidFill>
                  <a:srgbClr val="7030A0"/>
                </a:solidFill>
                <a:ln w="9525">
                  <a:noFill/>
                </a:ln>
                <a:effectLst/>
              </c:spPr>
            </c:marker>
            <c:bubble3D val="0"/>
            <c:extLst>
              <c:ext xmlns:c16="http://schemas.microsoft.com/office/drawing/2014/chart" uri="{C3380CC4-5D6E-409C-BE32-E72D297353CC}">
                <c16:uniqueId val="{0000000D-164E-45F5-ADB2-3F04D545AED2}"/>
              </c:ext>
            </c:extLst>
          </c:dPt>
          <c:dPt>
            <c:idx val="12"/>
            <c:marker>
              <c:symbol val="circle"/>
              <c:size val="7"/>
              <c:spPr>
                <a:solidFill>
                  <a:srgbClr val="00B0F0"/>
                </a:solidFill>
                <a:ln w="9525">
                  <a:noFill/>
                </a:ln>
                <a:effectLst/>
              </c:spPr>
            </c:marker>
            <c:bubble3D val="0"/>
            <c:extLst>
              <c:ext xmlns:c16="http://schemas.microsoft.com/office/drawing/2014/chart" uri="{C3380CC4-5D6E-409C-BE32-E72D297353CC}">
                <c16:uniqueId val="{0000000E-164E-45F5-ADB2-3F04D545AED2}"/>
              </c:ext>
            </c:extLst>
          </c:dPt>
          <c:dPt>
            <c:idx val="13"/>
            <c:marker>
              <c:symbol val="circle"/>
              <c:size val="7"/>
              <c:spPr>
                <a:solidFill>
                  <a:srgbClr val="7030A0"/>
                </a:solidFill>
                <a:ln w="9525">
                  <a:noFill/>
                </a:ln>
                <a:effectLst/>
              </c:spPr>
            </c:marker>
            <c:bubble3D val="0"/>
            <c:extLst>
              <c:ext xmlns:c16="http://schemas.microsoft.com/office/drawing/2014/chart" uri="{C3380CC4-5D6E-409C-BE32-E72D297353CC}">
                <c16:uniqueId val="{0000000F-164E-45F5-ADB2-3F04D545AED2}"/>
              </c:ext>
            </c:extLst>
          </c:dPt>
          <c:dPt>
            <c:idx val="14"/>
            <c:marker>
              <c:symbol val="circle"/>
              <c:size val="7"/>
              <c:spPr>
                <a:solidFill>
                  <a:schemeClr val="bg1">
                    <a:lumMod val="75000"/>
                  </a:schemeClr>
                </a:solidFill>
                <a:ln w="9525">
                  <a:noFill/>
                </a:ln>
                <a:effectLst/>
              </c:spPr>
            </c:marker>
            <c:bubble3D val="0"/>
            <c:extLst>
              <c:ext xmlns:c16="http://schemas.microsoft.com/office/drawing/2014/chart" uri="{C3380CC4-5D6E-409C-BE32-E72D297353CC}">
                <c16:uniqueId val="{00000010-164E-45F5-ADB2-3F04D545AED2}"/>
              </c:ext>
            </c:extLst>
          </c:dPt>
          <c:dPt>
            <c:idx val="15"/>
            <c:marker>
              <c:symbol val="circle"/>
              <c:size val="7"/>
              <c:spPr>
                <a:solidFill>
                  <a:srgbClr val="00B0F0"/>
                </a:solidFill>
                <a:ln w="9525">
                  <a:noFill/>
                </a:ln>
                <a:effectLst/>
              </c:spPr>
            </c:marker>
            <c:bubble3D val="0"/>
            <c:extLst>
              <c:ext xmlns:c16="http://schemas.microsoft.com/office/drawing/2014/chart" uri="{C3380CC4-5D6E-409C-BE32-E72D297353CC}">
                <c16:uniqueId val="{00000011-164E-45F5-ADB2-3F04D545AED2}"/>
              </c:ext>
            </c:extLst>
          </c:dPt>
          <c:dPt>
            <c:idx val="16"/>
            <c:marker>
              <c:symbol val="circle"/>
              <c:size val="7"/>
              <c:spPr>
                <a:solidFill>
                  <a:srgbClr val="00B0F0"/>
                </a:solidFill>
                <a:ln w="9525">
                  <a:noFill/>
                </a:ln>
                <a:effectLst/>
              </c:spPr>
            </c:marker>
            <c:bubble3D val="0"/>
            <c:extLst>
              <c:ext xmlns:c16="http://schemas.microsoft.com/office/drawing/2014/chart" uri="{C3380CC4-5D6E-409C-BE32-E72D297353CC}">
                <c16:uniqueId val="{00000012-164E-45F5-ADB2-3F04D545AED2}"/>
              </c:ext>
            </c:extLst>
          </c:dPt>
          <c:dPt>
            <c:idx val="17"/>
            <c:marker>
              <c:symbol val="circle"/>
              <c:size val="7"/>
              <c:spPr>
                <a:solidFill>
                  <a:srgbClr val="0000FF"/>
                </a:solidFill>
                <a:ln w="9525">
                  <a:noFill/>
                </a:ln>
                <a:effectLst/>
              </c:spPr>
            </c:marker>
            <c:bubble3D val="0"/>
            <c:extLst>
              <c:ext xmlns:c16="http://schemas.microsoft.com/office/drawing/2014/chart" uri="{C3380CC4-5D6E-409C-BE32-E72D297353CC}">
                <c16:uniqueId val="{00000013-164E-45F5-ADB2-3F04D545AED2}"/>
              </c:ext>
            </c:extLst>
          </c:dPt>
          <c:dPt>
            <c:idx val="18"/>
            <c:marker>
              <c:symbol val="circle"/>
              <c:size val="7"/>
              <c:spPr>
                <a:solidFill>
                  <a:srgbClr val="00B0F0"/>
                </a:solidFill>
                <a:ln w="9525">
                  <a:noFill/>
                </a:ln>
                <a:effectLst/>
              </c:spPr>
            </c:marker>
            <c:bubble3D val="0"/>
            <c:extLst>
              <c:ext xmlns:c16="http://schemas.microsoft.com/office/drawing/2014/chart" uri="{C3380CC4-5D6E-409C-BE32-E72D297353CC}">
                <c16:uniqueId val="{00000014-164E-45F5-ADB2-3F04D545AED2}"/>
              </c:ext>
            </c:extLst>
          </c:dPt>
          <c:dPt>
            <c:idx val="20"/>
            <c:marker>
              <c:symbol val="circle"/>
              <c:size val="7"/>
              <c:spPr>
                <a:solidFill>
                  <a:srgbClr val="0000FF"/>
                </a:solidFill>
                <a:ln w="9525">
                  <a:noFill/>
                </a:ln>
                <a:effectLst/>
              </c:spPr>
            </c:marker>
            <c:bubble3D val="0"/>
            <c:extLst>
              <c:ext xmlns:c16="http://schemas.microsoft.com/office/drawing/2014/chart" uri="{C3380CC4-5D6E-409C-BE32-E72D297353CC}">
                <c16:uniqueId val="{00000016-164E-45F5-ADB2-3F04D545AED2}"/>
              </c:ext>
            </c:extLst>
          </c:dPt>
          <c:dPt>
            <c:idx val="21"/>
            <c:marker>
              <c:symbol val="circle"/>
              <c:size val="7"/>
              <c:spPr>
                <a:solidFill>
                  <a:srgbClr val="0000FF"/>
                </a:solidFill>
                <a:ln w="9525">
                  <a:noFill/>
                </a:ln>
                <a:effectLst/>
              </c:spPr>
            </c:marker>
            <c:bubble3D val="0"/>
            <c:extLst>
              <c:ext xmlns:c16="http://schemas.microsoft.com/office/drawing/2014/chart" uri="{C3380CC4-5D6E-409C-BE32-E72D297353CC}">
                <c16:uniqueId val="{00000017-164E-45F5-ADB2-3F04D545AED2}"/>
              </c:ext>
            </c:extLst>
          </c:dPt>
          <c:dPt>
            <c:idx val="25"/>
            <c:marker>
              <c:symbol val="circle"/>
              <c:size val="7"/>
              <c:spPr>
                <a:solidFill>
                  <a:srgbClr val="FF99FF"/>
                </a:solidFill>
                <a:ln w="9525">
                  <a:noFill/>
                </a:ln>
                <a:effectLst/>
              </c:spPr>
            </c:marker>
            <c:bubble3D val="0"/>
            <c:extLst>
              <c:ext xmlns:c16="http://schemas.microsoft.com/office/drawing/2014/chart" uri="{C3380CC4-5D6E-409C-BE32-E72D297353CC}">
                <c16:uniqueId val="{0000001B-164E-45F5-ADB2-3F04D545AED2}"/>
              </c:ext>
            </c:extLst>
          </c:dPt>
          <c:dPt>
            <c:idx val="26"/>
            <c:marker>
              <c:symbol val="circle"/>
              <c:size val="7"/>
              <c:spPr>
                <a:solidFill>
                  <a:srgbClr val="7030A0"/>
                </a:solidFill>
                <a:ln w="9525">
                  <a:noFill/>
                </a:ln>
                <a:effectLst/>
              </c:spPr>
            </c:marker>
            <c:bubble3D val="0"/>
            <c:extLst>
              <c:ext xmlns:c16="http://schemas.microsoft.com/office/drawing/2014/chart" uri="{C3380CC4-5D6E-409C-BE32-E72D297353CC}">
                <c16:uniqueId val="{0000001C-164E-45F5-ADB2-3F04D545AED2}"/>
              </c:ext>
            </c:extLst>
          </c:dPt>
          <c:dPt>
            <c:idx val="28"/>
            <c:marker>
              <c:symbol val="circle"/>
              <c:size val="7"/>
              <c:spPr>
                <a:solidFill>
                  <a:srgbClr val="7030A0"/>
                </a:solidFill>
                <a:ln w="9525">
                  <a:noFill/>
                </a:ln>
                <a:effectLst/>
              </c:spPr>
            </c:marker>
            <c:bubble3D val="0"/>
            <c:extLst>
              <c:ext xmlns:c16="http://schemas.microsoft.com/office/drawing/2014/chart" uri="{C3380CC4-5D6E-409C-BE32-E72D297353CC}">
                <c16:uniqueId val="{0000001E-164E-45F5-ADB2-3F04D545AED2}"/>
              </c:ext>
            </c:extLst>
          </c:dPt>
          <c:dPt>
            <c:idx val="29"/>
            <c:marker>
              <c:symbol val="circle"/>
              <c:size val="7"/>
              <c:spPr>
                <a:solidFill>
                  <a:srgbClr val="92D050"/>
                </a:solidFill>
                <a:ln w="9525">
                  <a:noFill/>
                </a:ln>
                <a:effectLst/>
              </c:spPr>
            </c:marker>
            <c:bubble3D val="0"/>
            <c:extLst>
              <c:ext xmlns:c16="http://schemas.microsoft.com/office/drawing/2014/chart" uri="{C3380CC4-5D6E-409C-BE32-E72D297353CC}">
                <c16:uniqueId val="{0000001F-164E-45F5-ADB2-3F04D545AED2}"/>
              </c:ext>
            </c:extLst>
          </c:dPt>
          <c:dPt>
            <c:idx val="30"/>
            <c:marker>
              <c:symbol val="circle"/>
              <c:size val="7"/>
              <c:spPr>
                <a:solidFill>
                  <a:srgbClr val="C00000"/>
                </a:solidFill>
                <a:ln w="9525">
                  <a:noFill/>
                </a:ln>
                <a:effectLst/>
              </c:spPr>
            </c:marker>
            <c:bubble3D val="0"/>
            <c:extLst>
              <c:ext xmlns:c16="http://schemas.microsoft.com/office/drawing/2014/chart" uri="{C3380CC4-5D6E-409C-BE32-E72D297353CC}">
                <c16:uniqueId val="{00000020-164E-45F5-ADB2-3F04D545AED2}"/>
              </c:ext>
            </c:extLst>
          </c:dPt>
          <c:dPt>
            <c:idx val="31"/>
            <c:marker>
              <c:symbol val="circle"/>
              <c:size val="7"/>
              <c:spPr>
                <a:solidFill>
                  <a:srgbClr val="B448F6"/>
                </a:solidFill>
                <a:ln w="9525">
                  <a:noFill/>
                </a:ln>
                <a:effectLst/>
              </c:spPr>
            </c:marker>
            <c:bubble3D val="0"/>
            <c:extLst>
              <c:ext xmlns:c16="http://schemas.microsoft.com/office/drawing/2014/chart" uri="{C3380CC4-5D6E-409C-BE32-E72D297353CC}">
                <c16:uniqueId val="{00000021-164E-45F5-ADB2-3F04D545AED2}"/>
              </c:ext>
            </c:extLst>
          </c:dPt>
          <c:dPt>
            <c:idx val="32"/>
            <c:marker>
              <c:symbol val="circle"/>
              <c:size val="7"/>
              <c:spPr>
                <a:solidFill>
                  <a:srgbClr val="FF0000"/>
                </a:solidFill>
                <a:ln w="9525">
                  <a:noFill/>
                </a:ln>
                <a:effectLst/>
              </c:spPr>
            </c:marker>
            <c:bubble3D val="0"/>
            <c:extLst>
              <c:ext xmlns:c16="http://schemas.microsoft.com/office/drawing/2014/chart" uri="{C3380CC4-5D6E-409C-BE32-E72D297353CC}">
                <c16:uniqueId val="{00000022-164E-45F5-ADB2-3F04D545AED2}"/>
              </c:ext>
            </c:extLst>
          </c:dPt>
          <c:dPt>
            <c:idx val="33"/>
            <c:marker>
              <c:symbol val="circle"/>
              <c:size val="7"/>
              <c:spPr>
                <a:solidFill>
                  <a:schemeClr val="bg1">
                    <a:lumMod val="75000"/>
                  </a:schemeClr>
                </a:solidFill>
                <a:ln w="9525">
                  <a:noFill/>
                </a:ln>
                <a:effectLst/>
              </c:spPr>
            </c:marker>
            <c:bubble3D val="0"/>
            <c:extLst>
              <c:ext xmlns:c16="http://schemas.microsoft.com/office/drawing/2014/chart" uri="{C3380CC4-5D6E-409C-BE32-E72D297353CC}">
                <c16:uniqueId val="{00000023-164E-45F5-ADB2-3F04D545AED2}"/>
              </c:ext>
            </c:extLst>
          </c:dPt>
          <c:dPt>
            <c:idx val="35"/>
            <c:marker>
              <c:symbol val="circle"/>
              <c:size val="7"/>
              <c:spPr>
                <a:solidFill>
                  <a:srgbClr val="B448F6"/>
                </a:solidFill>
                <a:ln w="9525">
                  <a:noFill/>
                </a:ln>
                <a:effectLst/>
              </c:spPr>
            </c:marker>
            <c:bubble3D val="0"/>
            <c:extLst>
              <c:ext xmlns:c16="http://schemas.microsoft.com/office/drawing/2014/chart" uri="{C3380CC4-5D6E-409C-BE32-E72D297353CC}">
                <c16:uniqueId val="{00000025-164E-45F5-ADB2-3F04D545AED2}"/>
              </c:ext>
            </c:extLst>
          </c:dPt>
          <c:dPt>
            <c:idx val="39"/>
            <c:marker>
              <c:symbol val="circle"/>
              <c:size val="7"/>
              <c:spPr>
                <a:solidFill>
                  <a:schemeClr val="bg1">
                    <a:lumMod val="75000"/>
                  </a:schemeClr>
                </a:solidFill>
                <a:ln w="9525">
                  <a:noFill/>
                </a:ln>
                <a:effectLst/>
              </c:spPr>
            </c:marker>
            <c:bubble3D val="0"/>
            <c:extLst>
              <c:ext xmlns:c16="http://schemas.microsoft.com/office/drawing/2014/chart" uri="{C3380CC4-5D6E-409C-BE32-E72D297353CC}">
                <c16:uniqueId val="{00000029-164E-45F5-ADB2-3F04D545AED2}"/>
              </c:ext>
            </c:extLst>
          </c:dPt>
          <c:dPt>
            <c:idx val="40"/>
            <c:marker>
              <c:symbol val="circle"/>
              <c:size val="7"/>
              <c:spPr>
                <a:solidFill>
                  <a:schemeClr val="bg1">
                    <a:lumMod val="75000"/>
                  </a:schemeClr>
                </a:solidFill>
                <a:ln w="9525">
                  <a:noFill/>
                </a:ln>
                <a:effectLst/>
              </c:spPr>
            </c:marker>
            <c:bubble3D val="0"/>
            <c:extLst>
              <c:ext xmlns:c16="http://schemas.microsoft.com/office/drawing/2014/chart" uri="{C3380CC4-5D6E-409C-BE32-E72D297353CC}">
                <c16:uniqueId val="{0000002A-164E-45F5-ADB2-3F04D545AED2}"/>
              </c:ext>
            </c:extLst>
          </c:dPt>
          <c:dPt>
            <c:idx val="41"/>
            <c:marker>
              <c:symbol val="circle"/>
              <c:size val="7"/>
              <c:spPr>
                <a:solidFill>
                  <a:srgbClr val="0000FF"/>
                </a:solidFill>
                <a:ln w="9525">
                  <a:noFill/>
                </a:ln>
                <a:effectLst/>
              </c:spPr>
            </c:marker>
            <c:bubble3D val="0"/>
            <c:extLst>
              <c:ext xmlns:c16="http://schemas.microsoft.com/office/drawing/2014/chart" uri="{C3380CC4-5D6E-409C-BE32-E72D297353CC}">
                <c16:uniqueId val="{0000002B-164E-45F5-ADB2-3F04D545AED2}"/>
              </c:ext>
            </c:extLst>
          </c:dPt>
          <c:dPt>
            <c:idx val="42"/>
            <c:marker>
              <c:symbol val="circle"/>
              <c:size val="7"/>
              <c:spPr>
                <a:solidFill>
                  <a:srgbClr val="0000FF"/>
                </a:solidFill>
                <a:ln w="9525">
                  <a:noFill/>
                </a:ln>
                <a:effectLst/>
              </c:spPr>
            </c:marker>
            <c:bubble3D val="0"/>
            <c:extLst>
              <c:ext xmlns:c16="http://schemas.microsoft.com/office/drawing/2014/chart" uri="{C3380CC4-5D6E-409C-BE32-E72D297353CC}">
                <c16:uniqueId val="{0000002C-164E-45F5-ADB2-3F04D545AED2}"/>
              </c:ext>
            </c:extLst>
          </c:dPt>
          <c:dPt>
            <c:idx val="43"/>
            <c:marker>
              <c:symbol val="circle"/>
              <c:size val="7"/>
              <c:spPr>
                <a:solidFill>
                  <a:schemeClr val="bg1">
                    <a:lumMod val="75000"/>
                  </a:schemeClr>
                </a:solidFill>
                <a:ln w="9525">
                  <a:noFill/>
                </a:ln>
                <a:effectLst/>
              </c:spPr>
            </c:marker>
            <c:bubble3D val="0"/>
            <c:extLst>
              <c:ext xmlns:c16="http://schemas.microsoft.com/office/drawing/2014/chart" uri="{C3380CC4-5D6E-409C-BE32-E72D297353CC}">
                <c16:uniqueId val="{0000002D-164E-45F5-ADB2-3F04D545AED2}"/>
              </c:ext>
            </c:extLst>
          </c:dPt>
          <c:dPt>
            <c:idx val="45"/>
            <c:marker>
              <c:symbol val="circle"/>
              <c:size val="7"/>
              <c:spPr>
                <a:solidFill>
                  <a:srgbClr val="00B0F0"/>
                </a:solidFill>
                <a:ln w="9525">
                  <a:noFill/>
                </a:ln>
                <a:effectLst/>
              </c:spPr>
            </c:marker>
            <c:bubble3D val="0"/>
            <c:extLst>
              <c:ext xmlns:c16="http://schemas.microsoft.com/office/drawing/2014/chart" uri="{C3380CC4-5D6E-409C-BE32-E72D297353CC}">
                <c16:uniqueId val="{0000002F-164E-45F5-ADB2-3F04D545AED2}"/>
              </c:ext>
            </c:extLst>
          </c:dPt>
          <c:dPt>
            <c:idx val="46"/>
            <c:marker>
              <c:symbol val="circle"/>
              <c:size val="7"/>
              <c:spPr>
                <a:solidFill>
                  <a:srgbClr val="00A249"/>
                </a:solidFill>
                <a:ln w="9525">
                  <a:noFill/>
                </a:ln>
                <a:effectLst/>
              </c:spPr>
            </c:marker>
            <c:bubble3D val="0"/>
            <c:extLst>
              <c:ext xmlns:c16="http://schemas.microsoft.com/office/drawing/2014/chart" uri="{C3380CC4-5D6E-409C-BE32-E72D297353CC}">
                <c16:uniqueId val="{00000030-164E-45F5-ADB2-3F04D545AED2}"/>
              </c:ext>
            </c:extLst>
          </c:dPt>
          <c:dPt>
            <c:idx val="47"/>
            <c:marker>
              <c:symbol val="circle"/>
              <c:size val="7"/>
              <c:spPr>
                <a:solidFill>
                  <a:schemeClr val="bg1">
                    <a:lumMod val="75000"/>
                  </a:schemeClr>
                </a:solidFill>
                <a:ln w="9525">
                  <a:noFill/>
                </a:ln>
                <a:effectLst/>
              </c:spPr>
            </c:marker>
            <c:bubble3D val="0"/>
            <c:extLst>
              <c:ext xmlns:c16="http://schemas.microsoft.com/office/drawing/2014/chart" uri="{C3380CC4-5D6E-409C-BE32-E72D297353CC}">
                <c16:uniqueId val="{00000031-164E-45F5-ADB2-3F04D545AED2}"/>
              </c:ext>
            </c:extLst>
          </c:dPt>
          <c:dLbls>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bg1">
                            <a:lumMod val="65000"/>
                          </a:schemeClr>
                        </a:solidFill>
                        <a:latin typeface="+mn-lt"/>
                        <a:ea typeface="+mn-ea"/>
                        <a:cs typeface="+mn-cs"/>
                      </a:defRPr>
                    </a:pPr>
                    <a:fld id="{D55A927B-7A4D-4C44-9BE2-80116C08465C}" type="CELLRANGE">
                      <a:rPr lang="en-US">
                        <a:solidFill>
                          <a:schemeClr val="bg1">
                            <a:lumMod val="65000"/>
                          </a:schemeClr>
                        </a:solidFill>
                      </a:rPr>
                      <a:pPr>
                        <a:defRPr>
                          <a:solidFill>
                            <a:schemeClr val="bg1">
                              <a:lumMod val="65000"/>
                            </a:schemeClr>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6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164E-45F5-ADB2-3F04D545AED2}"/>
                </c:ext>
              </c:extLst>
            </c:dLbl>
            <c:dLbl>
              <c:idx val="1"/>
              <c:tx>
                <c:rich>
                  <a:bodyPr/>
                  <a:lstStyle/>
                  <a:p>
                    <a:fld id="{68CDD0E6-B1C7-4C71-BBB1-AA88BFF572A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164E-45F5-ADB2-3F04D545AED2}"/>
                </c:ext>
              </c:extLst>
            </c:dLbl>
            <c:dLbl>
              <c:idx val="2"/>
              <c:tx>
                <c:rich>
                  <a:bodyPr/>
                  <a:lstStyle/>
                  <a:p>
                    <a:fld id="{9454FBB0-05E8-46D3-B466-A6CD8DB2D23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164E-45F5-ADB2-3F04D545AED2}"/>
                </c:ext>
              </c:extLst>
            </c:dLbl>
            <c:dLbl>
              <c:idx val="3"/>
              <c:tx>
                <c:rich>
                  <a:bodyPr rot="0" spcFirstLastPara="1" vertOverflow="ellipsis" vert="horz" wrap="square" lIns="38100" tIns="19050" rIns="38100" bIns="19050" anchor="ctr" anchorCtr="1">
                    <a:spAutoFit/>
                  </a:bodyPr>
                  <a:lstStyle/>
                  <a:p>
                    <a:pPr>
                      <a:defRPr sz="900" b="0" i="0" u="none" strike="noStrike" kern="1200" baseline="0">
                        <a:solidFill>
                          <a:schemeClr val="bg1">
                            <a:lumMod val="65000"/>
                          </a:schemeClr>
                        </a:solidFill>
                        <a:latin typeface="+mn-lt"/>
                        <a:ea typeface="+mn-ea"/>
                        <a:cs typeface="+mn-cs"/>
                      </a:defRPr>
                    </a:pPr>
                    <a:fld id="{DC1F8C7F-EC7E-494E-9B1E-7B37A88ADBFB}" type="CELLRANGE">
                      <a:rPr lang="en-GB"/>
                      <a:pPr>
                        <a:defRPr>
                          <a:solidFill>
                            <a:schemeClr val="bg1">
                              <a:lumMod val="65000"/>
                            </a:schemeClr>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6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164E-45F5-ADB2-3F04D545AED2}"/>
                </c:ext>
              </c:extLst>
            </c:dLbl>
            <c:dLbl>
              <c:idx val="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64E-45F5-ADB2-3F04D545AED2}"/>
                </c:ext>
              </c:extLst>
            </c:dLbl>
            <c:dLbl>
              <c:idx val="5"/>
              <c:tx>
                <c:rich>
                  <a:bodyPr rot="0" spcFirstLastPara="1" vertOverflow="ellipsis" vert="horz" wrap="square" lIns="38100" tIns="19050" rIns="38100" bIns="19050" anchor="ctr" anchorCtr="1">
                    <a:spAutoFit/>
                  </a:bodyPr>
                  <a:lstStyle/>
                  <a:p>
                    <a:pPr>
                      <a:defRPr sz="900" b="0" i="0" u="none" strike="noStrike" kern="1200" baseline="0">
                        <a:solidFill>
                          <a:srgbClr val="00A249"/>
                        </a:solidFill>
                        <a:latin typeface="+mn-lt"/>
                        <a:ea typeface="+mn-ea"/>
                        <a:cs typeface="+mn-cs"/>
                      </a:defRPr>
                    </a:pPr>
                    <a:fld id="{53B7E0B6-CDC2-4DCB-B200-6D5F0B0790CA}" type="CELLRANGE">
                      <a:rPr lang="en-GB"/>
                      <a:pPr>
                        <a:defRPr>
                          <a:solidFill>
                            <a:srgbClr val="00A249"/>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A249"/>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164E-45F5-ADB2-3F04D545AED2}"/>
                </c:ext>
              </c:extLst>
            </c:dLbl>
            <c:dLbl>
              <c:idx val="6"/>
              <c:tx>
                <c:rich>
                  <a:bodyPr/>
                  <a:lstStyle/>
                  <a:p>
                    <a:fld id="{6A627052-B1A2-436E-AAFA-0989A0C1CE2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164E-45F5-ADB2-3F04D545AED2}"/>
                </c:ext>
              </c:extLst>
            </c:dLbl>
            <c:dLbl>
              <c:idx val="7"/>
              <c:tx>
                <c:rich>
                  <a:bodyPr/>
                  <a:lstStyle/>
                  <a:p>
                    <a:fld id="{D1E70FE8-A9DF-4B3D-8D54-045814BCA33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164E-45F5-ADB2-3F04D545AED2}"/>
                </c:ext>
              </c:extLst>
            </c:dLbl>
            <c:dLbl>
              <c:idx val="8"/>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64E-45F5-ADB2-3F04D545AED2}"/>
                </c:ext>
              </c:extLst>
            </c:dLbl>
            <c:dLbl>
              <c:idx val="9"/>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64E-45F5-ADB2-3F04D545AED2}"/>
                </c:ext>
              </c:extLst>
            </c:dLbl>
            <c:dLbl>
              <c:idx val="10"/>
              <c:tx>
                <c:rich>
                  <a:bodyPr/>
                  <a:lstStyle/>
                  <a:p>
                    <a:fld id="{C2E17543-8DAB-44B4-9658-5A008037905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164E-45F5-ADB2-3F04D545AED2}"/>
                </c:ext>
              </c:extLst>
            </c:dLbl>
            <c:dLbl>
              <c:idx val="11"/>
              <c:tx>
                <c:rich>
                  <a:bodyPr/>
                  <a:lstStyle/>
                  <a:p>
                    <a:fld id="{1B589221-B560-4761-9D50-E9C05CFD980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164E-45F5-ADB2-3F04D545AED2}"/>
                </c:ext>
              </c:extLst>
            </c:dLbl>
            <c:dLbl>
              <c:idx val="12"/>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4B102358-463E-41B9-90F0-E47420DF5828}" type="CELLRANGE">
                      <a:rPr lang="en-GB"/>
                      <a:pPr>
                        <a:defRPr>
                          <a:solidFill>
                            <a:srgbClr val="FF0000"/>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164E-45F5-ADB2-3F04D545AED2}"/>
                </c:ext>
              </c:extLst>
            </c:dLbl>
            <c:dLbl>
              <c:idx val="13"/>
              <c:tx>
                <c:rich>
                  <a:bodyPr/>
                  <a:lstStyle/>
                  <a:p>
                    <a:fld id="{579F734F-FB8D-4FBB-95A8-A0482E0262E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164E-45F5-ADB2-3F04D545AED2}"/>
                </c:ext>
              </c:extLst>
            </c:dLbl>
            <c:dLbl>
              <c:idx val="14"/>
              <c:tx>
                <c:rich>
                  <a:bodyPr rot="0" spcFirstLastPara="1" vertOverflow="ellipsis" vert="horz" wrap="square" lIns="38100" tIns="19050" rIns="38100" bIns="19050" anchor="ctr" anchorCtr="1">
                    <a:spAutoFit/>
                  </a:bodyPr>
                  <a:lstStyle/>
                  <a:p>
                    <a:pPr>
                      <a:defRPr sz="900" b="0" i="0" u="none" strike="noStrike" kern="1200" baseline="0">
                        <a:solidFill>
                          <a:schemeClr val="bg1">
                            <a:lumMod val="65000"/>
                          </a:schemeClr>
                        </a:solidFill>
                        <a:latin typeface="+mn-lt"/>
                        <a:ea typeface="+mn-ea"/>
                        <a:cs typeface="+mn-cs"/>
                      </a:defRPr>
                    </a:pPr>
                    <a:fld id="{4C63C9D5-E3CD-47F0-97D8-AB93A558F367}" type="CELLRANGE">
                      <a:rPr lang="en-GB"/>
                      <a:pPr>
                        <a:defRPr>
                          <a:solidFill>
                            <a:schemeClr val="bg1">
                              <a:lumMod val="65000"/>
                            </a:schemeClr>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6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164E-45F5-ADB2-3F04D545AED2}"/>
                </c:ext>
              </c:extLst>
            </c:dLbl>
            <c:dLbl>
              <c:idx val="15"/>
              <c:tx>
                <c:rich>
                  <a:bodyPr/>
                  <a:lstStyle/>
                  <a:p>
                    <a:fld id="{A53D8717-B6C3-47BE-A03A-7294FB797C2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164E-45F5-ADB2-3F04D545AED2}"/>
                </c:ext>
              </c:extLst>
            </c:dLbl>
            <c:dLbl>
              <c:idx val="16"/>
              <c:tx>
                <c:rich>
                  <a:bodyPr/>
                  <a:lstStyle/>
                  <a:p>
                    <a:fld id="{5D5CD01C-D7EA-49FB-9090-4A218CF8B5A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164E-45F5-ADB2-3F04D545AED2}"/>
                </c:ext>
              </c:extLst>
            </c:dLbl>
            <c:dLbl>
              <c:idx val="17"/>
              <c:tx>
                <c:rich>
                  <a:bodyPr/>
                  <a:lstStyle/>
                  <a:p>
                    <a:fld id="{7E5B6577-C457-4A88-A429-48CFB267F5A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164E-45F5-ADB2-3F04D545AED2}"/>
                </c:ext>
              </c:extLst>
            </c:dLbl>
            <c:dLbl>
              <c:idx val="18"/>
              <c:tx>
                <c:rich>
                  <a:bodyPr/>
                  <a:lstStyle/>
                  <a:p>
                    <a:fld id="{E22ED992-4C65-4275-9751-2A331A63DDB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164E-45F5-ADB2-3F04D545AED2}"/>
                </c:ext>
              </c:extLst>
            </c:dLbl>
            <c:dLbl>
              <c:idx val="19"/>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64E-45F5-ADB2-3F04D545AED2}"/>
                </c:ext>
              </c:extLst>
            </c:dLbl>
            <c:dLbl>
              <c:idx val="20"/>
              <c:tx>
                <c:rich>
                  <a:bodyPr/>
                  <a:lstStyle/>
                  <a:p>
                    <a:fld id="{3B3DEAD9-4F08-405D-954E-6A6DAE78BE4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164E-45F5-ADB2-3F04D545AED2}"/>
                </c:ext>
              </c:extLst>
            </c:dLbl>
            <c:dLbl>
              <c:idx val="21"/>
              <c:tx>
                <c:rich>
                  <a:bodyPr/>
                  <a:lstStyle/>
                  <a:p>
                    <a:fld id="{F9187003-8CA8-4C71-BCB6-123982BDD30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164E-45F5-ADB2-3F04D545AED2}"/>
                </c:ext>
              </c:extLst>
            </c:dLbl>
            <c:dLbl>
              <c:idx val="22"/>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64E-45F5-ADB2-3F04D545AED2}"/>
                </c:ext>
              </c:extLst>
            </c:dLbl>
            <c:dLbl>
              <c:idx val="23"/>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64E-45F5-ADB2-3F04D545AED2}"/>
                </c:ext>
              </c:extLst>
            </c:dLbl>
            <c:dLbl>
              <c:idx val="2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64E-45F5-ADB2-3F04D545AED2}"/>
                </c:ext>
              </c:extLst>
            </c:dLbl>
            <c:dLbl>
              <c:idx val="25"/>
              <c:tx>
                <c:rich>
                  <a:bodyPr/>
                  <a:lstStyle/>
                  <a:p>
                    <a:fld id="{C692DFEB-01A7-4A8B-ADAE-F65DD2E8161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164E-45F5-ADB2-3F04D545AED2}"/>
                </c:ext>
              </c:extLst>
            </c:dLbl>
            <c:dLbl>
              <c:idx val="26"/>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B10EB55B-6860-43B8-9DD1-7255155AD6FC}" type="CELLRANGE">
                      <a:rPr lang="en-GB"/>
                      <a:pPr>
                        <a:defRPr>
                          <a:solidFill>
                            <a:srgbClr val="FF0000"/>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164E-45F5-ADB2-3F04D545AED2}"/>
                </c:ext>
              </c:extLst>
            </c:dLbl>
            <c:dLbl>
              <c:idx val="27"/>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164E-45F5-ADB2-3F04D545AED2}"/>
                </c:ext>
              </c:extLst>
            </c:dLbl>
            <c:dLbl>
              <c:idx val="28"/>
              <c:tx>
                <c:rich>
                  <a:bodyPr/>
                  <a:lstStyle/>
                  <a:p>
                    <a:fld id="{A87BB69B-CF03-419C-9D46-E91DF7AF931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164E-45F5-ADB2-3F04D545AED2}"/>
                </c:ext>
              </c:extLst>
            </c:dLbl>
            <c:dLbl>
              <c:idx val="29"/>
              <c:tx>
                <c:rich>
                  <a:bodyPr/>
                  <a:lstStyle/>
                  <a:p>
                    <a:fld id="{8B1C3085-40B1-498E-B490-3DCDA39BDBF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164E-45F5-ADB2-3F04D545AED2}"/>
                </c:ext>
              </c:extLst>
            </c:dLbl>
            <c:dLbl>
              <c:idx val="30"/>
              <c:tx>
                <c:rich>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fld id="{455CA34E-CE8B-4A76-89CA-8B0D5F1C7F9C}" type="CELLRANGE">
                      <a:rPr lang="en-GB"/>
                      <a:pPr>
                        <a:defRPr>
                          <a:solidFill>
                            <a:schemeClr val="tx1"/>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164E-45F5-ADB2-3F04D545AED2}"/>
                </c:ext>
              </c:extLst>
            </c:dLbl>
            <c:dLbl>
              <c:idx val="31"/>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ACC59621-0AE3-4D02-AE3F-53AC8FF29FC8}" type="CELLRANGE">
                      <a:rPr lang="en-GB"/>
                      <a:pPr>
                        <a:defRPr>
                          <a:solidFill>
                            <a:srgbClr val="FF0000"/>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164E-45F5-ADB2-3F04D545AED2}"/>
                </c:ext>
              </c:extLst>
            </c:dLbl>
            <c:dLbl>
              <c:idx val="32"/>
              <c:tx>
                <c:rich>
                  <a:bodyPr/>
                  <a:lstStyle/>
                  <a:p>
                    <a:fld id="{5726B3A7-831F-4E73-84A3-2D036F05260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164E-45F5-ADB2-3F04D545AED2}"/>
                </c:ext>
              </c:extLst>
            </c:dLbl>
            <c:dLbl>
              <c:idx val="33"/>
              <c:tx>
                <c:rich>
                  <a:bodyPr rot="0" spcFirstLastPara="1" vertOverflow="ellipsis" vert="horz" wrap="square" lIns="38100" tIns="19050" rIns="38100" bIns="19050" anchor="ctr" anchorCtr="1">
                    <a:spAutoFit/>
                  </a:bodyPr>
                  <a:lstStyle/>
                  <a:p>
                    <a:pPr>
                      <a:defRPr sz="900" b="0" i="0" u="none" strike="noStrike" kern="1200" baseline="0">
                        <a:solidFill>
                          <a:schemeClr val="bg1">
                            <a:lumMod val="65000"/>
                          </a:schemeClr>
                        </a:solidFill>
                        <a:latin typeface="+mn-lt"/>
                        <a:ea typeface="+mn-ea"/>
                        <a:cs typeface="+mn-cs"/>
                      </a:defRPr>
                    </a:pPr>
                    <a:fld id="{F8F38AA2-33DD-4A53-A439-E5244EB38CE6}" type="CELLRANGE">
                      <a:rPr lang="en-GB"/>
                      <a:pPr>
                        <a:defRPr>
                          <a:solidFill>
                            <a:schemeClr val="bg1">
                              <a:lumMod val="65000"/>
                            </a:schemeClr>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6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164E-45F5-ADB2-3F04D545AED2}"/>
                </c:ext>
              </c:extLst>
            </c:dLbl>
            <c:dLbl>
              <c:idx val="3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164E-45F5-ADB2-3F04D545AED2}"/>
                </c:ext>
              </c:extLst>
            </c:dLbl>
            <c:dLbl>
              <c:idx val="35"/>
              <c:tx>
                <c:rich>
                  <a:bodyPr/>
                  <a:lstStyle/>
                  <a:p>
                    <a:fld id="{1598318A-E5A5-476E-B976-E78CC0993EB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164E-45F5-ADB2-3F04D545AED2}"/>
                </c:ext>
              </c:extLst>
            </c:dLbl>
            <c:dLbl>
              <c:idx val="36"/>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164E-45F5-ADB2-3F04D545AED2}"/>
                </c:ext>
              </c:extLst>
            </c:dLbl>
            <c:dLbl>
              <c:idx val="37"/>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164E-45F5-ADB2-3F04D545AED2}"/>
                </c:ext>
              </c:extLst>
            </c:dLbl>
            <c:dLbl>
              <c:idx val="38"/>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164E-45F5-ADB2-3F04D545AED2}"/>
                </c:ext>
              </c:extLst>
            </c:dLbl>
            <c:dLbl>
              <c:idx val="39"/>
              <c:tx>
                <c:rich>
                  <a:bodyPr rot="0" spcFirstLastPara="1" vertOverflow="ellipsis" vert="horz" wrap="square" lIns="38100" tIns="19050" rIns="38100" bIns="19050" anchor="ctr" anchorCtr="1">
                    <a:spAutoFit/>
                  </a:bodyPr>
                  <a:lstStyle/>
                  <a:p>
                    <a:pPr>
                      <a:defRPr sz="900" b="0" i="0" u="none" strike="noStrike" kern="1200" baseline="0">
                        <a:solidFill>
                          <a:schemeClr val="bg1">
                            <a:lumMod val="65000"/>
                          </a:schemeClr>
                        </a:solidFill>
                        <a:latin typeface="+mn-lt"/>
                        <a:ea typeface="+mn-ea"/>
                        <a:cs typeface="+mn-cs"/>
                      </a:defRPr>
                    </a:pPr>
                    <a:fld id="{D9A9C139-2102-416F-AA80-657DBB875190}" type="CELLRANGE">
                      <a:rPr lang="en-GB"/>
                      <a:pPr>
                        <a:defRPr>
                          <a:solidFill>
                            <a:schemeClr val="bg1">
                              <a:lumMod val="65000"/>
                            </a:schemeClr>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6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164E-45F5-ADB2-3F04D545AED2}"/>
                </c:ext>
              </c:extLst>
            </c:dLbl>
            <c:dLbl>
              <c:idx val="40"/>
              <c:tx>
                <c:rich>
                  <a:bodyPr rot="0" spcFirstLastPara="1" vertOverflow="ellipsis" vert="horz" wrap="square" lIns="38100" tIns="19050" rIns="38100" bIns="19050" anchor="ctr" anchorCtr="1">
                    <a:spAutoFit/>
                  </a:bodyPr>
                  <a:lstStyle/>
                  <a:p>
                    <a:pPr>
                      <a:defRPr sz="900" b="0" i="0" u="none" strike="noStrike" kern="1200" baseline="0">
                        <a:solidFill>
                          <a:srgbClr val="00B050"/>
                        </a:solidFill>
                        <a:latin typeface="+mn-lt"/>
                        <a:ea typeface="+mn-ea"/>
                        <a:cs typeface="+mn-cs"/>
                      </a:defRPr>
                    </a:pPr>
                    <a:fld id="{8B607ADF-C606-46F6-A9F7-41009BB6E7CC}" type="CELLRANGE">
                      <a:rPr lang="en-GB"/>
                      <a:pPr>
                        <a:defRPr>
                          <a:solidFill>
                            <a:srgbClr val="00B050"/>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B05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A-164E-45F5-ADB2-3F04D545AED2}"/>
                </c:ext>
              </c:extLst>
            </c:dLbl>
            <c:dLbl>
              <c:idx val="41"/>
              <c:tx>
                <c:rich>
                  <a:bodyPr/>
                  <a:lstStyle/>
                  <a:p>
                    <a:fld id="{A9566A1D-130A-489D-8DED-95B14BA6FAB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B-164E-45F5-ADB2-3F04D545AED2}"/>
                </c:ext>
              </c:extLst>
            </c:dLbl>
            <c:dLbl>
              <c:idx val="42"/>
              <c:tx>
                <c:rich>
                  <a:bodyPr/>
                  <a:lstStyle/>
                  <a:p>
                    <a:fld id="{F05EA9B2-0F70-4483-91D6-496F19C2BF5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164E-45F5-ADB2-3F04D545AED2}"/>
                </c:ext>
              </c:extLst>
            </c:dLbl>
            <c:dLbl>
              <c:idx val="43"/>
              <c:tx>
                <c:rich>
                  <a:bodyPr rot="0" spcFirstLastPara="1" vertOverflow="ellipsis" vert="horz" wrap="square" lIns="38100" tIns="19050" rIns="38100" bIns="19050" anchor="ctr" anchorCtr="1">
                    <a:spAutoFit/>
                  </a:bodyPr>
                  <a:lstStyle/>
                  <a:p>
                    <a:pPr>
                      <a:defRPr sz="900" b="0" i="0" u="none" strike="noStrike" kern="1200" baseline="0">
                        <a:solidFill>
                          <a:srgbClr val="00A249"/>
                        </a:solidFill>
                        <a:latin typeface="+mn-lt"/>
                        <a:ea typeface="+mn-ea"/>
                        <a:cs typeface="+mn-cs"/>
                      </a:defRPr>
                    </a:pPr>
                    <a:fld id="{ECBD02FD-B3AF-47FB-BAD9-3A97224876D9}" type="CELLRANGE">
                      <a:rPr lang="en-GB"/>
                      <a:pPr>
                        <a:defRPr>
                          <a:solidFill>
                            <a:srgbClr val="00A249"/>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A249"/>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164E-45F5-ADB2-3F04D545AED2}"/>
                </c:ext>
              </c:extLst>
            </c:dLbl>
            <c:dLbl>
              <c:idx val="4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164E-45F5-ADB2-3F04D545AED2}"/>
                </c:ext>
              </c:extLst>
            </c:dLbl>
            <c:dLbl>
              <c:idx val="45"/>
              <c:tx>
                <c:rich>
                  <a:bodyPr/>
                  <a:lstStyle/>
                  <a:p>
                    <a:fld id="{B0FAAE87-F217-436F-B27B-256D43C93ED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F-164E-45F5-ADB2-3F04D545AED2}"/>
                </c:ext>
              </c:extLst>
            </c:dLbl>
            <c:dLbl>
              <c:idx val="46"/>
              <c:tx>
                <c:rich>
                  <a:bodyPr/>
                  <a:lstStyle/>
                  <a:p>
                    <a:fld id="{AAEF29E0-D6B1-46C4-B038-0983877D0BB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164E-45F5-ADB2-3F04D545AED2}"/>
                </c:ext>
              </c:extLst>
            </c:dLbl>
            <c:dLbl>
              <c:idx val="47"/>
              <c:tx>
                <c:rich>
                  <a:bodyPr rot="0" spcFirstLastPara="1" vertOverflow="ellipsis" vert="horz" wrap="square" lIns="38100" tIns="19050" rIns="38100" bIns="19050" anchor="ctr" anchorCtr="1">
                    <a:spAutoFit/>
                  </a:bodyPr>
                  <a:lstStyle/>
                  <a:p>
                    <a:pPr>
                      <a:defRPr sz="900" b="0" i="0" u="none" strike="noStrike" kern="1200" baseline="0">
                        <a:solidFill>
                          <a:srgbClr val="00B050"/>
                        </a:solidFill>
                        <a:latin typeface="+mn-lt"/>
                        <a:ea typeface="+mn-ea"/>
                        <a:cs typeface="+mn-cs"/>
                      </a:defRPr>
                    </a:pPr>
                    <a:fld id="{440058BD-E2C8-43D0-9842-C9A44B1DE486}" type="CELLRANGE">
                      <a:rPr lang="en-GB"/>
                      <a:pPr>
                        <a:defRPr>
                          <a:solidFill>
                            <a:srgbClr val="00B050"/>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B05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1-164E-45F5-ADB2-3F04D545AED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1"/>
            <c:dispEq val="1"/>
            <c:trendlineLbl>
              <c:layout>
                <c:manualLayout>
                  <c:x val="0.11158115456562405"/>
                  <c:y val="-0.1944036087560666"/>
                </c:manualLayout>
              </c:layout>
              <c:tx>
                <c:rich>
                  <a:bodyPr rot="0" spcFirstLastPara="1" vertOverflow="ellipsis" vert="horz" wrap="square" anchor="ctr" anchorCtr="1"/>
                  <a:lstStyle/>
                  <a:p>
                    <a:pPr>
                      <a:defRPr sz="1000" b="1" i="0" u="none" strike="noStrike" kern="1200" baseline="0">
                        <a:solidFill>
                          <a:schemeClr val="accent1"/>
                        </a:solidFill>
                        <a:latin typeface="+mn-lt"/>
                        <a:ea typeface="+mn-ea"/>
                        <a:cs typeface="+mn-cs"/>
                      </a:defRPr>
                    </a:pPr>
                    <a:r>
                      <a:rPr lang="en-US" baseline="0"/>
                      <a:t>R² = 0.4212</a:t>
                    </a:r>
                    <a:endParaRPr lang="en-US"/>
                  </a:p>
                </c:rich>
              </c:tx>
              <c:numFmt formatCode="General" sourceLinked="0"/>
              <c:spPr>
                <a:noFill/>
                <a:ln>
                  <a:noFill/>
                </a:ln>
                <a:effectLst/>
              </c:spPr>
              <c:txPr>
                <a:bodyPr rot="0" spcFirstLastPara="1" vertOverflow="ellipsis" vert="horz" wrap="square" anchor="ctr" anchorCtr="1"/>
                <a:lstStyle/>
                <a:p>
                  <a:pPr>
                    <a:defRPr sz="1000" b="1" i="0" u="none" strike="noStrike" kern="1200" baseline="0">
                      <a:solidFill>
                        <a:schemeClr val="accent1"/>
                      </a:solidFill>
                      <a:latin typeface="+mn-lt"/>
                      <a:ea typeface="+mn-ea"/>
                      <a:cs typeface="+mn-cs"/>
                    </a:defRPr>
                  </a:pPr>
                  <a:endParaRPr lang="en-US"/>
                </a:p>
              </c:txPr>
            </c:trendlineLbl>
          </c:trendline>
          <c:xVal>
            <c:numRef>
              <c:f>'Relig DB and Renewables'!$D$285:$D$332</c:f>
              <c:numCache>
                <c:formatCode>0.00</c:formatCode>
                <c:ptCount val="48"/>
                <c:pt idx="0">
                  <c:v>95.798000000000002</c:v>
                </c:pt>
                <c:pt idx="1">
                  <c:v>93.367999999999995</c:v>
                </c:pt>
                <c:pt idx="2">
                  <c:v>76.358000000000004</c:v>
                </c:pt>
                <c:pt idx="3">
                  <c:v>83.64800000000001</c:v>
                </c:pt>
                <c:pt idx="5">
                  <c:v>100</c:v>
                </c:pt>
                <c:pt idx="6">
                  <c:v>62.993000000000009</c:v>
                </c:pt>
                <c:pt idx="7">
                  <c:v>66.638000000000005</c:v>
                </c:pt>
                <c:pt idx="10">
                  <c:v>54.488</c:v>
                </c:pt>
                <c:pt idx="11">
                  <c:v>69.067999999999998</c:v>
                </c:pt>
                <c:pt idx="12">
                  <c:v>47.198</c:v>
                </c:pt>
                <c:pt idx="13">
                  <c:v>67.853000000000009</c:v>
                </c:pt>
                <c:pt idx="14">
                  <c:v>36.262999999999998</c:v>
                </c:pt>
                <c:pt idx="15">
                  <c:v>39.908000000000001</c:v>
                </c:pt>
                <c:pt idx="16">
                  <c:v>28.972999999999999</c:v>
                </c:pt>
                <c:pt idx="17">
                  <c:v>38.692999999999998</c:v>
                </c:pt>
                <c:pt idx="18">
                  <c:v>37.478000000000002</c:v>
                </c:pt>
                <c:pt idx="20">
                  <c:v>24.113</c:v>
                </c:pt>
                <c:pt idx="21">
                  <c:v>27.757999999999999</c:v>
                </c:pt>
                <c:pt idx="25">
                  <c:v>94.582999999999998</c:v>
                </c:pt>
                <c:pt idx="26">
                  <c:v>55.703000000000003</c:v>
                </c:pt>
                <c:pt idx="28">
                  <c:v>86.078000000000003</c:v>
                </c:pt>
                <c:pt idx="29">
                  <c:v>82.433000000000007</c:v>
                </c:pt>
                <c:pt idx="30">
                  <c:v>78.787999999999997</c:v>
                </c:pt>
                <c:pt idx="31">
                  <c:v>50.843000000000004</c:v>
                </c:pt>
                <c:pt idx="32">
                  <c:v>73.927999999999997</c:v>
                </c:pt>
                <c:pt idx="33">
                  <c:v>41.123000000000005</c:v>
                </c:pt>
                <c:pt idx="35">
                  <c:v>58.132999999999996</c:v>
                </c:pt>
                <c:pt idx="39">
                  <c:v>43.552999999999997</c:v>
                </c:pt>
                <c:pt idx="40">
                  <c:v>72.713000000000008</c:v>
                </c:pt>
                <c:pt idx="41">
                  <c:v>35.048000000000002</c:v>
                </c:pt>
                <c:pt idx="42">
                  <c:v>33.832999999999998</c:v>
                </c:pt>
                <c:pt idx="43">
                  <c:v>32.618000000000002</c:v>
                </c:pt>
                <c:pt idx="45">
                  <c:v>25.327999999999999</c:v>
                </c:pt>
                <c:pt idx="46">
                  <c:v>64.207999999999998</c:v>
                </c:pt>
                <c:pt idx="47">
                  <c:v>100</c:v>
                </c:pt>
              </c:numCache>
            </c:numRef>
          </c:xVal>
          <c:yVal>
            <c:numRef>
              <c:f>'Relig DB and Renewables'!$H$285:$H$332</c:f>
              <c:numCache>
                <c:formatCode>General</c:formatCode>
                <c:ptCount val="48"/>
                <c:pt idx="0">
                  <c:v>33</c:v>
                </c:pt>
                <c:pt idx="1">
                  <c:v>23</c:v>
                </c:pt>
                <c:pt idx="2">
                  <c:v>22</c:v>
                </c:pt>
                <c:pt idx="3">
                  <c:v>34</c:v>
                </c:pt>
                <c:pt idx="5">
                  <c:v>30</c:v>
                </c:pt>
                <c:pt idx="6">
                  <c:v>3</c:v>
                </c:pt>
                <c:pt idx="7">
                  <c:v>31</c:v>
                </c:pt>
                <c:pt idx="10">
                  <c:v>12</c:v>
                </c:pt>
                <c:pt idx="11">
                  <c:v>4</c:v>
                </c:pt>
                <c:pt idx="12">
                  <c:v>6</c:v>
                </c:pt>
                <c:pt idx="13">
                  <c:v>8</c:v>
                </c:pt>
                <c:pt idx="14">
                  <c:v>17</c:v>
                </c:pt>
                <c:pt idx="15">
                  <c:v>15</c:v>
                </c:pt>
                <c:pt idx="16">
                  <c:v>9</c:v>
                </c:pt>
                <c:pt idx="17">
                  <c:v>1</c:v>
                </c:pt>
                <c:pt idx="18">
                  <c:v>19</c:v>
                </c:pt>
                <c:pt idx="20">
                  <c:v>7</c:v>
                </c:pt>
                <c:pt idx="21">
                  <c:v>2</c:v>
                </c:pt>
                <c:pt idx="25">
                  <c:v>32</c:v>
                </c:pt>
                <c:pt idx="26">
                  <c:v>21</c:v>
                </c:pt>
                <c:pt idx="28">
                  <c:v>14</c:v>
                </c:pt>
                <c:pt idx="29">
                  <c:v>26</c:v>
                </c:pt>
                <c:pt idx="30">
                  <c:v>27</c:v>
                </c:pt>
                <c:pt idx="31">
                  <c:v>11</c:v>
                </c:pt>
                <c:pt idx="32">
                  <c:v>35</c:v>
                </c:pt>
                <c:pt idx="33">
                  <c:v>28</c:v>
                </c:pt>
                <c:pt idx="35">
                  <c:v>24</c:v>
                </c:pt>
                <c:pt idx="39">
                  <c:v>18</c:v>
                </c:pt>
                <c:pt idx="40">
                  <c:v>25</c:v>
                </c:pt>
                <c:pt idx="41">
                  <c:v>5</c:v>
                </c:pt>
                <c:pt idx="42">
                  <c:v>13</c:v>
                </c:pt>
                <c:pt idx="43">
                  <c:v>10</c:v>
                </c:pt>
                <c:pt idx="45">
                  <c:v>16</c:v>
                </c:pt>
                <c:pt idx="46">
                  <c:v>20</c:v>
                </c:pt>
                <c:pt idx="47">
                  <c:v>29</c:v>
                </c:pt>
              </c:numCache>
            </c:numRef>
          </c:yVal>
          <c:smooth val="0"/>
          <c:extLst>
            <c:ext xmlns:c15="http://schemas.microsoft.com/office/drawing/2012/chart" uri="{02D57815-91ED-43cb-92C2-25804820EDAC}">
              <c15:datalabelsRange>
                <c15:f>'Relig DB and Renewables'!$B$285:$B$332</c15:f>
                <c15:dlblRangeCache>
                  <c:ptCount val="48"/>
                  <c:pt idx="0">
                    <c:v>Phillipines</c:v>
                  </c:pt>
                  <c:pt idx="1">
                    <c:v>India</c:v>
                  </c:pt>
                  <c:pt idx="2">
                    <c:v>Poland</c:v>
                  </c:pt>
                  <c:pt idx="3">
                    <c:v>Egypt</c:v>
                  </c:pt>
                  <c:pt idx="5">
                    <c:v>Thailand</c:v>
                  </c:pt>
                  <c:pt idx="6">
                    <c:v>Portugal</c:v>
                  </c:pt>
                  <c:pt idx="7">
                    <c:v>Mexico</c:v>
                  </c:pt>
                  <c:pt idx="10">
                    <c:v>Austria</c:v>
                  </c:pt>
                  <c:pt idx="11">
                    <c:v>Greece</c:v>
                  </c:pt>
                  <c:pt idx="12">
                    <c:v>Spain</c:v>
                  </c:pt>
                  <c:pt idx="13">
                    <c:v>Italy</c:v>
                  </c:pt>
                  <c:pt idx="14">
                    <c:v>Australia</c:v>
                  </c:pt>
                  <c:pt idx="15">
                    <c:v>France</c:v>
                  </c:pt>
                  <c:pt idx="16">
                    <c:v>Great Britain</c:v>
                  </c:pt>
                  <c:pt idx="17">
                    <c:v>Germany</c:v>
                  </c:pt>
                  <c:pt idx="18">
                    <c:v>Finland</c:v>
                  </c:pt>
                  <c:pt idx="20">
                    <c:v>Sweden</c:v>
                  </c:pt>
                  <c:pt idx="21">
                    <c:v>Denmark</c:v>
                  </c:pt>
                  <c:pt idx="25">
                    <c:v>Pakistan</c:v>
                  </c:pt>
                  <c:pt idx="26">
                    <c:v>Lithuania</c:v>
                  </c:pt>
                  <c:pt idx="28">
                    <c:v>Romania</c:v>
                  </c:pt>
                  <c:pt idx="29">
                    <c:v>Brazil</c:v>
                  </c:pt>
                  <c:pt idx="30">
                    <c:v>Turkey</c:v>
                  </c:pt>
                  <c:pt idx="31">
                    <c:v>Bulgaria</c:v>
                  </c:pt>
                  <c:pt idx="32">
                    <c:v>Iran</c:v>
                  </c:pt>
                  <c:pt idx="33">
                    <c:v>South Korea</c:v>
                  </c:pt>
                  <c:pt idx="35">
                    <c:v>Ukraine</c:v>
                  </c:pt>
                  <c:pt idx="39">
                    <c:v>Canada</c:v>
                  </c:pt>
                  <c:pt idx="40">
                    <c:v>South Africa</c:v>
                  </c:pt>
                  <c:pt idx="41">
                    <c:v>Belgium</c:v>
                  </c:pt>
                  <c:pt idx="42">
                    <c:v>Netherlands</c:v>
                  </c:pt>
                  <c:pt idx="43">
                    <c:v>Japan</c:v>
                  </c:pt>
                  <c:pt idx="45">
                    <c:v>Czech republic</c:v>
                  </c:pt>
                  <c:pt idx="46">
                    <c:v>Chile</c:v>
                  </c:pt>
                  <c:pt idx="47">
                    <c:v>Morocco</c:v>
                  </c:pt>
                </c15:dlblRangeCache>
              </c15:datalabelsRange>
            </c:ext>
            <c:ext xmlns:c16="http://schemas.microsoft.com/office/drawing/2014/chart" uri="{C3380CC4-5D6E-409C-BE32-E72D297353CC}">
              <c16:uniqueId val="{00000000-164E-45F5-ADB2-3F04D545AED2}"/>
            </c:ext>
          </c:extLst>
        </c:ser>
        <c:dLbls>
          <c:showLegendKey val="0"/>
          <c:showVal val="0"/>
          <c:showCatName val="0"/>
          <c:showSerName val="0"/>
          <c:showPercent val="0"/>
          <c:showBubbleSize val="0"/>
        </c:dLbls>
        <c:axId val="360498744"/>
        <c:axId val="360490544"/>
      </c:scatterChart>
      <c:valAx>
        <c:axId val="3604987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r>
                  <a:rPr lang="en-US" sz="1300" baseline="0"/>
                  <a:t>Debiased National Religiosity</a:t>
                </a:r>
              </a:p>
            </c:rich>
          </c:tx>
          <c:overlay val="0"/>
          <c:spPr>
            <a:noFill/>
            <a:ln>
              <a:noFill/>
            </a:ln>
            <a:effectLst/>
          </c:spPr>
          <c:txPr>
            <a:bodyPr rot="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0490544"/>
        <c:crosses val="autoZero"/>
        <c:crossBetween val="midCat"/>
      </c:valAx>
      <c:valAx>
        <c:axId val="3604905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r>
                  <a:rPr lang="en-GB" sz="1300" baseline="0"/>
                  <a:t>Rank of Renewables Commitment</a:t>
                </a:r>
              </a:p>
            </c:rich>
          </c:tx>
          <c:overlay val="0"/>
          <c:spPr>
            <a:noFill/>
            <a:ln>
              <a:noFill/>
            </a:ln>
            <a:effectLst/>
          </c:spPr>
          <c:txPr>
            <a:bodyPr rot="-540000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049874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300" b="1"/>
              <a:t>Average per Religio-Regional-GDP</a:t>
            </a:r>
            <a:r>
              <a:rPr lang="en-GB" sz="1300" b="1" baseline="0"/>
              <a:t>perCapita Group, of UN Poll vote shares for 'Action on Climate Change', </a:t>
            </a:r>
            <a:r>
              <a:rPr lang="en-GB" sz="1300" b="1" i="1" baseline="0"/>
              <a:t>versus</a:t>
            </a:r>
            <a:r>
              <a:rPr lang="en-GB" sz="1300" b="1" baseline="0"/>
              <a:t> Average Group Religiosity, for 8 color-coded Groups of Nations.</a:t>
            </a:r>
            <a:endParaRPr lang="en-GB" sz="13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4265451029147672E-2"/>
          <c:y val="0.1088117770767613"/>
          <c:w val="0.90270302527973478"/>
          <c:h val="0.80995106684219675"/>
        </c:manualLayout>
      </c:layout>
      <c:scatterChart>
        <c:scatterStyle val="lineMarker"/>
        <c:varyColors val="0"/>
        <c:ser>
          <c:idx val="0"/>
          <c:order val="0"/>
          <c:spPr>
            <a:ln w="25400" cap="rnd">
              <a:noFill/>
              <a:round/>
            </a:ln>
            <a:effectLst/>
          </c:spPr>
          <c:marker>
            <c:symbol val="circle"/>
            <c:size val="10"/>
            <c:spPr>
              <a:solidFill>
                <a:schemeClr val="accent1"/>
              </a:solidFill>
              <a:ln w="9525">
                <a:noFill/>
              </a:ln>
              <a:effectLst/>
            </c:spPr>
          </c:marker>
          <c:dPt>
            <c:idx val="0"/>
            <c:marker>
              <c:symbol val="circle"/>
              <c:size val="10"/>
              <c:spPr>
                <a:solidFill>
                  <a:srgbClr val="0000FF"/>
                </a:solidFill>
                <a:ln w="9525">
                  <a:noFill/>
                </a:ln>
                <a:effectLst/>
              </c:spPr>
            </c:marker>
            <c:bubble3D val="0"/>
            <c:extLst>
              <c:ext xmlns:c16="http://schemas.microsoft.com/office/drawing/2014/chart" uri="{C3380CC4-5D6E-409C-BE32-E72D297353CC}">
                <c16:uniqueId val="{00000002-E02E-4815-9C45-7170C15A3A8B}"/>
              </c:ext>
            </c:extLst>
          </c:dPt>
          <c:dPt>
            <c:idx val="1"/>
            <c:marker>
              <c:symbol val="circle"/>
              <c:size val="10"/>
              <c:spPr>
                <a:solidFill>
                  <a:srgbClr val="00B0F0"/>
                </a:solidFill>
                <a:ln w="9525">
                  <a:noFill/>
                </a:ln>
                <a:effectLst/>
              </c:spPr>
            </c:marker>
            <c:bubble3D val="0"/>
            <c:extLst>
              <c:ext xmlns:c16="http://schemas.microsoft.com/office/drawing/2014/chart" uri="{C3380CC4-5D6E-409C-BE32-E72D297353CC}">
                <c16:uniqueId val="{00000003-E02E-4815-9C45-7170C15A3A8B}"/>
              </c:ext>
            </c:extLst>
          </c:dPt>
          <c:dPt>
            <c:idx val="2"/>
            <c:marker>
              <c:symbol val="circle"/>
              <c:size val="10"/>
              <c:spPr>
                <a:solidFill>
                  <a:srgbClr val="7030A0"/>
                </a:solidFill>
                <a:ln w="9525">
                  <a:noFill/>
                </a:ln>
                <a:effectLst/>
              </c:spPr>
            </c:marker>
            <c:bubble3D val="0"/>
            <c:extLst>
              <c:ext xmlns:c16="http://schemas.microsoft.com/office/drawing/2014/chart" uri="{C3380CC4-5D6E-409C-BE32-E72D297353CC}">
                <c16:uniqueId val="{00000004-E02E-4815-9C45-7170C15A3A8B}"/>
              </c:ext>
            </c:extLst>
          </c:dPt>
          <c:dPt>
            <c:idx val="3"/>
            <c:marker>
              <c:symbol val="circle"/>
              <c:size val="10"/>
              <c:spPr>
                <a:solidFill>
                  <a:srgbClr val="B448F6"/>
                </a:solidFill>
                <a:ln w="9525">
                  <a:noFill/>
                </a:ln>
                <a:effectLst/>
              </c:spPr>
            </c:marker>
            <c:bubble3D val="0"/>
            <c:extLst>
              <c:ext xmlns:c16="http://schemas.microsoft.com/office/drawing/2014/chart" uri="{C3380CC4-5D6E-409C-BE32-E72D297353CC}">
                <c16:uniqueId val="{00000005-E02E-4815-9C45-7170C15A3A8B}"/>
              </c:ext>
            </c:extLst>
          </c:dPt>
          <c:dPt>
            <c:idx val="4"/>
            <c:marker>
              <c:symbol val="circle"/>
              <c:size val="10"/>
              <c:spPr>
                <a:solidFill>
                  <a:srgbClr val="00A249"/>
                </a:solidFill>
                <a:ln w="9525">
                  <a:noFill/>
                </a:ln>
                <a:effectLst/>
              </c:spPr>
            </c:marker>
            <c:bubble3D val="0"/>
            <c:extLst>
              <c:ext xmlns:c16="http://schemas.microsoft.com/office/drawing/2014/chart" uri="{C3380CC4-5D6E-409C-BE32-E72D297353CC}">
                <c16:uniqueId val="{00000006-E02E-4815-9C45-7170C15A3A8B}"/>
              </c:ext>
            </c:extLst>
          </c:dPt>
          <c:dPt>
            <c:idx val="5"/>
            <c:marker>
              <c:symbol val="circle"/>
              <c:size val="10"/>
              <c:spPr>
                <a:solidFill>
                  <a:srgbClr val="92D050"/>
                </a:solidFill>
                <a:ln w="9525">
                  <a:noFill/>
                </a:ln>
                <a:effectLst/>
              </c:spPr>
            </c:marker>
            <c:bubble3D val="0"/>
            <c:extLst>
              <c:ext xmlns:c16="http://schemas.microsoft.com/office/drawing/2014/chart" uri="{C3380CC4-5D6E-409C-BE32-E72D297353CC}">
                <c16:uniqueId val="{00000007-E02E-4815-9C45-7170C15A3A8B}"/>
              </c:ext>
            </c:extLst>
          </c:dPt>
          <c:dPt>
            <c:idx val="6"/>
            <c:marker>
              <c:symbol val="circle"/>
              <c:size val="10"/>
              <c:spPr>
                <a:solidFill>
                  <a:srgbClr val="C00000"/>
                </a:solidFill>
                <a:ln w="9525">
                  <a:noFill/>
                </a:ln>
                <a:effectLst/>
              </c:spPr>
            </c:marker>
            <c:bubble3D val="0"/>
            <c:extLst>
              <c:ext xmlns:c16="http://schemas.microsoft.com/office/drawing/2014/chart" uri="{C3380CC4-5D6E-409C-BE32-E72D297353CC}">
                <c16:uniqueId val="{00000008-E02E-4815-9C45-7170C15A3A8B}"/>
              </c:ext>
            </c:extLst>
          </c:dPt>
          <c:dPt>
            <c:idx val="7"/>
            <c:marker>
              <c:symbol val="circle"/>
              <c:size val="10"/>
              <c:spPr>
                <a:solidFill>
                  <a:srgbClr val="FF0000"/>
                </a:solidFill>
                <a:ln w="9525">
                  <a:noFill/>
                </a:ln>
                <a:effectLst/>
              </c:spPr>
            </c:marker>
            <c:bubble3D val="0"/>
            <c:extLst>
              <c:ext xmlns:c16="http://schemas.microsoft.com/office/drawing/2014/chart" uri="{C3380CC4-5D6E-409C-BE32-E72D297353CC}">
                <c16:uniqueId val="{00000009-E02E-4815-9C45-7170C15A3A8B}"/>
              </c:ext>
            </c:extLst>
          </c:dPt>
          <c:dPt>
            <c:idx val="8"/>
            <c:marker>
              <c:symbol val="circle"/>
              <c:size val="10"/>
              <c:spPr>
                <a:solidFill>
                  <a:srgbClr val="FF6699"/>
                </a:solidFill>
                <a:ln w="9525">
                  <a:noFill/>
                </a:ln>
                <a:effectLst/>
              </c:spPr>
            </c:marker>
            <c:bubble3D val="0"/>
            <c:extLst>
              <c:ext xmlns:c16="http://schemas.microsoft.com/office/drawing/2014/chart" uri="{C3380CC4-5D6E-409C-BE32-E72D297353CC}">
                <c16:uniqueId val="{0000000A-DAED-440A-A7F0-8EB1FCAA954C}"/>
              </c:ext>
            </c:extLst>
          </c:dPt>
          <c:dPt>
            <c:idx val="9"/>
            <c:marker>
              <c:symbol val="circle"/>
              <c:size val="10"/>
              <c:spPr>
                <a:solidFill>
                  <a:srgbClr val="FF99FF"/>
                </a:solidFill>
                <a:ln w="9525">
                  <a:noFill/>
                </a:ln>
                <a:effectLst/>
              </c:spPr>
            </c:marker>
            <c:bubble3D val="0"/>
            <c:extLst>
              <c:ext xmlns:c16="http://schemas.microsoft.com/office/drawing/2014/chart" uri="{C3380CC4-5D6E-409C-BE32-E72D297353CC}">
                <c16:uniqueId val="{0000000B-DAED-440A-A7F0-8EB1FCAA954C}"/>
              </c:ext>
            </c:extLst>
          </c:dPt>
          <c:dLbls>
            <c:dLbl>
              <c:idx val="0"/>
              <c:layout>
                <c:manualLayout>
                  <c:x val="4.5112841158013145E-2"/>
                  <c:y val="-3.5794183445190156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fld id="{1CC56B6E-3FF3-4E59-9691-334960854CF2}" type="CELLRANGE">
                      <a:rPr lang="en-US"/>
                      <a:pPr>
                        <a:defRPr/>
                      </a:pPr>
                      <a:t>[CELLRANGE]</a:t>
                    </a:fld>
                    <a:endParaRPr lang="en-GB"/>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layout>
                    <c:manualLayout>
                      <c:w val="9.7676750932449222E-2"/>
                      <c:h val="8.0469798657718125E-2"/>
                    </c:manualLayout>
                  </c15:layout>
                  <c15:dlblFieldTable/>
                  <c15:showDataLabelsRange val="1"/>
                </c:ext>
                <c:ext xmlns:c16="http://schemas.microsoft.com/office/drawing/2014/chart" uri="{C3380CC4-5D6E-409C-BE32-E72D297353CC}">
                  <c16:uniqueId val="{00000002-E02E-4815-9C45-7170C15A3A8B}"/>
                </c:ext>
              </c:extLst>
            </c:dLbl>
            <c:dLbl>
              <c:idx val="1"/>
              <c:layout>
                <c:manualLayout>
                  <c:x val="-7.8195488721804512E-2"/>
                  <c:y val="0.12080536912751678"/>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fld id="{8498D644-20AC-47D7-8EC5-7839F96F58A3}" type="CELLRANGE">
                      <a:rPr lang="en-US"/>
                      <a:pPr>
                        <a:defRPr/>
                      </a:pPr>
                      <a:t>[CELLRANGE]</a:t>
                    </a:fld>
                    <a:endParaRPr lang="en-GB"/>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layout>
                    <c:manualLayout>
                      <c:w val="0.10068426972944171"/>
                      <c:h val="0.10955257270693512"/>
                    </c:manualLayout>
                  </c15:layout>
                  <c15:dlblFieldTable/>
                  <c15:showDataLabelsRange val="1"/>
                </c:ext>
                <c:ext xmlns:c16="http://schemas.microsoft.com/office/drawing/2014/chart" uri="{C3380CC4-5D6E-409C-BE32-E72D297353CC}">
                  <c16:uniqueId val="{00000003-E02E-4815-9C45-7170C15A3A8B}"/>
                </c:ext>
              </c:extLst>
            </c:dLbl>
            <c:dLbl>
              <c:idx val="2"/>
              <c:layout>
                <c:manualLayout>
                  <c:x val="3.4987484459179444E-2"/>
                  <c:y val="-8.3870563232336395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fld id="{D4E10F15-44D8-4A61-AFF0-1CA1C0B0E72C}" type="CELLRANGE">
                      <a:rPr lang="en-US"/>
                      <a:pPr>
                        <a:defRPr/>
                      </a:pPr>
                      <a:t>[CELLRANGE]</a:t>
                    </a:fld>
                    <a:endParaRPr lang="en-GB"/>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layout>
                    <c:manualLayout>
                      <c:w val="9.2536317170879956E-2"/>
                      <c:h val="0.12297535196931821"/>
                    </c:manualLayout>
                  </c15:layout>
                  <c15:dlblFieldTable/>
                  <c15:showDataLabelsRange val="1"/>
                </c:ext>
                <c:ext xmlns:c16="http://schemas.microsoft.com/office/drawing/2014/chart" uri="{C3380CC4-5D6E-409C-BE32-E72D297353CC}">
                  <c16:uniqueId val="{00000004-E02E-4815-9C45-7170C15A3A8B}"/>
                </c:ext>
              </c:extLst>
            </c:dLbl>
            <c:dLbl>
              <c:idx val="3"/>
              <c:layout>
                <c:manualLayout>
                  <c:x val="-0.18220549799696095"/>
                  <c:y val="3.9761825273392018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fld id="{13893625-A74E-4D90-8A0D-FA0953B47DF2}" type="CELLRANGE">
                      <a:rPr lang="en-US"/>
                      <a:pPr>
                        <a:defRPr/>
                      </a:pPr>
                      <a:t>[CELLRANGE]</a:t>
                    </a:fld>
                    <a:endParaRPr lang="en-GB"/>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layout>
                    <c:manualLayout>
                      <c:w val="0.10175939849624061"/>
                      <c:h val="0.14982102908277406"/>
                    </c:manualLayout>
                  </c15:layout>
                  <c15:dlblFieldTable/>
                  <c15:showDataLabelsRange val="1"/>
                </c:ext>
                <c:ext xmlns:c16="http://schemas.microsoft.com/office/drawing/2014/chart" uri="{C3380CC4-5D6E-409C-BE32-E72D297353CC}">
                  <c16:uniqueId val="{00000005-E02E-4815-9C45-7170C15A3A8B}"/>
                </c:ext>
              </c:extLst>
            </c:dLbl>
            <c:dLbl>
              <c:idx val="4"/>
              <c:layout>
                <c:manualLayout>
                  <c:x val="-3.8396021549937938E-2"/>
                  <c:y val="-0.13247571432061167"/>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fld id="{EE94D066-1E9E-4736-8605-73EB8A766797}" type="CELLRANGE">
                      <a:rPr lang="en-US"/>
                      <a:pPr>
                        <a:defRPr/>
                      </a:pPr>
                      <a:t>[CELLRANGE]</a:t>
                    </a:fld>
                    <a:endParaRPr lang="en-GB"/>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layout>
                    <c:manualLayout>
                      <c:w val="9.7774436090225569E-2"/>
                      <c:h val="9.3892617449664428E-2"/>
                    </c:manualLayout>
                  </c15:layout>
                  <c15:dlblFieldTable/>
                  <c15:showDataLabelsRange val="1"/>
                </c:ext>
                <c:ext xmlns:c16="http://schemas.microsoft.com/office/drawing/2014/chart" uri="{C3380CC4-5D6E-409C-BE32-E72D297353CC}">
                  <c16:uniqueId val="{00000006-E02E-4815-9C45-7170C15A3A8B}"/>
                </c:ext>
              </c:extLst>
            </c:dLbl>
            <c:dLbl>
              <c:idx val="5"/>
              <c:layout>
                <c:manualLayout>
                  <c:x val="-0.17363403785053183"/>
                  <c:y val="9.1047073097248493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fld id="{CF564E97-7C14-40B2-8550-5296F8C6FD4C}" type="CELLRANGE">
                      <a:rPr lang="en-US"/>
                      <a:pPr>
                        <a:defRPr/>
                      </a:pPr>
                      <a:t>[CELLRANGE]</a:t>
                    </a:fld>
                    <a:endParaRPr lang="en-GB"/>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layout>
                    <c:manualLayout>
                      <c:w val="0.10529323308270676"/>
                      <c:h val="0.12521252796420582"/>
                    </c:manualLayout>
                  </c15:layout>
                  <c15:dlblFieldTable/>
                  <c15:showDataLabelsRange val="1"/>
                </c:ext>
                <c:ext xmlns:c16="http://schemas.microsoft.com/office/drawing/2014/chart" uri="{C3380CC4-5D6E-409C-BE32-E72D297353CC}">
                  <c16:uniqueId val="{00000007-E02E-4815-9C45-7170C15A3A8B}"/>
                </c:ext>
              </c:extLst>
            </c:dLbl>
            <c:dLbl>
              <c:idx val="6"/>
              <c:layout>
                <c:manualLayout>
                  <c:x val="1.8045171985080703E-2"/>
                  <c:y val="-8.0536912751677847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fld id="{892BAA11-8A1A-484A-8236-E9BDC113E733}" type="CELLRANGE">
                      <a:rPr lang="en-US"/>
                      <a:pPr>
                        <a:defRPr/>
                      </a:pPr>
                      <a:t>[CELLRANGE]</a:t>
                    </a:fld>
                    <a:endParaRPr lang="en-GB"/>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layout>
                    <c:manualLayout>
                      <c:w val="0.11749629980462967"/>
                      <c:h val="0.12077190015677571"/>
                    </c:manualLayout>
                  </c15:layout>
                  <c15:dlblFieldTable/>
                  <c15:showDataLabelsRange val="1"/>
                </c:ext>
                <c:ext xmlns:c16="http://schemas.microsoft.com/office/drawing/2014/chart" uri="{C3380CC4-5D6E-409C-BE32-E72D297353CC}">
                  <c16:uniqueId val="{00000008-E02E-4815-9C45-7170C15A3A8B}"/>
                </c:ext>
              </c:extLst>
            </c:dLbl>
            <c:dLbl>
              <c:idx val="7"/>
              <c:layout>
                <c:manualLayout>
                  <c:x val="4.3809586959524693E-2"/>
                  <c:y val="2.7014632478075711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fld id="{6D3CFD0B-65C2-4DEB-9201-8889B4DEB89B}" type="CELLRANGE">
                      <a:rPr lang="en-US"/>
                      <a:pPr>
                        <a:defRPr/>
                      </a:pPr>
                      <a:t>[CELLRANGE]</a:t>
                    </a:fld>
                    <a:endParaRPr lang="en-GB"/>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layout>
                    <c:manualLayout>
                      <c:w val="9.9050145047658522E-2"/>
                      <c:h val="0.11182340056510516"/>
                    </c:manualLayout>
                  </c15:layout>
                  <c15:dlblFieldTable/>
                  <c15:showDataLabelsRange val="1"/>
                </c:ext>
                <c:ext xmlns:c16="http://schemas.microsoft.com/office/drawing/2014/chart" uri="{C3380CC4-5D6E-409C-BE32-E72D297353CC}">
                  <c16:uniqueId val="{00000009-E02E-4815-9C45-7170C15A3A8B}"/>
                </c:ext>
              </c:extLst>
            </c:dLbl>
            <c:dLbl>
              <c:idx val="8"/>
              <c:layout>
                <c:manualLayout>
                  <c:x val="-2.1754330708661316E-2"/>
                  <c:y val="-6.6184074457083839E-2"/>
                </c:manualLayout>
              </c:layout>
              <c:tx>
                <c:rich>
                  <a:bodyPr/>
                  <a:lstStyle/>
                  <a:p>
                    <a:fld id="{3D2E06BF-02E1-4104-89E4-4E81518969A7}"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manualLayout>
                      <c:w val="0.11315087719298245"/>
                      <c:h val="5.1644260599793178E-2"/>
                    </c:manualLayout>
                  </c15:layout>
                  <c15:dlblFieldTable/>
                  <c15:showDataLabelsRange val="1"/>
                </c:ext>
                <c:ext xmlns:c16="http://schemas.microsoft.com/office/drawing/2014/chart" uri="{C3380CC4-5D6E-409C-BE32-E72D297353CC}">
                  <c16:uniqueId val="{0000000A-DAED-440A-A7F0-8EB1FCAA954C}"/>
                </c:ext>
              </c:extLst>
            </c:dLbl>
            <c:dLbl>
              <c:idx val="9"/>
              <c:layout>
                <c:manualLayout>
                  <c:x val="-0.13263152369111755"/>
                  <c:y val="-5.9979317476732311E-2"/>
                </c:manualLayout>
              </c:layout>
              <c:tx>
                <c:rich>
                  <a:bodyPr/>
                  <a:lstStyle/>
                  <a:p>
                    <a:fld id="{F54B5147-DBBE-4538-BE8E-413F50F186B8}"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manualLayout>
                      <c:w val="0.12578245614035086"/>
                      <c:h val="5.1644260599793178E-2"/>
                    </c:manualLayout>
                  </c15:layout>
                  <c15:dlblFieldTable/>
                  <c15:showDataLabelsRange val="1"/>
                </c:ext>
                <c:ext xmlns:c16="http://schemas.microsoft.com/office/drawing/2014/chart" uri="{C3380CC4-5D6E-409C-BE32-E72D297353CC}">
                  <c16:uniqueId val="{0000000B-DAED-440A-A7F0-8EB1FCAA954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1"/>
            <c:dispEq val="0"/>
            <c:trendlineLbl>
              <c:layout>
                <c:manualLayout>
                  <c:x val="4.7882083160657549E-2"/>
                  <c:y val="-0.56629623189845746"/>
                </c:manualLayout>
              </c:layout>
              <c:numFmt formatCode="General" sourceLinked="0"/>
              <c:spPr>
                <a:noFill/>
                <a:ln>
                  <a:noFill/>
                </a:ln>
                <a:effectLst/>
              </c:spPr>
              <c:txPr>
                <a:bodyPr rot="0" spcFirstLastPara="1" vertOverflow="ellipsis" vert="horz" wrap="square" anchor="ctr" anchorCtr="1"/>
                <a:lstStyle/>
                <a:p>
                  <a:pPr>
                    <a:defRPr sz="1000" b="1" i="0" u="none" strike="noStrike" kern="1200" baseline="0">
                      <a:solidFill>
                        <a:schemeClr val="accent1"/>
                      </a:solidFill>
                      <a:latin typeface="+mn-lt"/>
                      <a:ea typeface="+mn-ea"/>
                      <a:cs typeface="+mn-cs"/>
                    </a:defRPr>
                  </a:pPr>
                  <a:endParaRPr lang="en-US"/>
                </a:p>
              </c:txPr>
            </c:trendlineLbl>
          </c:trendline>
          <c:xVal>
            <c:numRef>
              <c:f>'Relig DB and Renewables'!$D$364:$D$373</c:f>
              <c:numCache>
                <c:formatCode>0.00</c:formatCode>
                <c:ptCount val="10"/>
                <c:pt idx="0">
                  <c:v>35.655499999999996</c:v>
                </c:pt>
                <c:pt idx="1">
                  <c:v>35.777000000000001</c:v>
                </c:pt>
                <c:pt idx="2">
                  <c:v>66.394999999999996</c:v>
                </c:pt>
                <c:pt idx="3">
                  <c:v>65.017999999999986</c:v>
                </c:pt>
                <c:pt idx="4">
                  <c:v>64.207999999999998</c:v>
                </c:pt>
                <c:pt idx="5">
                  <c:v>74.535500000000013</c:v>
                </c:pt>
                <c:pt idx="6">
                  <c:v>78.787999999999997</c:v>
                </c:pt>
                <c:pt idx="7">
                  <c:v>73.927999999999997</c:v>
                </c:pt>
                <c:pt idx="8">
                  <c:v>93.367999999999995</c:v>
                </c:pt>
                <c:pt idx="9">
                  <c:v>94.582999999999998</c:v>
                </c:pt>
              </c:numCache>
            </c:numRef>
          </c:xVal>
          <c:yVal>
            <c:numRef>
              <c:f>'Relig DB and Renewables'!$C$364:$C$373</c:f>
              <c:numCache>
                <c:formatCode>0.00</c:formatCode>
                <c:ptCount val="10"/>
                <c:pt idx="0">
                  <c:v>51.066666666666663</c:v>
                </c:pt>
                <c:pt idx="1">
                  <c:v>42.6</c:v>
                </c:pt>
                <c:pt idx="2">
                  <c:v>34.72</c:v>
                </c:pt>
                <c:pt idx="3">
                  <c:v>26.799999999999997</c:v>
                </c:pt>
                <c:pt idx="4">
                  <c:v>39.799999999999997</c:v>
                </c:pt>
                <c:pt idx="5">
                  <c:v>21.4</c:v>
                </c:pt>
                <c:pt idx="6">
                  <c:v>31.2</c:v>
                </c:pt>
                <c:pt idx="7">
                  <c:v>26.6</c:v>
                </c:pt>
                <c:pt idx="8">
                  <c:v>21.6</c:v>
                </c:pt>
                <c:pt idx="9">
                  <c:v>0.96</c:v>
                </c:pt>
              </c:numCache>
            </c:numRef>
          </c:yVal>
          <c:smooth val="0"/>
          <c:extLst>
            <c:ext xmlns:c15="http://schemas.microsoft.com/office/drawing/2012/chart" uri="{02D57815-91ED-43cb-92C2-25804820EDAC}">
              <c15:datalabelsRange>
                <c15:f>'Relig DB and Renewables'!$E$364:$E$373</c15:f>
                <c15:dlblRangeCache>
                  <c:ptCount val="10"/>
                  <c:pt idx="0">
                    <c:v>N&amp;W Europe / Christian / GDPpCR &lt; 26.5</c:v>
                  </c:pt>
                  <c:pt idx="1">
                    <c:v>N&amp;W Europe / Christian / GDPpCR &gt; 26.5</c:v>
                  </c:pt>
                  <c:pt idx="2">
                    <c:v>S&amp;E Europe / Christian / GDPpCR &lt; 55</c:v>
                  </c:pt>
                  <c:pt idx="3">
                    <c:v>S&amp;E Europe / Christian / GDPpCR &gt; 55</c:v>
                  </c:pt>
                  <c:pt idx="4">
                    <c:v>South America / Christian / GDPpCR &lt; 65</c:v>
                  </c:pt>
                  <c:pt idx="5">
                    <c:v>South America / Christian / GDPpCR &gt; 65</c:v>
                  </c:pt>
                  <c:pt idx="6">
                    <c:v>NW &amp; Shi'a Islam / GDPpCR &lt; 62</c:v>
                  </c:pt>
                  <c:pt idx="7">
                    <c:v>NW &amp; Shi'a Islam / GDPpCR &gt; 62</c:v>
                  </c:pt>
                  <c:pt idx="8">
                    <c:v>India &amp; near Stans / Any / GDPpCR &gt; 134</c:v>
                  </c:pt>
                  <c:pt idx="9">
                    <c:v>India &amp; near Stans / Any / GDPpCR &lt; 134</c:v>
                  </c:pt>
                </c15:dlblRangeCache>
              </c15:datalabelsRange>
            </c:ext>
            <c:ext xmlns:c16="http://schemas.microsoft.com/office/drawing/2014/chart" uri="{C3380CC4-5D6E-409C-BE32-E72D297353CC}">
              <c16:uniqueId val="{00000000-E02E-4815-9C45-7170C15A3A8B}"/>
            </c:ext>
          </c:extLst>
        </c:ser>
        <c:dLbls>
          <c:showLegendKey val="0"/>
          <c:showVal val="0"/>
          <c:showCatName val="0"/>
          <c:showSerName val="0"/>
          <c:showPercent val="0"/>
          <c:showBubbleSize val="0"/>
        </c:dLbls>
        <c:axId val="474107840"/>
        <c:axId val="474098656"/>
      </c:scatterChart>
      <c:valAx>
        <c:axId val="474107840"/>
        <c:scaling>
          <c:orientation val="minMax"/>
          <c:max val="100"/>
          <c:min val="2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100"/>
                  <a:t>Average Group Debiased National Religiosity</a:t>
                </a:r>
              </a:p>
            </c:rich>
          </c:tx>
          <c:layout>
            <c:manualLayout>
              <c:xMode val="edge"/>
              <c:yMode val="edge"/>
              <c:x val="0.36418179306534049"/>
              <c:y val="0.9654468980021030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4098656"/>
        <c:crosses val="autoZero"/>
        <c:crossBetween val="midCat"/>
      </c:valAx>
      <c:valAx>
        <c:axId val="47409865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050" b="0" i="0" u="none" strike="noStrike" baseline="0">
                    <a:effectLst/>
                  </a:rPr>
                  <a:t>Average Group UN Poll vote shares for 'Action on Climate Change'</a:t>
                </a:r>
                <a:endParaRPr lang="en-GB" sz="1050" b="0"/>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4107840"/>
        <c:crosses val="autoZero"/>
        <c:crossBetween val="midCat"/>
        <c:majorUnit val="1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GB" sz="1300" b="1" i="0" baseline="0">
                <a:effectLst/>
              </a:rPr>
              <a:t>Average per Religio-Regional-GDPperCapita Group, of Renewable Energy Capacities / Population (Wind + Solar, GDP-levelised), </a:t>
            </a:r>
            <a:r>
              <a:rPr lang="en-GB" sz="1300" b="1" i="1" baseline="0">
                <a:effectLst/>
              </a:rPr>
              <a:t>versus</a:t>
            </a:r>
            <a:r>
              <a:rPr lang="en-GB" sz="1300" b="1" i="0" baseline="0">
                <a:effectLst/>
              </a:rPr>
              <a:t> Average Group Religiosity, for 8 color-coded Groups of Nations</a:t>
            </a:r>
            <a:endParaRPr lang="en-GB" sz="1300" b="1">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8.4864788808615421E-2"/>
          <c:y val="0.10892631578947369"/>
          <c:w val="0.8827847498444138"/>
          <c:h val="0.80682469954413594"/>
        </c:manualLayout>
      </c:layout>
      <c:scatterChart>
        <c:scatterStyle val="lineMarker"/>
        <c:varyColors val="0"/>
        <c:ser>
          <c:idx val="0"/>
          <c:order val="0"/>
          <c:spPr>
            <a:ln w="25400" cap="rnd">
              <a:noFill/>
              <a:round/>
            </a:ln>
            <a:effectLst/>
          </c:spPr>
          <c:marker>
            <c:symbol val="circle"/>
            <c:size val="10"/>
            <c:spPr>
              <a:solidFill>
                <a:schemeClr val="accent1"/>
              </a:solidFill>
              <a:ln w="9525">
                <a:noFill/>
              </a:ln>
              <a:effectLst/>
            </c:spPr>
          </c:marker>
          <c:dPt>
            <c:idx val="0"/>
            <c:marker>
              <c:symbol val="circle"/>
              <c:size val="10"/>
              <c:spPr>
                <a:solidFill>
                  <a:srgbClr val="0000FF"/>
                </a:solidFill>
                <a:ln w="9525">
                  <a:noFill/>
                </a:ln>
                <a:effectLst/>
              </c:spPr>
            </c:marker>
            <c:bubble3D val="0"/>
            <c:extLst>
              <c:ext xmlns:c16="http://schemas.microsoft.com/office/drawing/2014/chart" uri="{C3380CC4-5D6E-409C-BE32-E72D297353CC}">
                <c16:uniqueId val="{00000000-EB11-4FB3-AE90-CFEC46C8AE28}"/>
              </c:ext>
            </c:extLst>
          </c:dPt>
          <c:dPt>
            <c:idx val="1"/>
            <c:marker>
              <c:symbol val="circle"/>
              <c:size val="10"/>
              <c:spPr>
                <a:solidFill>
                  <a:srgbClr val="00B0F0"/>
                </a:solidFill>
                <a:ln w="9525">
                  <a:noFill/>
                </a:ln>
                <a:effectLst/>
              </c:spPr>
            </c:marker>
            <c:bubble3D val="0"/>
            <c:extLst>
              <c:ext xmlns:c16="http://schemas.microsoft.com/office/drawing/2014/chart" uri="{C3380CC4-5D6E-409C-BE32-E72D297353CC}">
                <c16:uniqueId val="{00000001-EB11-4FB3-AE90-CFEC46C8AE28}"/>
              </c:ext>
            </c:extLst>
          </c:dPt>
          <c:dPt>
            <c:idx val="2"/>
            <c:marker>
              <c:symbol val="circle"/>
              <c:size val="10"/>
              <c:spPr>
                <a:solidFill>
                  <a:srgbClr val="7030A0"/>
                </a:solidFill>
                <a:ln w="9525">
                  <a:noFill/>
                </a:ln>
                <a:effectLst/>
              </c:spPr>
            </c:marker>
            <c:bubble3D val="0"/>
            <c:extLst>
              <c:ext xmlns:c16="http://schemas.microsoft.com/office/drawing/2014/chart" uri="{C3380CC4-5D6E-409C-BE32-E72D297353CC}">
                <c16:uniqueId val="{00000002-EB11-4FB3-AE90-CFEC46C8AE28}"/>
              </c:ext>
            </c:extLst>
          </c:dPt>
          <c:dPt>
            <c:idx val="3"/>
            <c:marker>
              <c:symbol val="circle"/>
              <c:size val="10"/>
              <c:spPr>
                <a:solidFill>
                  <a:srgbClr val="B448F6"/>
                </a:solidFill>
                <a:ln w="9525">
                  <a:noFill/>
                </a:ln>
                <a:effectLst/>
              </c:spPr>
            </c:marker>
            <c:bubble3D val="0"/>
            <c:extLst>
              <c:ext xmlns:c16="http://schemas.microsoft.com/office/drawing/2014/chart" uri="{C3380CC4-5D6E-409C-BE32-E72D297353CC}">
                <c16:uniqueId val="{00000003-EB11-4FB3-AE90-CFEC46C8AE28}"/>
              </c:ext>
            </c:extLst>
          </c:dPt>
          <c:dPt>
            <c:idx val="4"/>
            <c:marker>
              <c:symbol val="circle"/>
              <c:size val="10"/>
              <c:spPr>
                <a:solidFill>
                  <a:srgbClr val="00A249"/>
                </a:solidFill>
                <a:ln w="9525">
                  <a:noFill/>
                </a:ln>
                <a:effectLst/>
              </c:spPr>
            </c:marker>
            <c:bubble3D val="0"/>
            <c:extLst>
              <c:ext xmlns:c16="http://schemas.microsoft.com/office/drawing/2014/chart" uri="{C3380CC4-5D6E-409C-BE32-E72D297353CC}">
                <c16:uniqueId val="{00000004-EB11-4FB3-AE90-CFEC46C8AE28}"/>
              </c:ext>
            </c:extLst>
          </c:dPt>
          <c:dPt>
            <c:idx val="5"/>
            <c:marker>
              <c:symbol val="circle"/>
              <c:size val="10"/>
              <c:spPr>
                <a:solidFill>
                  <a:srgbClr val="92D050"/>
                </a:solidFill>
                <a:ln w="9525">
                  <a:noFill/>
                </a:ln>
                <a:effectLst/>
              </c:spPr>
            </c:marker>
            <c:bubble3D val="0"/>
            <c:extLst>
              <c:ext xmlns:c16="http://schemas.microsoft.com/office/drawing/2014/chart" uri="{C3380CC4-5D6E-409C-BE32-E72D297353CC}">
                <c16:uniqueId val="{00000005-EB11-4FB3-AE90-CFEC46C8AE28}"/>
              </c:ext>
            </c:extLst>
          </c:dPt>
          <c:dPt>
            <c:idx val="6"/>
            <c:marker>
              <c:symbol val="circle"/>
              <c:size val="10"/>
              <c:spPr>
                <a:solidFill>
                  <a:srgbClr val="C00000"/>
                </a:solidFill>
                <a:ln w="9525">
                  <a:noFill/>
                </a:ln>
                <a:effectLst/>
              </c:spPr>
            </c:marker>
            <c:bubble3D val="0"/>
            <c:extLst>
              <c:ext xmlns:c16="http://schemas.microsoft.com/office/drawing/2014/chart" uri="{C3380CC4-5D6E-409C-BE32-E72D297353CC}">
                <c16:uniqueId val="{00000006-EB11-4FB3-AE90-CFEC46C8AE28}"/>
              </c:ext>
            </c:extLst>
          </c:dPt>
          <c:dPt>
            <c:idx val="7"/>
            <c:marker>
              <c:symbol val="circle"/>
              <c:size val="10"/>
              <c:spPr>
                <a:solidFill>
                  <a:srgbClr val="FF0000"/>
                </a:solidFill>
                <a:ln w="9525">
                  <a:noFill/>
                </a:ln>
                <a:effectLst/>
              </c:spPr>
            </c:marker>
            <c:bubble3D val="0"/>
            <c:extLst>
              <c:ext xmlns:c16="http://schemas.microsoft.com/office/drawing/2014/chart" uri="{C3380CC4-5D6E-409C-BE32-E72D297353CC}">
                <c16:uniqueId val="{00000007-EB11-4FB3-AE90-CFEC46C8AE28}"/>
              </c:ext>
            </c:extLst>
          </c:dPt>
          <c:dPt>
            <c:idx val="8"/>
            <c:marker>
              <c:symbol val="circle"/>
              <c:size val="10"/>
              <c:spPr>
                <a:solidFill>
                  <a:srgbClr val="FF6699"/>
                </a:solidFill>
                <a:ln w="9525">
                  <a:noFill/>
                </a:ln>
                <a:effectLst/>
              </c:spPr>
            </c:marker>
            <c:bubble3D val="0"/>
            <c:extLst>
              <c:ext xmlns:c16="http://schemas.microsoft.com/office/drawing/2014/chart" uri="{C3380CC4-5D6E-409C-BE32-E72D297353CC}">
                <c16:uniqueId val="{00000008-EB11-4FB3-AE90-CFEC46C8AE28}"/>
              </c:ext>
            </c:extLst>
          </c:dPt>
          <c:dPt>
            <c:idx val="9"/>
            <c:marker>
              <c:symbol val="circle"/>
              <c:size val="10"/>
              <c:spPr>
                <a:solidFill>
                  <a:srgbClr val="FF99FF"/>
                </a:solidFill>
                <a:ln w="9525">
                  <a:noFill/>
                </a:ln>
                <a:effectLst/>
              </c:spPr>
            </c:marker>
            <c:bubble3D val="0"/>
            <c:extLst>
              <c:ext xmlns:c16="http://schemas.microsoft.com/office/drawing/2014/chart" uri="{C3380CC4-5D6E-409C-BE32-E72D297353CC}">
                <c16:uniqueId val="{00000009-EB11-4FB3-AE90-CFEC46C8AE28}"/>
              </c:ext>
            </c:extLst>
          </c:dPt>
          <c:dLbls>
            <c:dLbl>
              <c:idx val="0"/>
              <c:layout>
                <c:manualLayout>
                  <c:x val="3.2424523758406397E-2"/>
                  <c:y val="2.0483934689998648E-17"/>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fld id="{6B07F514-96F8-49EA-AE3C-6FC819CCFD6B}" type="CELLRANGE">
                      <a:rPr lang="en-US"/>
                      <a:pPr>
                        <a:defRPr/>
                      </a:pPr>
                      <a:t>[CELLRANGE]</a:t>
                    </a:fld>
                    <a:endParaRPr lang="en-GB"/>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layout>
                    <c:manualLayout>
                      <c:w val="0.10899784726614405"/>
                      <c:h val="0.11166480446927374"/>
                    </c:manualLayout>
                  </c15:layout>
                  <c15:dlblFieldTable/>
                  <c15:showDataLabelsRange val="1"/>
                </c:ext>
                <c:ext xmlns:c16="http://schemas.microsoft.com/office/drawing/2014/chart" uri="{C3380CC4-5D6E-409C-BE32-E72D297353CC}">
                  <c16:uniqueId val="{00000000-EB11-4FB3-AE90-CFEC46C8AE28}"/>
                </c:ext>
              </c:extLst>
            </c:dLbl>
            <c:dLbl>
              <c:idx val="1"/>
              <c:layout>
                <c:manualLayout>
                  <c:x val="-7.8113485630066329E-2"/>
                  <c:y val="0.14525139664804471"/>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fld id="{BC065320-7185-43BD-B716-7392735CF121}" type="CELLRANGE">
                      <a:rPr lang="en-US"/>
                      <a:pPr>
                        <a:defRPr/>
                      </a:pPr>
                      <a:t>[CELLRANGE]</a:t>
                    </a:fld>
                    <a:endParaRPr lang="en-GB"/>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layout>
                    <c:manualLayout>
                      <c:w val="0.104576329211612"/>
                      <c:h val="0.1384804469273743"/>
                    </c:manualLayout>
                  </c15:layout>
                  <c15:dlblFieldTable/>
                  <c15:showDataLabelsRange val="1"/>
                </c:ext>
                <c:ext xmlns:c16="http://schemas.microsoft.com/office/drawing/2014/chart" uri="{C3380CC4-5D6E-409C-BE32-E72D297353CC}">
                  <c16:uniqueId val="{00000001-EB11-4FB3-AE90-CFEC46C8AE28}"/>
                </c:ext>
              </c:extLst>
            </c:dLbl>
            <c:dLbl>
              <c:idx val="2"/>
              <c:layout>
                <c:manualLayout>
                  <c:x val="3.9480747896203698E-2"/>
                  <c:y val="-6.4147389185047518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fld id="{E9AFBAE3-F82F-42D4-8F3C-E8456BE4204B}" type="CELLRANGE">
                      <a:rPr lang="en-US"/>
                      <a:pPr>
                        <a:defRPr/>
                      </a:pPr>
                      <a:t>[CELLRANGE]</a:t>
                    </a:fld>
                    <a:endParaRPr lang="en-GB"/>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layout>
                    <c:manualLayout>
                      <c:w val="9.2643342262629533E-2"/>
                      <c:h val="9.6022399373991277E-2"/>
                    </c:manualLayout>
                  </c15:layout>
                  <c15:dlblFieldTable/>
                  <c15:showDataLabelsRange val="1"/>
                </c:ext>
                <c:ext xmlns:c16="http://schemas.microsoft.com/office/drawing/2014/chart" uri="{C3380CC4-5D6E-409C-BE32-E72D297353CC}">
                  <c16:uniqueId val="{00000002-EB11-4FB3-AE90-CFEC46C8AE28}"/>
                </c:ext>
              </c:extLst>
            </c:dLbl>
            <c:dLbl>
              <c:idx val="3"/>
              <c:layout>
                <c:manualLayout>
                  <c:x val="5.5906594149958057E-2"/>
                  <c:y val="-5.9842438173489262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fld id="{190DB518-CF90-42C1-BE16-338DF78F69CF}" type="CELLRANGE">
                      <a:rPr lang="en-US"/>
                      <a:pPr>
                        <a:defRPr/>
                      </a:pPr>
                      <a:t>[CELLRANGE]</a:t>
                    </a:fld>
                    <a:endParaRPr lang="en-GB"/>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layout>
                    <c:manualLayout>
                      <c:w val="9.8340125010146925E-2"/>
                      <c:h val="0.12060334849448165"/>
                    </c:manualLayout>
                  </c15:layout>
                  <c15:dlblFieldTable/>
                  <c15:showDataLabelsRange val="1"/>
                </c:ext>
                <c:ext xmlns:c16="http://schemas.microsoft.com/office/drawing/2014/chart" uri="{C3380CC4-5D6E-409C-BE32-E72D297353CC}">
                  <c16:uniqueId val="{00000003-EB11-4FB3-AE90-CFEC46C8AE28}"/>
                </c:ext>
              </c:extLst>
            </c:dLbl>
            <c:dLbl>
              <c:idx val="4"/>
              <c:layout>
                <c:manualLayout>
                  <c:x val="-0.17357328787509813"/>
                  <c:y val="3.703583247746213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fld id="{7AE98C4E-6A66-41D5-8E08-DB0BC47F2ECE}" type="CELLRANGE">
                      <a:rPr lang="en-US"/>
                      <a:pPr>
                        <a:defRPr/>
                      </a:pPr>
                      <a:t>[CELLRANGE]</a:t>
                    </a:fld>
                    <a:endParaRPr lang="en-GB"/>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layout>
                    <c:manualLayout>
                      <c:w val="0.10319823139277817"/>
                      <c:h val="0.12954189944134079"/>
                    </c:manualLayout>
                  </c15:layout>
                  <c15:dlblFieldTable/>
                  <c15:showDataLabelsRange val="1"/>
                </c:ext>
                <c:ext xmlns:c16="http://schemas.microsoft.com/office/drawing/2014/chart" uri="{C3380CC4-5D6E-409C-BE32-E72D297353CC}">
                  <c16:uniqueId val="{00000004-EB11-4FB3-AE90-CFEC46C8AE28}"/>
                </c:ext>
              </c:extLst>
            </c:dLbl>
            <c:dLbl>
              <c:idx val="5"/>
              <c:layout>
                <c:manualLayout>
                  <c:x val="-0.18100062234488731"/>
                  <c:y val="2.0669209827032492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fld id="{30B7D57B-9F51-4FFF-945B-39D6FD9C3387}" type="CELLRANGE">
                      <a:rPr lang="en-US"/>
                      <a:pPr>
                        <a:defRPr/>
                      </a:pPr>
                      <a:t>[CELLRANGE]</a:t>
                    </a:fld>
                    <a:endParaRPr lang="en-GB"/>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layout>
                    <c:manualLayout>
                      <c:w val="0.10467207074428887"/>
                      <c:h val="0.11613407821229051"/>
                    </c:manualLayout>
                  </c15:layout>
                  <c15:dlblFieldTable/>
                  <c15:showDataLabelsRange val="1"/>
                </c:ext>
                <c:ext xmlns:c16="http://schemas.microsoft.com/office/drawing/2014/chart" uri="{C3380CC4-5D6E-409C-BE32-E72D297353CC}">
                  <c16:uniqueId val="{00000005-EB11-4FB3-AE90-CFEC46C8AE28}"/>
                </c:ext>
              </c:extLst>
            </c:dLbl>
            <c:dLbl>
              <c:idx val="6"/>
              <c:layout>
                <c:manualLayout>
                  <c:x val="-3.4646859864166463E-2"/>
                  <c:y val="-9.8291680931188022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fld id="{E0156D8B-35E9-405F-8F04-4083AFB57865}" type="CELLRANGE">
                      <a:rPr lang="en-US"/>
                      <a:pPr>
                        <a:defRPr/>
                      </a:pPr>
                      <a:t>[CELLRANGE]</a:t>
                    </a:fld>
                    <a:endParaRPr lang="en-GB"/>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layout>
                    <c:manualLayout>
                      <c:w val="0.12878408253500365"/>
                      <c:h val="9.8256983240223458E-2"/>
                    </c:manualLayout>
                  </c15:layout>
                  <c15:dlblFieldTable/>
                  <c15:showDataLabelsRange val="1"/>
                </c:ext>
                <c:ext xmlns:c16="http://schemas.microsoft.com/office/drawing/2014/chart" uri="{C3380CC4-5D6E-409C-BE32-E72D297353CC}">
                  <c16:uniqueId val="{00000006-EB11-4FB3-AE90-CFEC46C8AE28}"/>
                </c:ext>
              </c:extLst>
            </c:dLbl>
            <c:dLbl>
              <c:idx val="7"/>
              <c:layout>
                <c:manualLayout>
                  <c:x val="-0.15377568525583796"/>
                  <c:y val="-1.3669242431652566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fld id="{25A4A44F-1BC3-43FA-8051-723BE6D8E8AD}" type="CELLRANGE">
                      <a:rPr lang="en-US"/>
                      <a:pPr>
                        <a:defRPr/>
                      </a:pPr>
                      <a:t>[CELLRANGE]</a:t>
                    </a:fld>
                    <a:endParaRPr lang="en-GB"/>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layout>
                    <c:manualLayout>
                      <c:w val="0.1181061744584801"/>
                      <c:h val="0.10499450138565082"/>
                    </c:manualLayout>
                  </c15:layout>
                  <c15:dlblFieldTable/>
                  <c15:showDataLabelsRange val="1"/>
                </c:ext>
                <c:ext xmlns:c16="http://schemas.microsoft.com/office/drawing/2014/chart" uri="{C3380CC4-5D6E-409C-BE32-E72D297353CC}">
                  <c16:uniqueId val="{00000007-EB11-4FB3-AE90-CFEC46C8AE28}"/>
                </c:ext>
              </c:extLst>
            </c:dLbl>
            <c:dLbl>
              <c:idx val="8"/>
              <c:layout>
                <c:manualLayout>
                  <c:x val="-1.5120274914089347E-2"/>
                  <c:y val="-0.12629399585921333"/>
                </c:manualLayout>
              </c:layout>
              <c:tx>
                <c:rich>
                  <a:bodyPr/>
                  <a:lstStyle/>
                  <a:p>
                    <a:fld id="{5D2CEF08-64E9-40EF-B6EF-ACD14E20BC99}"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manualLayout>
                      <c:w val="0.12456357388316151"/>
                      <c:h val="5.1697722567287788E-2"/>
                    </c:manualLayout>
                  </c15:layout>
                  <c15:dlblFieldTable/>
                  <c15:showDataLabelsRange val="1"/>
                </c:ext>
                <c:ext xmlns:c16="http://schemas.microsoft.com/office/drawing/2014/chart" uri="{C3380CC4-5D6E-409C-BE32-E72D297353CC}">
                  <c16:uniqueId val="{00000008-EB11-4FB3-AE90-CFEC46C8AE28}"/>
                </c:ext>
              </c:extLst>
            </c:dLbl>
            <c:dLbl>
              <c:idx val="9"/>
              <c:layout>
                <c:manualLayout>
                  <c:x val="-0.12920962199312716"/>
                  <c:y val="1.6563146997929608E-2"/>
                </c:manualLayout>
              </c:layout>
              <c:tx>
                <c:rich>
                  <a:bodyPr/>
                  <a:lstStyle/>
                  <a:p>
                    <a:fld id="{8DC14C05-E6FC-4A75-ADD5-479514FD5141}"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manualLayout>
                      <c:w val="0.12318900343642612"/>
                      <c:h val="5.1697722567287788E-2"/>
                    </c:manualLayout>
                  </c15:layout>
                  <c15:dlblFieldTable/>
                  <c15:showDataLabelsRange val="1"/>
                </c:ext>
                <c:ext xmlns:c16="http://schemas.microsoft.com/office/drawing/2014/chart" uri="{C3380CC4-5D6E-409C-BE32-E72D297353CC}">
                  <c16:uniqueId val="{00000009-EB11-4FB3-AE90-CFEC46C8AE2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1"/>
            <c:dispEq val="0"/>
            <c:trendlineLbl>
              <c:layout>
                <c:manualLayout>
                  <c:x val="4.8180967069837821E-2"/>
                  <c:y val="-0.67243481143804396"/>
                </c:manualLayout>
              </c:layout>
              <c:numFmt formatCode="General" sourceLinked="0"/>
              <c:spPr>
                <a:noFill/>
                <a:ln>
                  <a:noFill/>
                </a:ln>
                <a:effectLst/>
              </c:spPr>
              <c:txPr>
                <a:bodyPr rot="0" spcFirstLastPara="1" vertOverflow="ellipsis" vert="horz" wrap="square" anchor="ctr" anchorCtr="1"/>
                <a:lstStyle/>
                <a:p>
                  <a:pPr>
                    <a:defRPr sz="1000" b="1" i="0" u="none" strike="noStrike" kern="1200" baseline="0">
                      <a:solidFill>
                        <a:schemeClr val="accent1"/>
                      </a:solidFill>
                      <a:latin typeface="+mn-lt"/>
                      <a:ea typeface="+mn-ea"/>
                      <a:cs typeface="+mn-cs"/>
                    </a:defRPr>
                  </a:pPr>
                  <a:endParaRPr lang="en-US"/>
                </a:p>
              </c:txPr>
            </c:trendlineLbl>
          </c:trendline>
          <c:xVal>
            <c:numRef>
              <c:f>'Relig DB and Renewables'!$D$364:$D$373</c:f>
              <c:numCache>
                <c:formatCode>0.00</c:formatCode>
                <c:ptCount val="10"/>
                <c:pt idx="0">
                  <c:v>35.655499999999996</c:v>
                </c:pt>
                <c:pt idx="1">
                  <c:v>35.777000000000001</c:v>
                </c:pt>
                <c:pt idx="2">
                  <c:v>66.394999999999996</c:v>
                </c:pt>
                <c:pt idx="3">
                  <c:v>65.017999999999986</c:v>
                </c:pt>
                <c:pt idx="4">
                  <c:v>64.207999999999998</c:v>
                </c:pt>
                <c:pt idx="5">
                  <c:v>74.535500000000013</c:v>
                </c:pt>
                <c:pt idx="6">
                  <c:v>78.787999999999997</c:v>
                </c:pt>
                <c:pt idx="7">
                  <c:v>73.927999999999997</c:v>
                </c:pt>
                <c:pt idx="8">
                  <c:v>93.367999999999995</c:v>
                </c:pt>
                <c:pt idx="9">
                  <c:v>94.582999999999998</c:v>
                </c:pt>
              </c:numCache>
            </c:numRef>
          </c:xVal>
          <c:yVal>
            <c:numRef>
              <c:f>'Relig DB and Renewables'!$B$364:$B$373</c:f>
              <c:numCache>
                <c:formatCode>0.00</c:formatCode>
                <c:ptCount val="10"/>
                <c:pt idx="0">
                  <c:v>344.71873530324928</c:v>
                </c:pt>
                <c:pt idx="1">
                  <c:v>225.29359864310081</c:v>
                </c:pt>
                <c:pt idx="2">
                  <c:v>242.89704119765415</c:v>
                </c:pt>
                <c:pt idx="3">
                  <c:v>175.82715017781587</c:v>
                </c:pt>
                <c:pt idx="4">
                  <c:v>138.2118555681248</c:v>
                </c:pt>
                <c:pt idx="5">
                  <c:v>66.28700549139802</c:v>
                </c:pt>
                <c:pt idx="6">
                  <c:v>88.256766415033326</c:v>
                </c:pt>
                <c:pt idx="7">
                  <c:v>5.9378568359821156</c:v>
                </c:pt>
                <c:pt idx="8">
                  <c:v>97.687089553898062</c:v>
                </c:pt>
                <c:pt idx="9">
                  <c:v>34.684882328557237</c:v>
                </c:pt>
              </c:numCache>
            </c:numRef>
          </c:yVal>
          <c:smooth val="0"/>
          <c:extLst>
            <c:ext xmlns:c15="http://schemas.microsoft.com/office/drawing/2012/chart" uri="{02D57815-91ED-43cb-92C2-25804820EDAC}">
              <c15:datalabelsRange>
                <c15:f>'Relig DB and Renewables'!$E$364:$E$373</c15:f>
                <c15:dlblRangeCache>
                  <c:ptCount val="10"/>
                  <c:pt idx="0">
                    <c:v>N&amp;W Europe / Christian / GDPpCR &lt; 26.5</c:v>
                  </c:pt>
                  <c:pt idx="1">
                    <c:v>N&amp;W Europe / Christian / GDPpCR &gt; 26.5</c:v>
                  </c:pt>
                  <c:pt idx="2">
                    <c:v>S&amp;E Europe / Christian / GDPpCR &lt; 55</c:v>
                  </c:pt>
                  <c:pt idx="3">
                    <c:v>S&amp;E Europe / Christian / GDPpCR &gt; 55</c:v>
                  </c:pt>
                  <c:pt idx="4">
                    <c:v>South America / Christian / GDPpCR &lt; 65</c:v>
                  </c:pt>
                  <c:pt idx="5">
                    <c:v>South America / Christian / GDPpCR &gt; 65</c:v>
                  </c:pt>
                  <c:pt idx="6">
                    <c:v>NW &amp; Shi'a Islam / GDPpCR &lt; 62</c:v>
                  </c:pt>
                  <c:pt idx="7">
                    <c:v>NW &amp; Shi'a Islam / GDPpCR &gt; 62</c:v>
                  </c:pt>
                  <c:pt idx="8">
                    <c:v>India &amp; near Stans / Any / GDPpCR &gt; 134</c:v>
                  </c:pt>
                  <c:pt idx="9">
                    <c:v>India &amp; near Stans / Any / GDPpCR &lt; 134</c:v>
                  </c:pt>
                </c15:dlblRangeCache>
              </c15:datalabelsRange>
            </c:ext>
            <c:ext xmlns:c16="http://schemas.microsoft.com/office/drawing/2014/chart" uri="{C3380CC4-5D6E-409C-BE32-E72D297353CC}">
              <c16:uniqueId val="{0000000B-EB11-4FB3-AE90-CFEC46C8AE28}"/>
            </c:ext>
          </c:extLst>
        </c:ser>
        <c:dLbls>
          <c:showLegendKey val="0"/>
          <c:showVal val="0"/>
          <c:showCatName val="0"/>
          <c:showSerName val="0"/>
          <c:showPercent val="0"/>
          <c:showBubbleSize val="0"/>
        </c:dLbls>
        <c:axId val="474107840"/>
        <c:axId val="474098656"/>
      </c:scatterChart>
      <c:valAx>
        <c:axId val="474107840"/>
        <c:scaling>
          <c:orientation val="minMax"/>
          <c:max val="100"/>
          <c:min val="2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050"/>
                  <a:t>Average</a:t>
                </a:r>
                <a:r>
                  <a:rPr lang="en-GB" sz="1050" baseline="0"/>
                  <a:t> Group Debiased National Religiosity</a:t>
                </a:r>
                <a:endParaRPr lang="en-GB" sz="1050"/>
              </a:p>
            </c:rich>
          </c:tx>
          <c:layout>
            <c:manualLayout>
              <c:xMode val="edge"/>
              <c:yMode val="edge"/>
              <c:x val="0.38992039397137213"/>
              <c:y val="0.96037894736842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4098656"/>
        <c:crosses val="autoZero"/>
        <c:crossBetween val="midCat"/>
      </c:valAx>
      <c:valAx>
        <c:axId val="4740986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en-GB" sz="1050" b="0"/>
                  <a:t>Averege Group </a:t>
                </a:r>
                <a:r>
                  <a:rPr lang="en-GB" sz="1050" b="0" i="0" u="none" strike="noStrike" baseline="0">
                    <a:effectLst/>
                  </a:rPr>
                  <a:t>Renewable Energy Capacities / Population </a:t>
                </a:r>
                <a:endParaRPr lang="en-GB" sz="1050" b="0"/>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4107840"/>
        <c:crosses val="autoZero"/>
        <c:crossBetween val="midCat"/>
        <c:majorUnit val="8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b="1"/>
              <a:t>(GDPperCapita-normalised</a:t>
            </a:r>
            <a:r>
              <a:rPr lang="en-GB" b="1" baseline="0"/>
              <a:t> sunshine-adjusted Solar Capacity)/Population, versus Annual Sunshine Hours. 40 Nations.</a:t>
            </a:r>
            <a:endParaRPr lang="en-GB"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dLbls>
            <c:dLbl>
              <c:idx val="0"/>
              <c:tx>
                <c:rich>
                  <a:bodyPr/>
                  <a:lstStyle/>
                  <a:p>
                    <a:fld id="{5D9F4151-7A72-4F7A-9103-D3048FF4D306}"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E6F5-421D-AA12-972B7BBAFFC1}"/>
                </c:ext>
              </c:extLst>
            </c:dLbl>
            <c:dLbl>
              <c:idx val="1"/>
              <c:tx>
                <c:rich>
                  <a:bodyPr/>
                  <a:lstStyle/>
                  <a:p>
                    <a:fld id="{58CE0F85-5D65-492D-AADC-EFADE371BEFF}"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E6F5-421D-AA12-972B7BBAFFC1}"/>
                </c:ext>
              </c:extLst>
            </c:dLbl>
            <c:dLbl>
              <c:idx val="2"/>
              <c:tx>
                <c:rich>
                  <a:bodyPr/>
                  <a:lstStyle/>
                  <a:p>
                    <a:fld id="{EB48D90C-0DF3-438F-9F00-84FBF4675983}"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E6F5-421D-AA12-972B7BBAFFC1}"/>
                </c:ext>
              </c:extLst>
            </c:dLbl>
            <c:dLbl>
              <c:idx val="3"/>
              <c:tx>
                <c:rich>
                  <a:bodyPr/>
                  <a:lstStyle/>
                  <a:p>
                    <a:fld id="{49B204A4-AD99-47F4-B84A-C30437002C8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E6F5-421D-AA12-972B7BBAFFC1}"/>
                </c:ext>
              </c:extLst>
            </c:dLbl>
            <c:dLbl>
              <c:idx val="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6F5-421D-AA12-972B7BBAFFC1}"/>
                </c:ext>
              </c:extLst>
            </c:dLbl>
            <c:dLbl>
              <c:idx val="5"/>
              <c:tx>
                <c:rich>
                  <a:bodyPr/>
                  <a:lstStyle/>
                  <a:p>
                    <a:fld id="{EE6CCBA4-8F99-4870-99EE-DFB069942CBC}"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E6F5-421D-AA12-972B7BBAFFC1}"/>
                </c:ext>
              </c:extLst>
            </c:dLbl>
            <c:dLbl>
              <c:idx val="6"/>
              <c:layout>
                <c:manualLayout>
                  <c:x val="-2.9398452265290042E-2"/>
                  <c:y val="1.4261158161275057E-2"/>
                </c:manualLayout>
              </c:layout>
              <c:tx>
                <c:rich>
                  <a:bodyPr/>
                  <a:lstStyle/>
                  <a:p>
                    <a:fld id="{D772D967-6D41-4449-B7ED-2242535B3079}"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E6F5-421D-AA12-972B7BBAFFC1}"/>
                </c:ext>
              </c:extLst>
            </c:dLbl>
            <c:dLbl>
              <c:idx val="7"/>
              <c:tx>
                <c:rich>
                  <a:bodyPr/>
                  <a:lstStyle/>
                  <a:p>
                    <a:fld id="{CC6DF028-5AA8-4C9F-B17A-4D15AF14EA02}"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6F5-421D-AA12-972B7BBAFFC1}"/>
                </c:ext>
              </c:extLst>
            </c:dLbl>
            <c:dLbl>
              <c:idx val="8"/>
              <c:tx>
                <c:rich>
                  <a:bodyPr/>
                  <a:lstStyle/>
                  <a:p>
                    <a:fld id="{DC537361-DF84-4EDE-8CF6-EE12E8C79BF9}"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E6F5-421D-AA12-972B7BBAFFC1}"/>
                </c:ext>
              </c:extLst>
            </c:dLbl>
            <c:dLbl>
              <c:idx val="9"/>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6F5-421D-AA12-972B7BBAFFC1}"/>
                </c:ext>
              </c:extLst>
            </c:dLbl>
            <c:dLbl>
              <c:idx val="10"/>
              <c:tx>
                <c:rich>
                  <a:bodyPr/>
                  <a:lstStyle/>
                  <a:p>
                    <a:fld id="{F6ABD6FB-FF9B-4B61-94A2-976B2C35FD3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E6F5-421D-AA12-972B7BBAFFC1}"/>
                </c:ext>
              </c:extLst>
            </c:dLbl>
            <c:dLbl>
              <c:idx val="11"/>
              <c:tx>
                <c:rich>
                  <a:bodyPr/>
                  <a:lstStyle/>
                  <a:p>
                    <a:fld id="{D4251436-FBEC-4438-8D83-96B074CD589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6F5-421D-AA12-972B7BBAFFC1}"/>
                </c:ext>
              </c:extLst>
            </c:dLbl>
            <c:dLbl>
              <c:idx val="12"/>
              <c:tx>
                <c:rich>
                  <a:bodyPr/>
                  <a:lstStyle/>
                  <a:p>
                    <a:fld id="{667BD7FC-726E-4AC7-8164-0F57D659C1C9}"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E6F5-421D-AA12-972B7BBAFFC1}"/>
                </c:ext>
              </c:extLst>
            </c:dLbl>
            <c:dLbl>
              <c:idx val="13"/>
              <c:tx>
                <c:rich>
                  <a:bodyPr/>
                  <a:lstStyle/>
                  <a:p>
                    <a:fld id="{270062F2-2113-4924-AEEB-D42DFFFF398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E6F5-421D-AA12-972B7BBAFFC1}"/>
                </c:ext>
              </c:extLst>
            </c:dLbl>
            <c:dLbl>
              <c:idx val="14"/>
              <c:tx>
                <c:rich>
                  <a:bodyPr/>
                  <a:lstStyle/>
                  <a:p>
                    <a:fld id="{60C0A447-AD72-4927-B288-43EA3883FE4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E6F5-421D-AA12-972B7BBAFFC1}"/>
                </c:ext>
              </c:extLst>
            </c:dLbl>
            <c:dLbl>
              <c:idx val="15"/>
              <c:tx>
                <c:rich>
                  <a:bodyPr/>
                  <a:lstStyle/>
                  <a:p>
                    <a:fld id="{E63AC4C2-C2BD-45C1-94CC-FAE67B1651A1}"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E6F5-421D-AA12-972B7BBAFFC1}"/>
                </c:ext>
              </c:extLst>
            </c:dLbl>
            <c:dLbl>
              <c:idx val="16"/>
              <c:tx>
                <c:rich>
                  <a:bodyPr/>
                  <a:lstStyle/>
                  <a:p>
                    <a:fld id="{A45DB1E6-E248-49BC-B1A1-37A9509F56C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E6F5-421D-AA12-972B7BBAFFC1}"/>
                </c:ext>
              </c:extLst>
            </c:dLbl>
            <c:dLbl>
              <c:idx val="17"/>
              <c:tx>
                <c:rich>
                  <a:bodyPr/>
                  <a:lstStyle/>
                  <a:p>
                    <a:fld id="{381FFF4E-3409-4CB4-A707-1A45262FC733}"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E6F5-421D-AA12-972B7BBAFFC1}"/>
                </c:ext>
              </c:extLst>
            </c:dLbl>
            <c:dLbl>
              <c:idx val="18"/>
              <c:tx>
                <c:rich>
                  <a:bodyPr/>
                  <a:lstStyle/>
                  <a:p>
                    <a:fld id="{00E66B16-3BAB-4425-9672-FFA0963089F8}"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E6F5-421D-AA12-972B7BBAFFC1}"/>
                </c:ext>
              </c:extLst>
            </c:dLbl>
            <c:dLbl>
              <c:idx val="19"/>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6F5-421D-AA12-972B7BBAFFC1}"/>
                </c:ext>
              </c:extLst>
            </c:dLbl>
            <c:dLbl>
              <c:idx val="20"/>
              <c:tx>
                <c:rich>
                  <a:bodyPr/>
                  <a:lstStyle/>
                  <a:p>
                    <a:fld id="{59585CD2-A109-41C3-A3D5-2E2EC9052D57}"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E6F5-421D-AA12-972B7BBAFFC1}"/>
                </c:ext>
              </c:extLst>
            </c:dLbl>
            <c:dLbl>
              <c:idx val="21"/>
              <c:tx>
                <c:rich>
                  <a:bodyPr/>
                  <a:lstStyle/>
                  <a:p>
                    <a:fld id="{4697C397-DAEB-4B09-958A-61486B2ED329}"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E6F5-421D-AA12-972B7BBAFFC1}"/>
                </c:ext>
              </c:extLst>
            </c:dLbl>
            <c:dLbl>
              <c:idx val="22"/>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E6F5-421D-AA12-972B7BBAFFC1}"/>
                </c:ext>
              </c:extLst>
            </c:dLbl>
            <c:dLbl>
              <c:idx val="23"/>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E6F5-421D-AA12-972B7BBAFFC1}"/>
                </c:ext>
              </c:extLst>
            </c:dLbl>
            <c:dLbl>
              <c:idx val="2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E6F5-421D-AA12-972B7BBAFFC1}"/>
                </c:ext>
              </c:extLst>
            </c:dLbl>
            <c:dLbl>
              <c:idx val="25"/>
              <c:tx>
                <c:rich>
                  <a:bodyPr/>
                  <a:lstStyle/>
                  <a:p>
                    <a:fld id="{55C7EE9A-E522-4480-B6A4-A975CC80ADE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E6F5-421D-AA12-972B7BBAFFC1}"/>
                </c:ext>
              </c:extLst>
            </c:dLbl>
            <c:dLbl>
              <c:idx val="26"/>
              <c:layout>
                <c:manualLayout>
                  <c:x val="-5.7384898710865606E-2"/>
                  <c:y val="-5.0377833753148613E-3"/>
                </c:manualLayout>
              </c:layout>
              <c:tx>
                <c:rich>
                  <a:bodyPr/>
                  <a:lstStyle/>
                  <a:p>
                    <a:fld id="{06B3B442-367B-411B-97B5-A0D421DEF908}"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E6F5-421D-AA12-972B7BBAFFC1}"/>
                </c:ext>
              </c:extLst>
            </c:dLbl>
            <c:dLbl>
              <c:idx val="27"/>
              <c:tx>
                <c:rich>
                  <a:bodyPr/>
                  <a:lstStyle/>
                  <a:p>
                    <a:fld id="{723912A1-F774-479B-9E0E-549425D0E0B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E6F5-421D-AA12-972B7BBAFFC1}"/>
                </c:ext>
              </c:extLst>
            </c:dLbl>
            <c:dLbl>
              <c:idx val="28"/>
              <c:tx>
                <c:rich>
                  <a:bodyPr/>
                  <a:lstStyle/>
                  <a:p>
                    <a:fld id="{80A0696B-276C-45A1-9E63-21C5463FE7BF}"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E6F5-421D-AA12-972B7BBAFFC1}"/>
                </c:ext>
              </c:extLst>
            </c:dLbl>
            <c:dLbl>
              <c:idx val="29"/>
              <c:tx>
                <c:rich>
                  <a:bodyPr/>
                  <a:lstStyle/>
                  <a:p>
                    <a:fld id="{ACED0FE4-6D6A-461F-9372-52EF4211F725}"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E6F5-421D-AA12-972B7BBAFFC1}"/>
                </c:ext>
              </c:extLst>
            </c:dLbl>
            <c:dLbl>
              <c:idx val="30"/>
              <c:tx>
                <c:rich>
                  <a:bodyPr/>
                  <a:lstStyle/>
                  <a:p>
                    <a:fld id="{03D08142-591D-4769-82E4-579B14D3B85F}"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E6F5-421D-AA12-972B7BBAFFC1}"/>
                </c:ext>
              </c:extLst>
            </c:dLbl>
            <c:dLbl>
              <c:idx val="31"/>
              <c:tx>
                <c:rich>
                  <a:bodyPr/>
                  <a:lstStyle/>
                  <a:p>
                    <a:fld id="{48BDEA0B-07FA-4563-A97D-BF03F0A753E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E6F5-421D-AA12-972B7BBAFFC1}"/>
                </c:ext>
              </c:extLst>
            </c:dLbl>
            <c:dLbl>
              <c:idx val="32"/>
              <c:tx>
                <c:rich>
                  <a:bodyPr/>
                  <a:lstStyle/>
                  <a:p>
                    <a:fld id="{3E279F1E-AC6B-43BE-9C2D-E15ADA62854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E6F5-421D-AA12-972B7BBAFFC1}"/>
                </c:ext>
              </c:extLst>
            </c:dLbl>
            <c:dLbl>
              <c:idx val="33"/>
              <c:tx>
                <c:rich>
                  <a:bodyPr/>
                  <a:lstStyle/>
                  <a:p>
                    <a:fld id="{4F648CB9-54A0-4103-B6CD-FE2CCD18F35B}"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E6F5-421D-AA12-972B7BBAFFC1}"/>
                </c:ext>
              </c:extLst>
            </c:dLbl>
            <c:dLbl>
              <c:idx val="34"/>
              <c:layout>
                <c:manualLayout>
                  <c:x val="-3.6832412523020706E-3"/>
                  <c:y val="0"/>
                </c:manualLayout>
              </c:layout>
              <c:tx>
                <c:rich>
                  <a:bodyPr/>
                  <a:lstStyle/>
                  <a:p>
                    <a:fld id="{43519F2E-FDE6-451E-BDA8-06BE18E49008}"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E6F5-421D-AA12-972B7BBAFFC1}"/>
                </c:ext>
              </c:extLst>
            </c:dLbl>
            <c:dLbl>
              <c:idx val="35"/>
              <c:tx>
                <c:rich>
                  <a:bodyPr/>
                  <a:lstStyle/>
                  <a:p>
                    <a:fld id="{A0B31A84-EB0B-4F5E-9393-4D368236801E}"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E6F5-421D-AA12-972B7BBAFFC1}"/>
                </c:ext>
              </c:extLst>
            </c:dLbl>
            <c:dLbl>
              <c:idx val="36"/>
              <c:tx>
                <c:rich>
                  <a:bodyPr/>
                  <a:lstStyle/>
                  <a:p>
                    <a:fld id="{EA2DFAD3-431A-4BBE-8421-A6160136F8E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E6F5-421D-AA12-972B7BBAFFC1}"/>
                </c:ext>
              </c:extLst>
            </c:dLbl>
            <c:dLbl>
              <c:idx val="37"/>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E6F5-421D-AA12-972B7BBAFFC1}"/>
                </c:ext>
              </c:extLst>
            </c:dLbl>
            <c:dLbl>
              <c:idx val="38"/>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E6F5-421D-AA12-972B7BBAFFC1}"/>
                </c:ext>
              </c:extLst>
            </c:dLbl>
            <c:dLbl>
              <c:idx val="39"/>
              <c:tx>
                <c:rich>
                  <a:bodyPr/>
                  <a:lstStyle/>
                  <a:p>
                    <a:fld id="{BC80BB56-609D-425D-B1FB-C462D8E8ABC7}"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E6F5-421D-AA12-972B7BBAFFC1}"/>
                </c:ext>
              </c:extLst>
            </c:dLbl>
            <c:dLbl>
              <c:idx val="40"/>
              <c:tx>
                <c:rich>
                  <a:bodyPr/>
                  <a:lstStyle/>
                  <a:p>
                    <a:fld id="{9BFEB693-5AA4-4088-A42B-7719947E1D4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E6F5-421D-AA12-972B7BBAFFC1}"/>
                </c:ext>
              </c:extLst>
            </c:dLbl>
            <c:dLbl>
              <c:idx val="41"/>
              <c:tx>
                <c:rich>
                  <a:bodyPr/>
                  <a:lstStyle/>
                  <a:p>
                    <a:fld id="{B9F45E42-9077-4D3D-9826-BE0CEA7A782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E6F5-421D-AA12-972B7BBAFFC1}"/>
                </c:ext>
              </c:extLst>
            </c:dLbl>
            <c:dLbl>
              <c:idx val="42"/>
              <c:tx>
                <c:rich>
                  <a:bodyPr/>
                  <a:lstStyle/>
                  <a:p>
                    <a:fld id="{215DB5BF-E4FF-4759-9905-EB92C836C19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A-E6F5-421D-AA12-972B7BBAFFC1}"/>
                </c:ext>
              </c:extLst>
            </c:dLbl>
            <c:dLbl>
              <c:idx val="43"/>
              <c:tx>
                <c:rich>
                  <a:bodyPr/>
                  <a:lstStyle/>
                  <a:p>
                    <a:fld id="{B4ABCFA6-A96C-4F17-9A12-6792FC190F0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B-E6F5-421D-AA12-972B7BBAFFC1}"/>
                </c:ext>
              </c:extLst>
            </c:dLbl>
            <c:dLbl>
              <c:idx val="44"/>
              <c:tx>
                <c:rich>
                  <a:bodyPr/>
                  <a:lstStyle/>
                  <a:p>
                    <a:fld id="{731C5661-EF1C-4DBD-9E48-62A6DD5E957F}"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C-E6F5-421D-AA12-972B7BBAFFC1}"/>
                </c:ext>
              </c:extLst>
            </c:dLbl>
            <c:dLbl>
              <c:idx val="45"/>
              <c:tx>
                <c:rich>
                  <a:bodyPr/>
                  <a:lstStyle/>
                  <a:p>
                    <a:fld id="{86DD4B86-4012-4E67-913E-E10FE7D5A23A}"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D-E6F5-421D-AA12-972B7BBAFFC1}"/>
                </c:ext>
              </c:extLst>
            </c:dLbl>
            <c:dLbl>
              <c:idx val="46"/>
              <c:tx>
                <c:rich>
                  <a:bodyPr/>
                  <a:lstStyle/>
                  <a:p>
                    <a:fld id="{C5178DD5-D83B-411A-A43A-D87EC37362D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E6F5-421D-AA12-972B7BBAFFC1}"/>
                </c:ext>
              </c:extLst>
            </c:dLbl>
            <c:dLbl>
              <c:idx val="47"/>
              <c:tx>
                <c:rich>
                  <a:bodyPr/>
                  <a:lstStyle/>
                  <a:p>
                    <a:fld id="{7BFF4624-456E-45B8-9A5D-1E46430DCA7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F-E6F5-421D-AA12-972B7BBAFFC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'Relig DB and Renewables'!$Q$165:$Q$212</c:f>
              <c:numCache>
                <c:formatCode>General</c:formatCode>
                <c:ptCount val="48"/>
                <c:pt idx="0">
                  <c:v>2103.1</c:v>
                </c:pt>
                <c:pt idx="1">
                  <c:v>2543</c:v>
                </c:pt>
                <c:pt idx="2">
                  <c:v>1509.25</c:v>
                </c:pt>
                <c:pt idx="3">
                  <c:v>3666.4</c:v>
                </c:pt>
                <c:pt idx="5">
                  <c:v>2623.8</c:v>
                </c:pt>
                <c:pt idx="6">
                  <c:v>2695.75</c:v>
                </c:pt>
                <c:pt idx="7">
                  <c:v>2554.2249999999999</c:v>
                </c:pt>
                <c:pt idx="8">
                  <c:v>2256.2250000000004</c:v>
                </c:pt>
                <c:pt idx="10">
                  <c:v>1744.5</c:v>
                </c:pt>
                <c:pt idx="11">
                  <c:v>2660.45</c:v>
                </c:pt>
                <c:pt idx="12">
                  <c:v>2489.3333333333335</c:v>
                </c:pt>
                <c:pt idx="13">
                  <c:v>2142.6</c:v>
                </c:pt>
                <c:pt idx="14">
                  <c:v>3031.8666666666668</c:v>
                </c:pt>
                <c:pt idx="15">
                  <c:v>1749.7</c:v>
                </c:pt>
                <c:pt idx="16">
                  <c:v>1449.6333333333332</c:v>
                </c:pt>
                <c:pt idx="17">
                  <c:v>1587.5</c:v>
                </c:pt>
                <c:pt idx="18">
                  <c:v>1782.5</c:v>
                </c:pt>
                <c:pt idx="20">
                  <c:v>1601</c:v>
                </c:pt>
                <c:pt idx="21">
                  <c:v>1626</c:v>
                </c:pt>
                <c:pt idx="25">
                  <c:v>2945.8</c:v>
                </c:pt>
                <c:pt idx="26">
                  <c:v>1699</c:v>
                </c:pt>
                <c:pt idx="27">
                  <c:v>1748.9250000000002</c:v>
                </c:pt>
                <c:pt idx="28">
                  <c:v>2112.4</c:v>
                </c:pt>
                <c:pt idx="29">
                  <c:v>2466.3333333333335</c:v>
                </c:pt>
                <c:pt idx="30">
                  <c:v>2218</c:v>
                </c:pt>
                <c:pt idx="31">
                  <c:v>2043</c:v>
                </c:pt>
                <c:pt idx="32">
                  <c:v>2776.5749999999998</c:v>
                </c:pt>
                <c:pt idx="33">
                  <c:v>2245.1</c:v>
                </c:pt>
                <c:pt idx="34">
                  <c:v>2022.4</c:v>
                </c:pt>
                <c:pt idx="35">
                  <c:v>2017</c:v>
                </c:pt>
                <c:pt idx="36">
                  <c:v>3353.55</c:v>
                </c:pt>
                <c:pt idx="39">
                  <c:v>2033.2249999999999</c:v>
                </c:pt>
                <c:pt idx="40">
                  <c:v>3035.0250000000001</c:v>
                </c:pt>
                <c:pt idx="41">
                  <c:v>1489.6</c:v>
                </c:pt>
                <c:pt idx="42">
                  <c:v>1476.9</c:v>
                </c:pt>
                <c:pt idx="43">
                  <c:v>1878.6666666666667</c:v>
                </c:pt>
                <c:pt idx="44">
                  <c:v>1968.1</c:v>
                </c:pt>
                <c:pt idx="45">
                  <c:v>1667.9</c:v>
                </c:pt>
                <c:pt idx="46">
                  <c:v>2533.3333333333335</c:v>
                </c:pt>
                <c:pt idx="47">
                  <c:v>3100.4250000000002</c:v>
                </c:pt>
              </c:numCache>
            </c:numRef>
          </c:xVal>
          <c:yVal>
            <c:numRef>
              <c:f>'Relig DB and Renewables'!$N$165:$N$212</c:f>
              <c:numCache>
                <c:formatCode>General</c:formatCode>
                <c:ptCount val="48"/>
                <c:pt idx="0">
                  <c:v>43.621753542865555</c:v>
                </c:pt>
                <c:pt idx="1">
                  <c:v>67.636332102791442</c:v>
                </c:pt>
                <c:pt idx="2">
                  <c:v>19.704721102092854</c:v>
                </c:pt>
                <c:pt idx="3">
                  <c:v>6.9013107823061786</c:v>
                </c:pt>
                <c:pt idx="5">
                  <c:v>72.539839493688902</c:v>
                </c:pt>
                <c:pt idx="6">
                  <c:v>66.957953862817661</c:v>
                </c:pt>
                <c:pt idx="7">
                  <c:v>19.988794790557712</c:v>
                </c:pt>
                <c:pt idx="8">
                  <c:v>16.506868683936879</c:v>
                </c:pt>
                <c:pt idx="10">
                  <c:v>153.53396538579179</c:v>
                </c:pt>
                <c:pt idx="11">
                  <c:v>329.26562036256524</c:v>
                </c:pt>
                <c:pt idx="12">
                  <c:v>161.92307692307693</c:v>
                </c:pt>
                <c:pt idx="13">
                  <c:v>386.9241453142223</c:v>
                </c:pt>
                <c:pt idx="14">
                  <c:v>202.20640982967703</c:v>
                </c:pt>
                <c:pt idx="15">
                  <c:v>158.25036449968664</c:v>
                </c:pt>
                <c:pt idx="16">
                  <c:v>279.15881058101922</c:v>
                </c:pt>
                <c:pt idx="17">
                  <c:v>614.8159602423749</c:v>
                </c:pt>
                <c:pt idx="18">
                  <c:v>18.442845310827327</c:v>
                </c:pt>
                <c:pt idx="20">
                  <c:v>35.328025666450927</c:v>
                </c:pt>
                <c:pt idx="21">
                  <c:v>192.40434828198858</c:v>
                </c:pt>
                <c:pt idx="25">
                  <c:v>37.497507625685763</c:v>
                </c:pt>
                <c:pt idx="26">
                  <c:v>47.452911696647412</c:v>
                </c:pt>
                <c:pt idx="27">
                  <c:v>196.01658054755535</c:v>
                </c:pt>
                <c:pt idx="28">
                  <c:v>130.09600854828005</c:v>
                </c:pt>
                <c:pt idx="29">
                  <c:v>15.816227849741718</c:v>
                </c:pt>
                <c:pt idx="30">
                  <c:v>58.906846794167251</c:v>
                </c:pt>
                <c:pt idx="31">
                  <c:v>315.15255132986886</c:v>
                </c:pt>
                <c:pt idx="32">
                  <c:v>6.2120737653563145</c:v>
                </c:pt>
                <c:pt idx="33">
                  <c:v>125.09307626695848</c:v>
                </c:pt>
                <c:pt idx="34">
                  <c:v>16.690329497421605</c:v>
                </c:pt>
                <c:pt idx="35">
                  <c:v>136.44417248783603</c:v>
                </c:pt>
                <c:pt idx="36">
                  <c:v>93.418896829013633</c:v>
                </c:pt>
                <c:pt idx="39">
                  <c:v>76.38607573093438</c:v>
                </c:pt>
                <c:pt idx="40">
                  <c:v>86.192310415340259</c:v>
                </c:pt>
                <c:pt idx="41">
                  <c:v>451.8659770976293</c:v>
                </c:pt>
                <c:pt idx="42">
                  <c:v>214.54530811935737</c:v>
                </c:pt>
                <c:pt idx="43">
                  <c:v>467.76570302157131</c:v>
                </c:pt>
                <c:pt idx="44">
                  <c:v>3.4494312893509482</c:v>
                </c:pt>
                <c:pt idx="45">
                  <c:v>321.11056210711672</c:v>
                </c:pt>
                <c:pt idx="46">
                  <c:v>147.82846098700938</c:v>
                </c:pt>
                <c:pt idx="47">
                  <c:v>17.694337650500515</c:v>
                </c:pt>
              </c:numCache>
            </c:numRef>
          </c:yVal>
          <c:smooth val="0"/>
          <c:extLst>
            <c:ext xmlns:c15="http://schemas.microsoft.com/office/drawing/2012/chart" uri="{02D57815-91ED-43cb-92C2-25804820EDAC}">
              <c15:datalabelsRange>
                <c15:f>'Relig DB and Renewables'!$B$165:$B$212</c15:f>
                <c15:dlblRangeCache>
                  <c:ptCount val="48"/>
                  <c:pt idx="0">
                    <c:v>Phillipines</c:v>
                  </c:pt>
                  <c:pt idx="1">
                    <c:v>India</c:v>
                  </c:pt>
                  <c:pt idx="2">
                    <c:v>Poland</c:v>
                  </c:pt>
                  <c:pt idx="3">
                    <c:v>Egypt</c:v>
                  </c:pt>
                  <c:pt idx="5">
                    <c:v>Thailand</c:v>
                  </c:pt>
                  <c:pt idx="6">
                    <c:v>Portugal</c:v>
                  </c:pt>
                  <c:pt idx="7">
                    <c:v>Mexico</c:v>
                  </c:pt>
                  <c:pt idx="8">
                    <c:v>Malaysia</c:v>
                  </c:pt>
                  <c:pt idx="10">
                    <c:v>Austria</c:v>
                  </c:pt>
                  <c:pt idx="11">
                    <c:v>Greece</c:v>
                  </c:pt>
                  <c:pt idx="12">
                    <c:v>Spain</c:v>
                  </c:pt>
                  <c:pt idx="13">
                    <c:v>Italy</c:v>
                  </c:pt>
                  <c:pt idx="14">
                    <c:v>Australia</c:v>
                  </c:pt>
                  <c:pt idx="15">
                    <c:v>France</c:v>
                  </c:pt>
                  <c:pt idx="16">
                    <c:v>Great Britain</c:v>
                  </c:pt>
                  <c:pt idx="17">
                    <c:v>Germany</c:v>
                  </c:pt>
                  <c:pt idx="18">
                    <c:v>Finland</c:v>
                  </c:pt>
                  <c:pt idx="20">
                    <c:v>Sweden</c:v>
                  </c:pt>
                  <c:pt idx="21">
                    <c:v>Denmark</c:v>
                  </c:pt>
                  <c:pt idx="25">
                    <c:v>Pakistan</c:v>
                  </c:pt>
                  <c:pt idx="26">
                    <c:v>Lithuania</c:v>
                  </c:pt>
                  <c:pt idx="27">
                    <c:v>Switzerland</c:v>
                  </c:pt>
                  <c:pt idx="28">
                    <c:v>Romania</c:v>
                  </c:pt>
                  <c:pt idx="29">
                    <c:v>Brazil</c:v>
                  </c:pt>
                  <c:pt idx="30">
                    <c:v>Turkey</c:v>
                  </c:pt>
                  <c:pt idx="31">
                    <c:v>Bulgaria</c:v>
                  </c:pt>
                  <c:pt idx="32">
                    <c:v>Iran</c:v>
                  </c:pt>
                  <c:pt idx="33">
                    <c:v>South Korea</c:v>
                  </c:pt>
                  <c:pt idx="34">
                    <c:v>Singapore</c:v>
                  </c:pt>
                  <c:pt idx="35">
                    <c:v>Ukraine</c:v>
                  </c:pt>
                  <c:pt idx="36">
                    <c:v>Israel</c:v>
                  </c:pt>
                  <c:pt idx="39">
                    <c:v>Canada</c:v>
                  </c:pt>
                  <c:pt idx="40">
                    <c:v>South Africa</c:v>
                  </c:pt>
                  <c:pt idx="41">
                    <c:v>Belgium</c:v>
                  </c:pt>
                  <c:pt idx="42">
                    <c:v>Netherlands</c:v>
                  </c:pt>
                  <c:pt idx="43">
                    <c:v>Japan</c:v>
                  </c:pt>
                  <c:pt idx="44">
                    <c:v>Russia</c:v>
                  </c:pt>
                  <c:pt idx="45">
                    <c:v>Czech republic</c:v>
                  </c:pt>
                  <c:pt idx="46">
                    <c:v>Chile</c:v>
                  </c:pt>
                  <c:pt idx="47">
                    <c:v>Morocco</c:v>
                  </c:pt>
                </c15:dlblRangeCache>
              </c15:datalabelsRange>
            </c:ext>
            <c:ext xmlns:c16="http://schemas.microsoft.com/office/drawing/2014/chart" uri="{C3380CC4-5D6E-409C-BE32-E72D297353CC}">
              <c16:uniqueId val="{00000030-E6F5-421D-AA12-972B7BBAFFC1}"/>
            </c:ext>
          </c:extLst>
        </c:ser>
        <c:dLbls>
          <c:showLegendKey val="0"/>
          <c:showVal val="0"/>
          <c:showCatName val="0"/>
          <c:showSerName val="0"/>
          <c:showPercent val="0"/>
          <c:showBubbleSize val="0"/>
        </c:dLbls>
        <c:axId val="493906504"/>
        <c:axId val="493907160"/>
      </c:scatterChart>
      <c:valAx>
        <c:axId val="493906504"/>
        <c:scaling>
          <c:orientation val="minMax"/>
          <c:min val="10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GB" sz="1200" b="1" i="0" u="none" strike="noStrike" baseline="0">
                    <a:effectLst/>
                  </a:rPr>
                  <a:t>National Annual Sunshine Hours</a:t>
                </a:r>
                <a:endParaRPr lang="en-GB" sz="1200" b="1" baseline="0"/>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3907160"/>
        <c:crosses val="autoZero"/>
        <c:crossBetween val="midCat"/>
      </c:valAx>
      <c:valAx>
        <c:axId val="4939071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GB" sz="1200" b="1" i="0" u="none" strike="noStrike" baseline="0">
                    <a:effectLst/>
                  </a:rPr>
                  <a:t>GDPpC-normalised annual-sunshine-duration-adjusted Solar Capacity (MW) / Population </a:t>
                </a:r>
                <a:endParaRPr lang="en-GB" sz="1200" b="1" baseline="0"/>
              </a:p>
            </c:rich>
          </c:tx>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390650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2000" b="1" i="0" u="none" strike="noStrike" baseline="0">
                <a:solidFill>
                  <a:schemeClr val="tx1">
                    <a:lumMod val="85000"/>
                    <a:lumOff val="15000"/>
                  </a:schemeClr>
                </a:solidFill>
                <a:effectLst/>
              </a:rPr>
              <a:t>Rank of renewables commitment (black) </a:t>
            </a:r>
            <a:r>
              <a:rPr lang="en-GB" sz="2000" b="0" i="0" u="none" strike="noStrike" baseline="0">
                <a:solidFill>
                  <a:schemeClr val="tx1">
                    <a:lumMod val="85000"/>
                    <a:lumOff val="15000"/>
                  </a:schemeClr>
                </a:solidFill>
                <a:effectLst/>
              </a:rPr>
              <a:t>and</a:t>
            </a:r>
            <a:r>
              <a:rPr lang="en-GB" sz="2000" b="1" i="0" u="none" strike="noStrike" baseline="0">
                <a:solidFill>
                  <a:schemeClr val="tx1">
                    <a:lumMod val="85000"/>
                    <a:lumOff val="15000"/>
                  </a:schemeClr>
                </a:solidFill>
                <a:effectLst/>
              </a:rPr>
              <a:t> most concern for personal impact from climate change (</a:t>
            </a:r>
            <a:r>
              <a:rPr lang="en-GB" sz="2000" b="1" i="0" u="none" strike="noStrike" baseline="0">
                <a:solidFill>
                  <a:schemeClr val="bg1">
                    <a:lumMod val="50000"/>
                  </a:schemeClr>
                </a:solidFill>
                <a:effectLst/>
              </a:rPr>
              <a:t>grey, trend only</a:t>
            </a:r>
            <a:r>
              <a:rPr lang="en-GB" sz="2000" b="1" i="0" u="none" strike="noStrike" baseline="0">
                <a:solidFill>
                  <a:schemeClr val="tx1">
                    <a:lumMod val="85000"/>
                    <a:lumOff val="15000"/>
                  </a:schemeClr>
                </a:solidFill>
                <a:effectLst/>
              </a:rPr>
              <a:t>), </a:t>
            </a:r>
            <a:r>
              <a:rPr lang="en-GB" sz="2000" b="0" i="0" u="none" strike="noStrike" baseline="0">
                <a:solidFill>
                  <a:schemeClr val="tx1">
                    <a:lumMod val="85000"/>
                    <a:lumOff val="15000"/>
                  </a:schemeClr>
                </a:solidFill>
                <a:effectLst/>
              </a:rPr>
              <a:t>versus</a:t>
            </a:r>
            <a:r>
              <a:rPr lang="en-GB" sz="2000" b="1" i="0" u="none" strike="noStrike" baseline="0">
                <a:solidFill>
                  <a:schemeClr val="tx1">
                    <a:lumMod val="85000"/>
                    <a:lumOff val="15000"/>
                  </a:schemeClr>
                </a:solidFill>
                <a:effectLst/>
              </a:rPr>
              <a:t> Debiased National Religiosity.</a:t>
            </a:r>
            <a:endParaRPr lang="en-GB" sz="2000" b="1">
              <a:solidFill>
                <a:schemeClr val="tx1">
                  <a:lumMod val="85000"/>
                  <a:lumOff val="15000"/>
                </a:schemeClr>
              </a:solidFill>
            </a:endParaRPr>
          </a:p>
        </c:rich>
      </c:tx>
      <c:layout>
        <c:manualLayout>
          <c:xMode val="edge"/>
          <c:yMode val="edge"/>
          <c:x val="0.11344472962979076"/>
          <c:y val="1.19352088661551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742445730195328E-2"/>
          <c:y val="0.11517597384725885"/>
          <c:w val="0.88563083481968063"/>
          <c:h val="0.80528331017446353"/>
        </c:manualLayout>
      </c:layout>
      <c:scatterChart>
        <c:scatterStyle val="lineMarker"/>
        <c:varyColors val="0"/>
        <c:ser>
          <c:idx val="0"/>
          <c:order val="0"/>
          <c:spPr>
            <a:ln w="25400" cap="rnd">
              <a:noFill/>
              <a:round/>
            </a:ln>
            <a:effectLst/>
          </c:spPr>
          <c:marker>
            <c:symbol val="circle"/>
            <c:size val="7"/>
            <c:spPr>
              <a:solidFill>
                <a:schemeClr val="tx1">
                  <a:lumMod val="85000"/>
                  <a:lumOff val="15000"/>
                </a:schemeClr>
              </a:solidFill>
              <a:ln w="9525">
                <a:noFill/>
              </a:ln>
              <a:effectLst/>
            </c:spPr>
          </c:marker>
          <c:dLbls>
            <c:dLbl>
              <c:idx val="0"/>
              <c:tx>
                <c:rich>
                  <a:bodyPr/>
                  <a:lstStyle/>
                  <a:p>
                    <a:fld id="{19EB8765-AA37-44BD-B784-BF611D603784}"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8946-469B-80C4-478536C3CED4}"/>
                </c:ext>
              </c:extLst>
            </c:dLbl>
            <c:dLbl>
              <c:idx val="1"/>
              <c:tx>
                <c:rich>
                  <a:bodyPr/>
                  <a:lstStyle/>
                  <a:p>
                    <a:fld id="{AB46D0DE-9B26-43C8-A0AF-290CF81AFB7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8946-469B-80C4-478536C3CED4}"/>
                </c:ext>
              </c:extLst>
            </c:dLbl>
            <c:dLbl>
              <c:idx val="2"/>
              <c:tx>
                <c:rich>
                  <a:bodyPr/>
                  <a:lstStyle/>
                  <a:p>
                    <a:fld id="{829A6D84-39D3-47BC-9B1A-451219AEEC8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8946-469B-80C4-478536C3CED4}"/>
                </c:ext>
              </c:extLst>
            </c:dLbl>
            <c:dLbl>
              <c:idx val="3"/>
              <c:tx>
                <c:rich>
                  <a:bodyPr/>
                  <a:lstStyle/>
                  <a:p>
                    <a:fld id="{E70EE109-B6A8-4C51-BC34-5D3AD127DD1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8946-469B-80C4-478536C3CED4}"/>
                </c:ext>
              </c:extLst>
            </c:dLbl>
            <c:dLbl>
              <c:idx val="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8946-469B-80C4-478536C3CED4}"/>
                </c:ext>
              </c:extLst>
            </c:dLbl>
            <c:dLbl>
              <c:idx val="5"/>
              <c:tx>
                <c:rich>
                  <a:bodyPr/>
                  <a:lstStyle/>
                  <a:p>
                    <a:fld id="{EEE1D782-A14D-48F5-A9CC-A67B34D1B83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946-469B-80C4-478536C3CED4}"/>
                </c:ext>
              </c:extLst>
            </c:dLbl>
            <c:dLbl>
              <c:idx val="6"/>
              <c:tx>
                <c:rich>
                  <a:bodyPr/>
                  <a:lstStyle/>
                  <a:p>
                    <a:fld id="{6D722ABE-E0EC-4A04-9B7A-5C63A4A22FEB}"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8946-469B-80C4-478536C3CED4}"/>
                </c:ext>
              </c:extLst>
            </c:dLbl>
            <c:dLbl>
              <c:idx val="7"/>
              <c:tx>
                <c:rich>
                  <a:bodyPr/>
                  <a:lstStyle/>
                  <a:p>
                    <a:fld id="{7E064F59-47F5-4D26-B031-84D41642C75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946-469B-80C4-478536C3CED4}"/>
                </c:ext>
              </c:extLst>
            </c:dLbl>
            <c:dLbl>
              <c:idx val="8"/>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8946-469B-80C4-478536C3CED4}"/>
                </c:ext>
              </c:extLst>
            </c:dLbl>
            <c:dLbl>
              <c:idx val="9"/>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8946-469B-80C4-478536C3CED4}"/>
                </c:ext>
              </c:extLst>
            </c:dLbl>
            <c:dLbl>
              <c:idx val="10"/>
              <c:tx>
                <c:rich>
                  <a:bodyPr/>
                  <a:lstStyle/>
                  <a:p>
                    <a:fld id="{A0ED955A-79FC-40BB-B959-1BFDA24719E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946-469B-80C4-478536C3CED4}"/>
                </c:ext>
              </c:extLst>
            </c:dLbl>
            <c:dLbl>
              <c:idx val="11"/>
              <c:tx>
                <c:rich>
                  <a:bodyPr/>
                  <a:lstStyle/>
                  <a:p>
                    <a:fld id="{EFA2C113-681D-48D4-A7C2-782FAB882DD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8946-469B-80C4-478536C3CED4}"/>
                </c:ext>
              </c:extLst>
            </c:dLbl>
            <c:dLbl>
              <c:idx val="12"/>
              <c:tx>
                <c:rich>
                  <a:bodyPr/>
                  <a:lstStyle/>
                  <a:p>
                    <a:fld id="{3414C65A-F968-465F-9801-763F5F30359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8946-469B-80C4-478536C3CED4}"/>
                </c:ext>
              </c:extLst>
            </c:dLbl>
            <c:dLbl>
              <c:idx val="13"/>
              <c:tx>
                <c:rich>
                  <a:bodyPr/>
                  <a:lstStyle/>
                  <a:p>
                    <a:fld id="{ADC9A560-1324-46D0-8149-3F477BBBEEB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8946-469B-80C4-478536C3CED4}"/>
                </c:ext>
              </c:extLst>
            </c:dLbl>
            <c:dLbl>
              <c:idx val="14"/>
              <c:layout>
                <c:manualLayout>
                  <c:x val="-2.2099447513812156E-3"/>
                  <c:y val="-3.4100596760443932E-3"/>
                </c:manualLayout>
              </c:layout>
              <c:tx>
                <c:rich>
                  <a:bodyPr/>
                  <a:lstStyle/>
                  <a:p>
                    <a:fld id="{9C829559-69E1-4F19-951B-D281CA05B825}"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8946-469B-80C4-478536C3CED4}"/>
                </c:ext>
              </c:extLst>
            </c:dLbl>
            <c:dLbl>
              <c:idx val="15"/>
              <c:tx>
                <c:rich>
                  <a:bodyPr/>
                  <a:lstStyle/>
                  <a:p>
                    <a:fld id="{94652D6A-EAA7-4AA9-915E-9330C0DB855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8946-469B-80C4-478536C3CED4}"/>
                </c:ext>
              </c:extLst>
            </c:dLbl>
            <c:dLbl>
              <c:idx val="16"/>
              <c:layout>
                <c:manualLayout>
                  <c:x val="-2.2099447513812156E-3"/>
                  <c:y val="-3.4100596760443308E-3"/>
                </c:manualLayout>
              </c:layout>
              <c:tx>
                <c:rich>
                  <a:bodyPr/>
                  <a:lstStyle/>
                  <a:p>
                    <a:fld id="{53527713-3420-47D5-8DAE-483D0CA0C6E5}"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8946-469B-80C4-478536C3CED4}"/>
                </c:ext>
              </c:extLst>
            </c:dLbl>
            <c:dLbl>
              <c:idx val="17"/>
              <c:tx>
                <c:rich>
                  <a:bodyPr/>
                  <a:lstStyle/>
                  <a:p>
                    <a:fld id="{F84A40E5-29DC-40DD-B959-0ABE82AED07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8946-469B-80C4-478536C3CED4}"/>
                </c:ext>
              </c:extLst>
            </c:dLbl>
            <c:dLbl>
              <c:idx val="18"/>
              <c:layout>
                <c:manualLayout>
                  <c:x val="-2.7745856353591159E-2"/>
                  <c:y val="2.2864450127877238E-2"/>
                </c:manualLayout>
              </c:layout>
              <c:tx>
                <c:rich>
                  <a:bodyPr/>
                  <a:lstStyle/>
                  <a:p>
                    <a:fld id="{1D080184-3A3C-4C9C-91DB-00E961313711}"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8946-469B-80C4-478536C3CED4}"/>
                </c:ext>
              </c:extLst>
            </c:dLbl>
            <c:dLbl>
              <c:idx val="19"/>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8946-469B-80C4-478536C3CED4}"/>
                </c:ext>
              </c:extLst>
            </c:dLbl>
            <c:dLbl>
              <c:idx val="20"/>
              <c:tx>
                <c:rich>
                  <a:bodyPr/>
                  <a:lstStyle/>
                  <a:p>
                    <a:fld id="{56DBD5AB-A96B-4EF5-889C-F723D03E076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8946-469B-80C4-478536C3CED4}"/>
                </c:ext>
              </c:extLst>
            </c:dLbl>
            <c:dLbl>
              <c:idx val="21"/>
              <c:tx>
                <c:rich>
                  <a:bodyPr/>
                  <a:lstStyle/>
                  <a:p>
                    <a:fld id="{DA5142CA-D47E-4FE5-9A80-C2626991DF2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8946-469B-80C4-478536C3CED4}"/>
                </c:ext>
              </c:extLst>
            </c:dLbl>
            <c:dLbl>
              <c:idx val="22"/>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8946-469B-80C4-478536C3CED4}"/>
                </c:ext>
              </c:extLst>
            </c:dLbl>
            <c:dLbl>
              <c:idx val="23"/>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8946-469B-80C4-478536C3CED4}"/>
                </c:ext>
              </c:extLst>
            </c:dLbl>
            <c:dLbl>
              <c:idx val="2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8946-469B-80C4-478536C3CED4}"/>
                </c:ext>
              </c:extLst>
            </c:dLbl>
            <c:dLbl>
              <c:idx val="25"/>
              <c:tx>
                <c:rich>
                  <a:bodyPr/>
                  <a:lstStyle/>
                  <a:p>
                    <a:fld id="{FC60D6BC-3247-4967-BE45-488E2F0AF79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8946-469B-80C4-478536C3CED4}"/>
                </c:ext>
              </c:extLst>
            </c:dLbl>
            <c:dLbl>
              <c:idx val="26"/>
              <c:layout>
                <c:manualLayout>
                  <c:x val="-3.224039674598686E-2"/>
                  <c:y val="2.2864450127877238E-2"/>
                </c:manualLayout>
              </c:layout>
              <c:tx>
                <c:rich>
                  <a:bodyPr/>
                  <a:lstStyle/>
                  <a:p>
                    <a:fld id="{D4EEEB81-0BE6-481D-961D-BFFD9156EF14}"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8946-469B-80C4-478536C3CED4}"/>
                </c:ext>
              </c:extLst>
            </c:dLbl>
            <c:dLbl>
              <c:idx val="27"/>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8946-469B-80C4-478536C3CED4}"/>
                </c:ext>
              </c:extLst>
            </c:dLbl>
            <c:dLbl>
              <c:idx val="28"/>
              <c:tx>
                <c:rich>
                  <a:bodyPr/>
                  <a:lstStyle/>
                  <a:p>
                    <a:fld id="{17D078C5-36BD-4982-8AC8-FE3F6C56413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8946-469B-80C4-478536C3CED4}"/>
                </c:ext>
              </c:extLst>
            </c:dLbl>
            <c:dLbl>
              <c:idx val="29"/>
              <c:layout>
                <c:manualLayout>
                  <c:x val="-3.3149171270718232E-3"/>
                  <c:y val="5.1150895140663708E-3"/>
                </c:manualLayout>
              </c:layout>
              <c:tx>
                <c:rich>
                  <a:bodyPr/>
                  <a:lstStyle/>
                  <a:p>
                    <a:fld id="{CD54A507-96DB-41AD-AAD3-565E60C73FA5}"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8946-469B-80C4-478536C3CED4}"/>
                </c:ext>
              </c:extLst>
            </c:dLbl>
            <c:dLbl>
              <c:idx val="30"/>
              <c:tx>
                <c:rich>
                  <a:bodyPr/>
                  <a:lstStyle/>
                  <a:p>
                    <a:fld id="{2707BD90-3FD3-4674-AD89-D1BADBEBC208}"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8946-469B-80C4-478536C3CED4}"/>
                </c:ext>
              </c:extLst>
            </c:dLbl>
            <c:dLbl>
              <c:idx val="31"/>
              <c:tx>
                <c:rich>
                  <a:bodyPr/>
                  <a:lstStyle/>
                  <a:p>
                    <a:fld id="{BFAC1A2A-2894-4CEA-BE59-2E586F71CECA}"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8946-469B-80C4-478536C3CED4}"/>
                </c:ext>
              </c:extLst>
            </c:dLbl>
            <c:dLbl>
              <c:idx val="32"/>
              <c:tx>
                <c:rich>
                  <a:bodyPr/>
                  <a:lstStyle/>
                  <a:p>
                    <a:fld id="{762E8E00-FD9F-43CC-B348-3A4C8E61659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8946-469B-80C4-478536C3CED4}"/>
                </c:ext>
              </c:extLst>
            </c:dLbl>
            <c:dLbl>
              <c:idx val="33"/>
              <c:tx>
                <c:rich>
                  <a:bodyPr/>
                  <a:lstStyle/>
                  <a:p>
                    <a:fld id="{502123AE-0FA1-4C7E-8151-931938532CD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8946-469B-80C4-478536C3CED4}"/>
                </c:ext>
              </c:extLst>
            </c:dLbl>
            <c:dLbl>
              <c:idx val="3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8946-469B-80C4-478536C3CED4}"/>
                </c:ext>
              </c:extLst>
            </c:dLbl>
            <c:dLbl>
              <c:idx val="35"/>
              <c:tx>
                <c:rich>
                  <a:bodyPr/>
                  <a:lstStyle/>
                  <a:p>
                    <a:fld id="{9E07B272-F4CA-46ED-B387-3ED0E4C40734}"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8946-469B-80C4-478536C3CED4}"/>
                </c:ext>
              </c:extLst>
            </c:dLbl>
            <c:dLbl>
              <c:idx val="36"/>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8946-469B-80C4-478536C3CED4}"/>
                </c:ext>
              </c:extLst>
            </c:dLbl>
            <c:dLbl>
              <c:idx val="37"/>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8946-469B-80C4-478536C3CED4}"/>
                </c:ext>
              </c:extLst>
            </c:dLbl>
            <c:dLbl>
              <c:idx val="38"/>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8946-469B-80C4-478536C3CED4}"/>
                </c:ext>
              </c:extLst>
            </c:dLbl>
            <c:dLbl>
              <c:idx val="39"/>
              <c:layout>
                <c:manualLayout>
                  <c:x val="-2.360220994475138E-2"/>
                  <c:y val="1.7749360613810741E-2"/>
                </c:manualLayout>
              </c:layout>
              <c:tx>
                <c:rich>
                  <a:bodyPr/>
                  <a:lstStyle/>
                  <a:p>
                    <a:fld id="{0C0EA70B-1C5D-4FBC-AE5E-19848A37EED3}"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8946-469B-80C4-478536C3CED4}"/>
                </c:ext>
              </c:extLst>
            </c:dLbl>
            <c:dLbl>
              <c:idx val="40"/>
              <c:layout>
                <c:manualLayout>
                  <c:x val="-3.9281767955801183E-2"/>
                  <c:y val="-1.9454390451833031E-2"/>
                </c:manualLayout>
              </c:layout>
              <c:tx>
                <c:rich>
                  <a:bodyPr/>
                  <a:lstStyle/>
                  <a:p>
                    <a:fld id="{210B6AB3-87D9-4489-A940-4E9E1C4FA800}"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8946-469B-80C4-478536C3CED4}"/>
                </c:ext>
              </c:extLst>
            </c:dLbl>
            <c:dLbl>
              <c:idx val="41"/>
              <c:tx>
                <c:rich>
                  <a:bodyPr/>
                  <a:lstStyle/>
                  <a:p>
                    <a:fld id="{C38638D6-FD41-422F-AAFE-0D2581145DC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8946-469B-80C4-478536C3CED4}"/>
                </c:ext>
              </c:extLst>
            </c:dLbl>
            <c:dLbl>
              <c:idx val="42"/>
              <c:tx>
                <c:rich>
                  <a:bodyPr/>
                  <a:lstStyle/>
                  <a:p>
                    <a:fld id="{B0F6B082-6021-44A2-A011-80E9D7401B1E}"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8946-469B-80C4-478536C3CED4}"/>
                </c:ext>
              </c:extLst>
            </c:dLbl>
            <c:dLbl>
              <c:idx val="43"/>
              <c:tx>
                <c:rich>
                  <a:bodyPr/>
                  <a:lstStyle/>
                  <a:p>
                    <a:fld id="{D6F86717-1C4E-4D61-AA6F-7D2395E1E2D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8946-469B-80C4-478536C3CED4}"/>
                </c:ext>
              </c:extLst>
            </c:dLbl>
            <c:dLbl>
              <c:idx val="4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8946-469B-80C4-478536C3CED4}"/>
                </c:ext>
              </c:extLst>
            </c:dLbl>
            <c:dLbl>
              <c:idx val="45"/>
              <c:tx>
                <c:rich>
                  <a:bodyPr/>
                  <a:lstStyle/>
                  <a:p>
                    <a:fld id="{66D7C9FC-900D-4DEF-9054-4A81E4533974}"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8946-469B-80C4-478536C3CED4}"/>
                </c:ext>
              </c:extLst>
            </c:dLbl>
            <c:dLbl>
              <c:idx val="46"/>
              <c:tx>
                <c:rich>
                  <a:bodyPr/>
                  <a:lstStyle/>
                  <a:p>
                    <a:fld id="{F8771FB2-5887-4238-A655-BA5C0BDC67EE}"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8946-469B-80C4-478536C3CED4}"/>
                </c:ext>
              </c:extLst>
            </c:dLbl>
            <c:dLbl>
              <c:idx val="47"/>
              <c:tx>
                <c:rich>
                  <a:bodyPr/>
                  <a:lstStyle/>
                  <a:p>
                    <a:fld id="{205478A2-80FD-495E-B0A2-962AE7BD868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8946-469B-80C4-478536C3CED4}"/>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trendline>
            <c:spPr>
              <a:ln w="28575" cap="rnd">
                <a:solidFill>
                  <a:schemeClr val="tx1">
                    <a:lumMod val="85000"/>
                    <a:lumOff val="15000"/>
                  </a:schemeClr>
                </a:solidFill>
                <a:prstDash val="solid"/>
              </a:ln>
              <a:effectLst/>
            </c:spPr>
            <c:trendlineType val="linear"/>
            <c:dispRSqr val="1"/>
            <c:dispEq val="0"/>
            <c:trendlineLbl>
              <c:layout>
                <c:manualLayout>
                  <c:x val="-0.58425675381737507"/>
                  <c:y val="-0.54844459659933809"/>
                </c:manualLayout>
              </c:layout>
              <c:numFmt formatCode="General" sourceLinked="0"/>
              <c:spPr>
                <a:noFill/>
                <a:ln>
                  <a:noFill/>
                </a:ln>
                <a:effectLst/>
              </c:spPr>
              <c:txPr>
                <a:bodyPr rot="0" spcFirstLastPara="1" vertOverflow="ellipsis" vert="horz" wrap="square" anchor="ctr" anchorCtr="1"/>
                <a:lstStyle/>
                <a:p>
                  <a:pPr>
                    <a:defRPr sz="1600" b="1" i="0" u="none" strike="noStrike" kern="1200" baseline="0">
                      <a:solidFill>
                        <a:schemeClr val="accent1"/>
                      </a:solidFill>
                      <a:latin typeface="+mn-lt"/>
                      <a:ea typeface="+mn-ea"/>
                      <a:cs typeface="+mn-cs"/>
                    </a:defRPr>
                  </a:pPr>
                  <a:endParaRPr lang="en-US"/>
                </a:p>
              </c:txPr>
            </c:trendlineLbl>
          </c:trendline>
          <c:xVal>
            <c:numRef>
              <c:f>'Relig DB and Renewables'!$D$285:$D$332</c:f>
              <c:numCache>
                <c:formatCode>0.00</c:formatCode>
                <c:ptCount val="48"/>
                <c:pt idx="0">
                  <c:v>95.798000000000002</c:v>
                </c:pt>
                <c:pt idx="1">
                  <c:v>93.367999999999995</c:v>
                </c:pt>
                <c:pt idx="2">
                  <c:v>76.358000000000004</c:v>
                </c:pt>
                <c:pt idx="3">
                  <c:v>83.64800000000001</c:v>
                </c:pt>
                <c:pt idx="5">
                  <c:v>100</c:v>
                </c:pt>
                <c:pt idx="6">
                  <c:v>62.993000000000009</c:v>
                </c:pt>
                <c:pt idx="7">
                  <c:v>66.638000000000005</c:v>
                </c:pt>
                <c:pt idx="10">
                  <c:v>54.488</c:v>
                </c:pt>
                <c:pt idx="11">
                  <c:v>69.067999999999998</c:v>
                </c:pt>
                <c:pt idx="12">
                  <c:v>47.198</c:v>
                </c:pt>
                <c:pt idx="13">
                  <c:v>67.853000000000009</c:v>
                </c:pt>
                <c:pt idx="14">
                  <c:v>36.262999999999998</c:v>
                </c:pt>
                <c:pt idx="15">
                  <c:v>39.908000000000001</c:v>
                </c:pt>
                <c:pt idx="16">
                  <c:v>28.972999999999999</c:v>
                </c:pt>
                <c:pt idx="17">
                  <c:v>38.692999999999998</c:v>
                </c:pt>
                <c:pt idx="18">
                  <c:v>37.478000000000002</c:v>
                </c:pt>
                <c:pt idx="20">
                  <c:v>24.113</c:v>
                </c:pt>
                <c:pt idx="21">
                  <c:v>27.757999999999999</c:v>
                </c:pt>
                <c:pt idx="25">
                  <c:v>94.582999999999998</c:v>
                </c:pt>
                <c:pt idx="26">
                  <c:v>55.703000000000003</c:v>
                </c:pt>
                <c:pt idx="28">
                  <c:v>86.078000000000003</c:v>
                </c:pt>
                <c:pt idx="29">
                  <c:v>82.433000000000007</c:v>
                </c:pt>
                <c:pt idx="30">
                  <c:v>78.787999999999997</c:v>
                </c:pt>
                <c:pt idx="31">
                  <c:v>50.843000000000004</c:v>
                </c:pt>
                <c:pt idx="32">
                  <c:v>73.927999999999997</c:v>
                </c:pt>
                <c:pt idx="33">
                  <c:v>41.123000000000005</c:v>
                </c:pt>
                <c:pt idx="35">
                  <c:v>58.132999999999996</c:v>
                </c:pt>
                <c:pt idx="39">
                  <c:v>43.552999999999997</c:v>
                </c:pt>
                <c:pt idx="40">
                  <c:v>72.713000000000008</c:v>
                </c:pt>
                <c:pt idx="41">
                  <c:v>35.048000000000002</c:v>
                </c:pt>
                <c:pt idx="42">
                  <c:v>33.832999999999998</c:v>
                </c:pt>
                <c:pt idx="43">
                  <c:v>32.618000000000002</c:v>
                </c:pt>
                <c:pt idx="45">
                  <c:v>25.327999999999999</c:v>
                </c:pt>
                <c:pt idx="46">
                  <c:v>64.207999999999998</c:v>
                </c:pt>
                <c:pt idx="47">
                  <c:v>100</c:v>
                </c:pt>
              </c:numCache>
            </c:numRef>
          </c:xVal>
          <c:yVal>
            <c:numRef>
              <c:f>'Relig DB and Renewables'!$I$285:$I$332</c:f>
              <c:numCache>
                <c:formatCode>General</c:formatCode>
                <c:ptCount val="48"/>
                <c:pt idx="0">
                  <c:v>3</c:v>
                </c:pt>
                <c:pt idx="1">
                  <c:v>13</c:v>
                </c:pt>
                <c:pt idx="2">
                  <c:v>14</c:v>
                </c:pt>
                <c:pt idx="3">
                  <c:v>2</c:v>
                </c:pt>
                <c:pt idx="5">
                  <c:v>6</c:v>
                </c:pt>
                <c:pt idx="6">
                  <c:v>33</c:v>
                </c:pt>
                <c:pt idx="7">
                  <c:v>5</c:v>
                </c:pt>
                <c:pt idx="10">
                  <c:v>24</c:v>
                </c:pt>
                <c:pt idx="11">
                  <c:v>32</c:v>
                </c:pt>
                <c:pt idx="12">
                  <c:v>30</c:v>
                </c:pt>
                <c:pt idx="13">
                  <c:v>28</c:v>
                </c:pt>
                <c:pt idx="14">
                  <c:v>19</c:v>
                </c:pt>
                <c:pt idx="15">
                  <c:v>21</c:v>
                </c:pt>
                <c:pt idx="16">
                  <c:v>27</c:v>
                </c:pt>
                <c:pt idx="17">
                  <c:v>35</c:v>
                </c:pt>
                <c:pt idx="18">
                  <c:v>17</c:v>
                </c:pt>
                <c:pt idx="20">
                  <c:v>29</c:v>
                </c:pt>
                <c:pt idx="21">
                  <c:v>34</c:v>
                </c:pt>
                <c:pt idx="25">
                  <c:v>4</c:v>
                </c:pt>
                <c:pt idx="26">
                  <c:v>15</c:v>
                </c:pt>
                <c:pt idx="28">
                  <c:v>22</c:v>
                </c:pt>
                <c:pt idx="29">
                  <c:v>10</c:v>
                </c:pt>
                <c:pt idx="30">
                  <c:v>9</c:v>
                </c:pt>
                <c:pt idx="31">
                  <c:v>25</c:v>
                </c:pt>
                <c:pt idx="32">
                  <c:v>1</c:v>
                </c:pt>
                <c:pt idx="33">
                  <c:v>8</c:v>
                </c:pt>
                <c:pt idx="35">
                  <c:v>12</c:v>
                </c:pt>
                <c:pt idx="39">
                  <c:v>18</c:v>
                </c:pt>
                <c:pt idx="40">
                  <c:v>11</c:v>
                </c:pt>
                <c:pt idx="41">
                  <c:v>31</c:v>
                </c:pt>
                <c:pt idx="42">
                  <c:v>23</c:v>
                </c:pt>
                <c:pt idx="43">
                  <c:v>26</c:v>
                </c:pt>
                <c:pt idx="45">
                  <c:v>20</c:v>
                </c:pt>
                <c:pt idx="46">
                  <c:v>16</c:v>
                </c:pt>
                <c:pt idx="47">
                  <c:v>7</c:v>
                </c:pt>
              </c:numCache>
            </c:numRef>
          </c:yVal>
          <c:smooth val="0"/>
          <c:extLst>
            <c:ext xmlns:c15="http://schemas.microsoft.com/office/drawing/2012/chart" uri="{02D57815-91ED-43cb-92C2-25804820EDAC}">
              <c15:datalabelsRange>
                <c15:f>'Relig DB and Renewables'!$B$285:$B$332</c15:f>
                <c15:dlblRangeCache>
                  <c:ptCount val="48"/>
                  <c:pt idx="0">
                    <c:v>Phillipines</c:v>
                  </c:pt>
                  <c:pt idx="1">
                    <c:v>India</c:v>
                  </c:pt>
                  <c:pt idx="2">
                    <c:v>Poland</c:v>
                  </c:pt>
                  <c:pt idx="3">
                    <c:v>Egypt</c:v>
                  </c:pt>
                  <c:pt idx="5">
                    <c:v>Thailand</c:v>
                  </c:pt>
                  <c:pt idx="6">
                    <c:v>Portugal</c:v>
                  </c:pt>
                  <c:pt idx="7">
                    <c:v>Mexico</c:v>
                  </c:pt>
                  <c:pt idx="10">
                    <c:v>Austria</c:v>
                  </c:pt>
                  <c:pt idx="11">
                    <c:v>Greece</c:v>
                  </c:pt>
                  <c:pt idx="12">
                    <c:v>Spain</c:v>
                  </c:pt>
                  <c:pt idx="13">
                    <c:v>Italy</c:v>
                  </c:pt>
                  <c:pt idx="14">
                    <c:v>Australia</c:v>
                  </c:pt>
                  <c:pt idx="15">
                    <c:v>France</c:v>
                  </c:pt>
                  <c:pt idx="16">
                    <c:v>Great Britain</c:v>
                  </c:pt>
                  <c:pt idx="17">
                    <c:v>Germany</c:v>
                  </c:pt>
                  <c:pt idx="18">
                    <c:v>Finland</c:v>
                  </c:pt>
                  <c:pt idx="20">
                    <c:v>Sweden</c:v>
                  </c:pt>
                  <c:pt idx="21">
                    <c:v>Denmark</c:v>
                  </c:pt>
                  <c:pt idx="25">
                    <c:v>Pakistan</c:v>
                  </c:pt>
                  <c:pt idx="26">
                    <c:v>Lithuania</c:v>
                  </c:pt>
                  <c:pt idx="28">
                    <c:v>Romania</c:v>
                  </c:pt>
                  <c:pt idx="29">
                    <c:v>Brazil</c:v>
                  </c:pt>
                  <c:pt idx="30">
                    <c:v>Turkey</c:v>
                  </c:pt>
                  <c:pt idx="31">
                    <c:v>Bulgaria</c:v>
                  </c:pt>
                  <c:pt idx="32">
                    <c:v>Iran</c:v>
                  </c:pt>
                  <c:pt idx="33">
                    <c:v>South Korea</c:v>
                  </c:pt>
                  <c:pt idx="35">
                    <c:v>Ukraine</c:v>
                  </c:pt>
                  <c:pt idx="39">
                    <c:v>Canada</c:v>
                  </c:pt>
                  <c:pt idx="40">
                    <c:v>South Africa</c:v>
                  </c:pt>
                  <c:pt idx="41">
                    <c:v>Belgium</c:v>
                  </c:pt>
                  <c:pt idx="42">
                    <c:v>Netherlands</c:v>
                  </c:pt>
                  <c:pt idx="43">
                    <c:v>Japan</c:v>
                  </c:pt>
                  <c:pt idx="45">
                    <c:v>Czech republic</c:v>
                  </c:pt>
                  <c:pt idx="46">
                    <c:v>Chile</c:v>
                  </c:pt>
                  <c:pt idx="47">
                    <c:v>Morocco</c:v>
                  </c:pt>
                </c15:dlblRangeCache>
              </c15:datalabelsRange>
            </c:ext>
            <c:ext xmlns:c16="http://schemas.microsoft.com/office/drawing/2014/chart" uri="{C3380CC4-5D6E-409C-BE32-E72D297353CC}">
              <c16:uniqueId val="{00000031-8946-469B-80C4-478536C3CED4}"/>
            </c:ext>
          </c:extLst>
        </c:ser>
        <c:dLbls>
          <c:showLegendKey val="0"/>
          <c:showVal val="0"/>
          <c:showCatName val="0"/>
          <c:showSerName val="0"/>
          <c:showPercent val="0"/>
          <c:showBubbleSize val="0"/>
        </c:dLbls>
        <c:axId val="360498744"/>
        <c:axId val="360490544"/>
      </c:scatterChart>
      <c:scatterChart>
        <c:scatterStyle val="lineMarker"/>
        <c:varyColors val="0"/>
        <c:ser>
          <c:idx val="1"/>
          <c:order val="1"/>
          <c:spPr>
            <a:ln w="25400" cap="rnd">
              <a:noFill/>
              <a:round/>
            </a:ln>
            <a:effectLst/>
          </c:spPr>
          <c:marker>
            <c:symbol val="none"/>
          </c:marker>
          <c:trendline>
            <c:spPr>
              <a:ln w="28575" cap="rnd">
                <a:solidFill>
                  <a:schemeClr val="bg1">
                    <a:lumMod val="50000"/>
                  </a:schemeClr>
                </a:solidFill>
                <a:prstDash val="solid"/>
              </a:ln>
              <a:effectLst/>
            </c:spPr>
            <c:trendlineType val="linear"/>
            <c:dispRSqr val="1"/>
            <c:dispEq val="0"/>
            <c:trendlineLbl>
              <c:layout>
                <c:manualLayout>
                  <c:x val="0.10414103623787357"/>
                  <c:y val="-9.2729591665491939E-2"/>
                </c:manualLayout>
              </c:layout>
              <c:numFmt formatCode="General" sourceLinked="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trendlineLbl>
          </c:trendline>
          <c:xVal>
            <c:numRef>
              <c:f>'Main Trends'!$D$10:$D$33</c:f>
              <c:numCache>
                <c:formatCode>General</c:formatCode>
                <c:ptCount val="24"/>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59.347999999999999</c:v>
                </c:pt>
                <c:pt idx="13">
                  <c:v>47.198</c:v>
                </c:pt>
                <c:pt idx="14">
                  <c:v>67.853000000000009</c:v>
                </c:pt>
                <c:pt idx="15">
                  <c:v>36.262999999999998</c:v>
                </c:pt>
                <c:pt idx="16">
                  <c:v>39.908000000000001</c:v>
                </c:pt>
                <c:pt idx="17">
                  <c:v>31.402999999999999</c:v>
                </c:pt>
                <c:pt idx="18">
                  <c:v>28.972999999999999</c:v>
                </c:pt>
                <c:pt idx="19">
                  <c:v>38.692999999999998</c:v>
                </c:pt>
                <c:pt idx="20">
                  <c:v>37.478000000000002</c:v>
                </c:pt>
                <c:pt idx="21">
                  <c:v>30.188000000000002</c:v>
                </c:pt>
                <c:pt idx="22">
                  <c:v>24.113</c:v>
                </c:pt>
                <c:pt idx="23">
                  <c:v>27.757999999999999</c:v>
                </c:pt>
              </c:numCache>
            </c:numRef>
          </c:xVal>
          <c:yVal>
            <c:numRef>
              <c:f>'Main Trends'!$C$10:$C$33</c:f>
              <c:numCache>
                <c:formatCode>General</c:formatCode>
                <c:ptCount val="24"/>
                <c:pt idx="0">
                  <c:v>75</c:v>
                </c:pt>
                <c:pt idx="1">
                  <c:v>70</c:v>
                </c:pt>
                <c:pt idx="2">
                  <c:v>65</c:v>
                </c:pt>
                <c:pt idx="3">
                  <c:v>58</c:v>
                </c:pt>
                <c:pt idx="4">
                  <c:v>56</c:v>
                </c:pt>
                <c:pt idx="5">
                  <c:v>55</c:v>
                </c:pt>
                <c:pt idx="6">
                  <c:v>55</c:v>
                </c:pt>
                <c:pt idx="7">
                  <c:v>53</c:v>
                </c:pt>
                <c:pt idx="8">
                  <c:v>47</c:v>
                </c:pt>
                <c:pt idx="9">
                  <c:v>45</c:v>
                </c:pt>
                <c:pt idx="10">
                  <c:v>41</c:v>
                </c:pt>
                <c:pt idx="11">
                  <c:v>41</c:v>
                </c:pt>
                <c:pt idx="12">
                  <c:v>38</c:v>
                </c:pt>
                <c:pt idx="13">
                  <c:v>32</c:v>
                </c:pt>
                <c:pt idx="14">
                  <c:v>29</c:v>
                </c:pt>
                <c:pt idx="15">
                  <c:v>29</c:v>
                </c:pt>
                <c:pt idx="16">
                  <c:v>26</c:v>
                </c:pt>
                <c:pt idx="17">
                  <c:v>25</c:v>
                </c:pt>
                <c:pt idx="18">
                  <c:v>17</c:v>
                </c:pt>
                <c:pt idx="19">
                  <c:v>16</c:v>
                </c:pt>
                <c:pt idx="20">
                  <c:v>14</c:v>
                </c:pt>
                <c:pt idx="21">
                  <c:v>12</c:v>
                </c:pt>
                <c:pt idx="22">
                  <c:v>11</c:v>
                </c:pt>
                <c:pt idx="23">
                  <c:v>10</c:v>
                </c:pt>
              </c:numCache>
            </c:numRef>
          </c:yVal>
          <c:smooth val="0"/>
          <c:extLst>
            <c:ext xmlns:c16="http://schemas.microsoft.com/office/drawing/2014/chart" uri="{C3380CC4-5D6E-409C-BE32-E72D297353CC}">
              <c16:uniqueId val="{00000033-8946-469B-80C4-478536C3CED4}"/>
            </c:ext>
          </c:extLst>
        </c:ser>
        <c:dLbls>
          <c:showLegendKey val="0"/>
          <c:showVal val="0"/>
          <c:showCatName val="0"/>
          <c:showSerName val="0"/>
          <c:showPercent val="0"/>
          <c:showBubbleSize val="0"/>
        </c:dLbls>
        <c:axId val="537798000"/>
        <c:axId val="537806320"/>
      </c:scatterChart>
      <c:valAx>
        <c:axId val="3604987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r>
                  <a:rPr lang="en-US" sz="1800" b="1" baseline="0"/>
                  <a:t>Debiased National Religiosity</a:t>
                </a:r>
              </a:p>
            </c:rich>
          </c:tx>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360490544"/>
        <c:crosses val="autoZero"/>
        <c:crossBetween val="midCat"/>
      </c:valAx>
      <c:valAx>
        <c:axId val="3604905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r>
                  <a:rPr lang="en-GB" sz="1800" b="1" baseline="0"/>
                  <a:t>Rank of Renewables Commitment</a:t>
                </a:r>
              </a:p>
            </c:rich>
          </c:tx>
          <c:overlay val="0"/>
          <c:spPr>
            <a:noFill/>
            <a:ln>
              <a:noFill/>
            </a:ln>
            <a:effectLst/>
          </c:spPr>
          <c:txPr>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360498744"/>
        <c:crosses val="autoZero"/>
        <c:crossBetween val="midCat"/>
      </c:valAx>
      <c:valAx>
        <c:axId val="537806320"/>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800" b="1">
                    <a:solidFill>
                      <a:schemeClr val="bg1">
                        <a:lumMod val="50000"/>
                      </a:schemeClr>
                    </a:solidFill>
                  </a:rPr>
                  <a:t>Percent respodning</a:t>
                </a:r>
                <a:r>
                  <a:rPr lang="en-US" sz="1800" b="1" baseline="0">
                    <a:solidFill>
                      <a:schemeClr val="bg1">
                        <a:lumMod val="50000"/>
                      </a:schemeClr>
                    </a:solidFill>
                  </a:rPr>
                  <a:t> "A great deal"</a:t>
                </a:r>
                <a:endParaRPr lang="en-US" sz="1800" b="1">
                  <a:solidFill>
                    <a:schemeClr val="bg1">
                      <a:lumMod val="50000"/>
                    </a:schemeClr>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1" i="0" u="none" strike="noStrike" kern="1200" baseline="0">
                <a:solidFill>
                  <a:schemeClr val="bg1">
                    <a:lumMod val="50000"/>
                  </a:schemeClr>
                </a:solidFill>
                <a:latin typeface="+mn-lt"/>
                <a:ea typeface="+mn-ea"/>
                <a:cs typeface="+mn-cs"/>
              </a:defRPr>
            </a:pPr>
            <a:endParaRPr lang="en-US"/>
          </a:p>
        </c:txPr>
        <c:crossAx val="537798000"/>
        <c:crosses val="max"/>
        <c:crossBetween val="midCat"/>
      </c:valAx>
      <c:valAx>
        <c:axId val="537798000"/>
        <c:scaling>
          <c:orientation val="minMax"/>
        </c:scaling>
        <c:delete val="1"/>
        <c:axPos val="b"/>
        <c:numFmt formatCode="General" sourceLinked="1"/>
        <c:majorTickMark val="out"/>
        <c:minorTickMark val="none"/>
        <c:tickLblPos val="nextTo"/>
        <c:crossAx val="5378063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350" b="0" u="sng">
                <a:solidFill>
                  <a:schemeClr val="tx1"/>
                </a:solidFill>
              </a:rPr>
              <a:t>For the US Democrat,</a:t>
            </a:r>
            <a:r>
              <a:rPr lang="en-GB" sz="1350" b="0" u="sng" baseline="0">
                <a:solidFill>
                  <a:schemeClr val="tx1"/>
                </a:solidFill>
              </a:rPr>
              <a:t> </a:t>
            </a:r>
            <a:r>
              <a:rPr lang="en-GB" sz="1350" b="0" u="sng">
                <a:solidFill>
                  <a:schemeClr val="tx1"/>
                </a:solidFill>
              </a:rPr>
              <a:t>Independent,</a:t>
            </a:r>
            <a:r>
              <a:rPr lang="en-GB" sz="1350" b="0" u="sng" baseline="0">
                <a:solidFill>
                  <a:schemeClr val="tx1"/>
                </a:solidFill>
              </a:rPr>
              <a:t> and</a:t>
            </a:r>
            <a:r>
              <a:rPr lang="en-GB" sz="1350" b="0" u="sng">
                <a:solidFill>
                  <a:schemeClr val="tx1"/>
                </a:solidFill>
              </a:rPr>
              <a:t> Republican aligned Public</a:t>
            </a:r>
            <a:r>
              <a:rPr lang="en-GB" sz="1350" b="0" baseline="0">
                <a:solidFill>
                  <a:schemeClr val="tx1"/>
                </a:solidFill>
              </a:rPr>
              <a:t>,</a:t>
            </a:r>
            <a:r>
              <a:rPr lang="en-GB" sz="1350" b="0">
                <a:solidFill>
                  <a:schemeClr val="tx1"/>
                </a:solidFill>
              </a:rPr>
              <a:t> 'Climate-Change most supportive' responses  to </a:t>
            </a:r>
            <a:r>
              <a:rPr lang="en-GB" sz="1350" b="0" i="1">
                <a:solidFill>
                  <a:schemeClr val="tx1"/>
                </a:solidFill>
              </a:rPr>
              <a:t>Reality-Constrained</a:t>
            </a:r>
            <a:r>
              <a:rPr lang="en-GB" sz="1350" b="0">
                <a:solidFill>
                  <a:schemeClr val="tx1"/>
                </a:solidFill>
              </a:rPr>
              <a:t> (orange), and </a:t>
            </a:r>
            <a:r>
              <a:rPr lang="en-GB" sz="1350" b="0" i="1">
                <a:solidFill>
                  <a:schemeClr val="tx1"/>
                </a:solidFill>
              </a:rPr>
              <a:t>Unconstrained</a:t>
            </a:r>
            <a:r>
              <a:rPr lang="en-GB" sz="1350" b="0">
                <a:solidFill>
                  <a:schemeClr val="tx1"/>
                </a:solidFill>
              </a:rPr>
              <a:t> (green/blue),</a:t>
            </a:r>
            <a:r>
              <a:rPr lang="en-GB" sz="1350" b="0" baseline="0">
                <a:solidFill>
                  <a:schemeClr val="tx1"/>
                </a:solidFill>
              </a:rPr>
              <a:t> </a:t>
            </a:r>
            <a:r>
              <a:rPr lang="en-GB" sz="1350" b="0">
                <a:solidFill>
                  <a:schemeClr val="tx1"/>
                </a:solidFill>
              </a:rPr>
              <a:t>C</a:t>
            </a:r>
            <a:r>
              <a:rPr lang="en-GB" sz="1350" b="0" baseline="0">
                <a:solidFill>
                  <a:schemeClr val="tx1"/>
                </a:solidFill>
              </a:rPr>
              <a:t>limate-Survey questions. </a:t>
            </a:r>
            <a:endParaRPr lang="en-GB" sz="1350" b="0">
              <a:solidFill>
                <a:schemeClr val="tx1"/>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2.3445806134779753E-2"/>
          <c:y val="9.9542098212827126E-2"/>
          <c:w val="0.90667100739947815"/>
          <c:h val="0.84176307685948704"/>
        </c:manualLayout>
      </c:layout>
      <c:scatterChart>
        <c:scatterStyle val="lineMarker"/>
        <c:varyColors val="0"/>
        <c:ser>
          <c:idx val="0"/>
          <c:order val="0"/>
          <c:tx>
            <c:v>WA Average</c:v>
          </c:tx>
          <c:spPr>
            <a:ln w="25400" cap="rnd">
              <a:noFill/>
              <a:round/>
            </a:ln>
            <a:effectLst/>
          </c:spPr>
          <c:marker>
            <c:symbol val="circle"/>
            <c:size val="7"/>
            <c:spPr>
              <a:solidFill>
                <a:srgbClr val="A9EBE9"/>
              </a:solidFill>
              <a:ln w="9525">
                <a:noFill/>
              </a:ln>
              <a:effectLst/>
            </c:spPr>
          </c:marker>
          <c:trendline>
            <c:spPr>
              <a:ln w="76200" cap="rnd">
                <a:solidFill>
                  <a:srgbClr val="A9EBE9">
                    <a:alpha val="50000"/>
                  </a:srgbClr>
                </a:solidFill>
                <a:prstDash val="solid"/>
              </a:ln>
              <a:effectLst/>
            </c:spPr>
            <c:trendlineType val="linear"/>
            <c:dispRSqr val="0"/>
            <c:dispEq val="0"/>
          </c:trendline>
          <c:xVal>
            <c:numRef>
              <c:f>'The US'!$B$14</c:f>
              <c:numCache>
                <c:formatCode>General</c:formatCode>
                <c:ptCount val="1"/>
                <c:pt idx="0">
                  <c:v>60</c:v>
                </c:pt>
              </c:numCache>
            </c:numRef>
          </c:xVal>
          <c:yVal>
            <c:numRef>
              <c:f>'The US'!$K$14</c:f>
              <c:numCache>
                <c:formatCode>General</c:formatCode>
                <c:ptCount val="1"/>
                <c:pt idx="0">
                  <c:v>68.5</c:v>
                </c:pt>
              </c:numCache>
            </c:numRef>
          </c:yVal>
          <c:smooth val="0"/>
          <c:extLst>
            <c:ext xmlns:c16="http://schemas.microsoft.com/office/drawing/2014/chart" uri="{C3380CC4-5D6E-409C-BE32-E72D297353CC}">
              <c16:uniqueId val="{00000001-7C3A-475B-95F1-73904822E0E4}"/>
            </c:ext>
          </c:extLst>
        </c:ser>
        <c:ser>
          <c:idx val="1"/>
          <c:order val="1"/>
          <c:tx>
            <c:v>Very-Weak Aligned</c:v>
          </c:tx>
          <c:spPr>
            <a:ln w="25400" cap="rnd">
              <a:noFill/>
              <a:round/>
            </a:ln>
            <a:effectLst/>
          </c:spPr>
          <c:marker>
            <c:symbol val="circle"/>
            <c:size val="7"/>
            <c:spPr>
              <a:solidFill>
                <a:schemeClr val="accent5">
                  <a:lumMod val="40000"/>
                  <a:lumOff val="60000"/>
                </a:schemeClr>
              </a:solidFill>
              <a:ln w="9525">
                <a:noFill/>
              </a:ln>
              <a:effectLst/>
            </c:spPr>
          </c:marker>
          <c:trendline>
            <c:spPr>
              <a:ln w="76200" cap="rnd">
                <a:solidFill>
                  <a:schemeClr val="accent5">
                    <a:lumMod val="40000"/>
                    <a:lumOff val="60000"/>
                    <a:alpha val="50000"/>
                  </a:schemeClr>
                </a:solidFill>
                <a:prstDash val="solid"/>
              </a:ln>
              <a:effectLst/>
            </c:spPr>
            <c:trendlineType val="linear"/>
            <c:dispRSqr val="0"/>
            <c:dispEq val="0"/>
          </c:trendline>
          <c:xVal>
            <c:numRef>
              <c:f>'The US'!$B$12:$B$14</c:f>
              <c:numCache>
                <c:formatCode>General</c:formatCode>
                <c:ptCount val="3"/>
                <c:pt idx="0">
                  <c:v>72</c:v>
                </c:pt>
                <c:pt idx="1">
                  <c:v>66</c:v>
                </c:pt>
                <c:pt idx="2">
                  <c:v>60</c:v>
                </c:pt>
              </c:numCache>
            </c:numRef>
          </c:xVal>
          <c:yVal>
            <c:numRef>
              <c:f>'The US'!$I$12:$I$14</c:f>
              <c:numCache>
                <c:formatCode>General</c:formatCode>
                <c:ptCount val="3"/>
                <c:pt idx="0">
                  <c:v>9</c:v>
                </c:pt>
                <c:pt idx="1">
                  <c:v>40</c:v>
                </c:pt>
                <c:pt idx="2">
                  <c:v>72</c:v>
                </c:pt>
              </c:numCache>
            </c:numRef>
          </c:yVal>
          <c:smooth val="0"/>
          <c:extLst>
            <c:ext xmlns:c16="http://schemas.microsoft.com/office/drawing/2014/chart" uri="{C3380CC4-5D6E-409C-BE32-E72D297353CC}">
              <c16:uniqueId val="{00000003-7C3A-475B-95F1-73904822E0E4}"/>
            </c:ext>
          </c:extLst>
        </c:ser>
        <c:ser>
          <c:idx val="2"/>
          <c:order val="2"/>
          <c:tx>
            <c:v>Strong-Aligned</c:v>
          </c:tx>
          <c:spPr>
            <a:ln w="25400" cap="rnd">
              <a:noFill/>
              <a:round/>
            </a:ln>
            <a:effectLst/>
          </c:spPr>
          <c:marker>
            <c:symbol val="circle"/>
            <c:size val="7"/>
            <c:spPr>
              <a:solidFill>
                <a:schemeClr val="accent5">
                  <a:lumMod val="75000"/>
                </a:schemeClr>
              </a:solidFill>
              <a:ln w="9525">
                <a:noFill/>
              </a:ln>
              <a:effectLst/>
            </c:spPr>
          </c:marker>
          <c:trendline>
            <c:spPr>
              <a:ln w="76200" cap="rnd">
                <a:solidFill>
                  <a:schemeClr val="accent5">
                    <a:lumMod val="75000"/>
                    <a:alpha val="50000"/>
                  </a:schemeClr>
                </a:solidFill>
                <a:prstDash val="solid"/>
              </a:ln>
              <a:effectLst/>
            </c:spPr>
            <c:trendlineType val="linear"/>
            <c:dispRSqr val="0"/>
            <c:dispEq val="0"/>
          </c:trendline>
          <c:xVal>
            <c:numRef>
              <c:f>'The US'!$B$12:$B$14</c:f>
              <c:numCache>
                <c:formatCode>General</c:formatCode>
                <c:ptCount val="3"/>
                <c:pt idx="0">
                  <c:v>72</c:v>
                </c:pt>
                <c:pt idx="1">
                  <c:v>66</c:v>
                </c:pt>
                <c:pt idx="2">
                  <c:v>60</c:v>
                </c:pt>
              </c:numCache>
            </c:numRef>
          </c:xVal>
          <c:yVal>
            <c:numRef>
              <c:f>'The US'!$M$12:$M$14</c:f>
              <c:numCache>
                <c:formatCode>General</c:formatCode>
                <c:ptCount val="3"/>
                <c:pt idx="0">
                  <c:v>13</c:v>
                </c:pt>
                <c:pt idx="1">
                  <c:v>25</c:v>
                </c:pt>
                <c:pt idx="2">
                  <c:v>47</c:v>
                </c:pt>
              </c:numCache>
            </c:numRef>
          </c:yVal>
          <c:smooth val="0"/>
          <c:extLst>
            <c:ext xmlns:c16="http://schemas.microsoft.com/office/drawing/2014/chart" uri="{C3380CC4-5D6E-409C-BE32-E72D297353CC}">
              <c16:uniqueId val="{00000005-7C3A-475B-95F1-73904822E0E4}"/>
            </c:ext>
          </c:extLst>
        </c:ser>
        <c:ser>
          <c:idx val="3"/>
          <c:order val="3"/>
          <c:tx>
            <c:v>(V)Weakly-Aligned + Y1</c:v>
          </c:tx>
          <c:spPr>
            <a:ln w="25400" cap="rnd">
              <a:noFill/>
              <a:round/>
            </a:ln>
            <a:effectLst/>
          </c:spPr>
          <c:marker>
            <c:symbol val="circle"/>
            <c:size val="7"/>
            <c:spPr>
              <a:solidFill>
                <a:schemeClr val="accent6">
                  <a:lumMod val="40000"/>
                  <a:lumOff val="60000"/>
                </a:schemeClr>
              </a:solidFill>
              <a:ln w="9525">
                <a:noFill/>
              </a:ln>
              <a:effectLst/>
            </c:spPr>
          </c:marker>
          <c:trendline>
            <c:spPr>
              <a:ln w="76200" cap="rnd">
                <a:solidFill>
                  <a:schemeClr val="accent6">
                    <a:lumMod val="40000"/>
                    <a:lumOff val="60000"/>
                    <a:alpha val="50000"/>
                  </a:schemeClr>
                </a:solidFill>
                <a:prstDash val="solid"/>
              </a:ln>
              <a:effectLst/>
            </c:spPr>
            <c:trendlineType val="linear"/>
            <c:dispRSqr val="0"/>
            <c:dispEq val="0"/>
          </c:trendline>
          <c:xVal>
            <c:numRef>
              <c:f>'The US'!$B$12:$B$14</c:f>
              <c:numCache>
                <c:formatCode>General</c:formatCode>
                <c:ptCount val="3"/>
                <c:pt idx="0">
                  <c:v>72</c:v>
                </c:pt>
                <c:pt idx="1">
                  <c:v>66</c:v>
                </c:pt>
                <c:pt idx="2">
                  <c:v>60</c:v>
                </c:pt>
              </c:numCache>
            </c:numRef>
          </c:xVal>
          <c:yVal>
            <c:numRef>
              <c:f>'The US'!$G$12:$G$14</c:f>
              <c:numCache>
                <c:formatCode>General</c:formatCode>
                <c:ptCount val="3"/>
                <c:pt idx="0">
                  <c:v>27</c:v>
                </c:pt>
                <c:pt idx="1">
                  <c:v>49</c:v>
                </c:pt>
                <c:pt idx="2">
                  <c:v>82</c:v>
                </c:pt>
              </c:numCache>
            </c:numRef>
          </c:yVal>
          <c:smooth val="0"/>
          <c:extLst>
            <c:ext xmlns:c16="http://schemas.microsoft.com/office/drawing/2014/chart" uri="{C3380CC4-5D6E-409C-BE32-E72D297353CC}">
              <c16:uniqueId val="{00000007-7C3A-475B-95F1-73904822E0E4}"/>
            </c:ext>
          </c:extLst>
        </c:ser>
        <c:ser>
          <c:idx val="4"/>
          <c:order val="4"/>
          <c:tx>
            <c:v>Medium-Constrained</c:v>
          </c:tx>
          <c:spPr>
            <a:ln w="25400" cap="rnd">
              <a:noFill/>
              <a:round/>
            </a:ln>
            <a:effectLst/>
          </c:spPr>
          <c:marker>
            <c:symbol val="circle"/>
            <c:size val="7"/>
            <c:spPr>
              <a:solidFill>
                <a:schemeClr val="accent2">
                  <a:lumMod val="60000"/>
                  <a:lumOff val="40000"/>
                </a:schemeClr>
              </a:solidFill>
              <a:ln w="9525">
                <a:noFill/>
              </a:ln>
              <a:effectLst/>
            </c:spPr>
          </c:marker>
          <c:trendline>
            <c:spPr>
              <a:ln w="76200" cap="rnd">
                <a:solidFill>
                  <a:schemeClr val="accent2">
                    <a:lumMod val="60000"/>
                    <a:lumOff val="40000"/>
                    <a:alpha val="50000"/>
                  </a:schemeClr>
                </a:solidFill>
                <a:prstDash val="solid"/>
              </a:ln>
              <a:effectLst/>
            </c:spPr>
            <c:trendlineType val="linear"/>
            <c:dispRSqr val="0"/>
            <c:dispEq val="0"/>
          </c:trendline>
          <c:xVal>
            <c:numRef>
              <c:f>'The US'!$B$12:$B$14</c:f>
              <c:numCache>
                <c:formatCode>General</c:formatCode>
                <c:ptCount val="3"/>
                <c:pt idx="0">
                  <c:v>72</c:v>
                </c:pt>
                <c:pt idx="1">
                  <c:v>66</c:v>
                </c:pt>
                <c:pt idx="2">
                  <c:v>60</c:v>
                </c:pt>
              </c:numCache>
            </c:numRef>
          </c:xVal>
          <c:yVal>
            <c:numRef>
              <c:f>'The US'!$O$12:$O$14</c:f>
              <c:numCache>
                <c:formatCode>General</c:formatCode>
                <c:ptCount val="3"/>
                <c:pt idx="0">
                  <c:v>9</c:v>
                </c:pt>
                <c:pt idx="1">
                  <c:v>28</c:v>
                </c:pt>
                <c:pt idx="2">
                  <c:v>48</c:v>
                </c:pt>
              </c:numCache>
            </c:numRef>
          </c:yVal>
          <c:smooth val="0"/>
          <c:extLst>
            <c:ext xmlns:c16="http://schemas.microsoft.com/office/drawing/2014/chart" uri="{C3380CC4-5D6E-409C-BE32-E72D297353CC}">
              <c16:uniqueId val="{00000009-7C3A-475B-95F1-73904822E0E4}"/>
            </c:ext>
          </c:extLst>
        </c:ser>
        <c:ser>
          <c:idx val="5"/>
          <c:order val="5"/>
          <c:tx>
            <c:v>Fully-Constrained</c:v>
          </c:tx>
          <c:spPr>
            <a:ln w="25400" cap="rnd">
              <a:noFill/>
              <a:round/>
            </a:ln>
            <a:effectLst/>
          </c:spPr>
          <c:marker>
            <c:symbol val="circle"/>
            <c:size val="5"/>
            <c:spPr>
              <a:solidFill>
                <a:schemeClr val="accent2">
                  <a:lumMod val="75000"/>
                  <a:alpha val="50000"/>
                </a:schemeClr>
              </a:solidFill>
              <a:ln w="9525">
                <a:noFill/>
              </a:ln>
              <a:effectLst/>
            </c:spPr>
          </c:marker>
          <c:trendline>
            <c:spPr>
              <a:ln w="19050" cap="rnd">
                <a:solidFill>
                  <a:schemeClr val="accent2">
                    <a:lumMod val="75000"/>
                    <a:alpha val="30000"/>
                  </a:schemeClr>
                </a:solidFill>
                <a:prstDash val="solid"/>
              </a:ln>
              <a:effectLst/>
            </c:spPr>
            <c:trendlineType val="linear"/>
            <c:dispRSqr val="0"/>
            <c:dispEq val="0"/>
          </c:trendline>
          <c:xVal>
            <c:numRef>
              <c:f>'The US'!$B$12:$B$14</c:f>
              <c:numCache>
                <c:formatCode>General</c:formatCode>
                <c:ptCount val="3"/>
                <c:pt idx="0">
                  <c:v>72</c:v>
                </c:pt>
                <c:pt idx="1">
                  <c:v>66</c:v>
                </c:pt>
                <c:pt idx="2">
                  <c:v>60</c:v>
                </c:pt>
              </c:numCache>
            </c:numRef>
          </c:xVal>
          <c:yVal>
            <c:numRef>
              <c:f>'The US'!$Q$12:$Q$14</c:f>
              <c:numCache>
                <c:formatCode>General</c:formatCode>
                <c:ptCount val="3"/>
                <c:pt idx="0">
                  <c:v>4</c:v>
                </c:pt>
                <c:pt idx="1">
                  <c:v>10</c:v>
                </c:pt>
                <c:pt idx="2">
                  <c:v>11</c:v>
                </c:pt>
              </c:numCache>
            </c:numRef>
          </c:yVal>
          <c:smooth val="0"/>
          <c:extLst>
            <c:ext xmlns:c16="http://schemas.microsoft.com/office/drawing/2014/chart" uri="{C3380CC4-5D6E-409C-BE32-E72D297353CC}">
              <c16:uniqueId val="{0000000B-7C3A-475B-95F1-73904822E0E4}"/>
            </c:ext>
          </c:extLst>
        </c:ser>
        <c:ser>
          <c:idx val="6"/>
          <c:order val="6"/>
          <c:tx>
            <c:v>Medium-Aligned</c:v>
          </c:tx>
          <c:spPr>
            <a:ln w="25400" cap="rnd">
              <a:noFill/>
              <a:round/>
            </a:ln>
            <a:effectLst/>
          </c:spPr>
          <c:marker>
            <c:symbol val="circle"/>
            <c:size val="7"/>
            <c:spPr>
              <a:solidFill>
                <a:schemeClr val="accent5"/>
              </a:solidFill>
              <a:ln w="9525">
                <a:noFill/>
              </a:ln>
              <a:effectLst/>
            </c:spPr>
          </c:marker>
          <c:trendline>
            <c:spPr>
              <a:ln w="76200" cap="rnd">
                <a:solidFill>
                  <a:schemeClr val="accent5">
                    <a:alpha val="50000"/>
                  </a:schemeClr>
                </a:solidFill>
                <a:prstDash val="solid"/>
              </a:ln>
              <a:effectLst/>
            </c:spPr>
            <c:trendlineType val="linear"/>
            <c:dispRSqr val="0"/>
            <c:dispEq val="0"/>
          </c:trendline>
          <c:xVal>
            <c:numRef>
              <c:f>'The US'!$B$12:$B$14</c:f>
              <c:numCache>
                <c:formatCode>General</c:formatCode>
                <c:ptCount val="3"/>
                <c:pt idx="0">
                  <c:v>72</c:v>
                </c:pt>
                <c:pt idx="1">
                  <c:v>66</c:v>
                </c:pt>
                <c:pt idx="2">
                  <c:v>60</c:v>
                </c:pt>
              </c:numCache>
            </c:numRef>
          </c:xVal>
          <c:yVal>
            <c:numRef>
              <c:f>'The US'!$L$12:$L$14</c:f>
              <c:numCache>
                <c:formatCode>General</c:formatCode>
                <c:ptCount val="3"/>
                <c:pt idx="0">
                  <c:v>12</c:v>
                </c:pt>
                <c:pt idx="1">
                  <c:v>38</c:v>
                </c:pt>
                <c:pt idx="2">
                  <c:v>56</c:v>
                </c:pt>
              </c:numCache>
            </c:numRef>
          </c:yVal>
          <c:smooth val="0"/>
          <c:extLst>
            <c:ext xmlns:c16="http://schemas.microsoft.com/office/drawing/2014/chart" uri="{C3380CC4-5D6E-409C-BE32-E72D297353CC}">
              <c16:uniqueId val="{0000000D-7C3A-475B-95F1-73904822E0E4}"/>
            </c:ext>
          </c:extLst>
        </c:ser>
        <c:ser>
          <c:idx val="7"/>
          <c:order val="7"/>
          <c:tx>
            <c:v>Weak Constraint</c:v>
          </c:tx>
          <c:spPr>
            <a:ln w="25400" cap="rnd">
              <a:noFill/>
              <a:round/>
            </a:ln>
            <a:effectLst/>
          </c:spPr>
          <c:marker>
            <c:symbol val="circle"/>
            <c:size val="7"/>
            <c:spPr>
              <a:solidFill>
                <a:schemeClr val="accent2">
                  <a:lumMod val="40000"/>
                  <a:lumOff val="60000"/>
                </a:schemeClr>
              </a:solidFill>
              <a:ln w="9525">
                <a:noFill/>
              </a:ln>
              <a:effectLst/>
            </c:spPr>
          </c:marker>
          <c:trendline>
            <c:spPr>
              <a:ln w="76200" cap="rnd">
                <a:solidFill>
                  <a:schemeClr val="accent2">
                    <a:lumMod val="40000"/>
                    <a:lumOff val="60000"/>
                    <a:alpha val="50000"/>
                  </a:schemeClr>
                </a:solidFill>
                <a:prstDash val="solid"/>
              </a:ln>
              <a:effectLst/>
            </c:spPr>
            <c:trendlineType val="linear"/>
            <c:dispRSqr val="0"/>
            <c:dispEq val="0"/>
          </c:trendline>
          <c:xVal>
            <c:numRef>
              <c:f>'The US'!$B$12:$B$14</c:f>
              <c:numCache>
                <c:formatCode>General</c:formatCode>
                <c:ptCount val="3"/>
                <c:pt idx="0">
                  <c:v>72</c:v>
                </c:pt>
                <c:pt idx="1">
                  <c:v>66</c:v>
                </c:pt>
                <c:pt idx="2">
                  <c:v>60</c:v>
                </c:pt>
              </c:numCache>
            </c:numRef>
          </c:xVal>
          <c:yVal>
            <c:numRef>
              <c:f>'The US'!$N$12:$N$14</c:f>
              <c:numCache>
                <c:formatCode>General</c:formatCode>
                <c:ptCount val="3"/>
                <c:pt idx="0">
                  <c:v>20</c:v>
                </c:pt>
                <c:pt idx="1">
                  <c:v>39</c:v>
                </c:pt>
                <c:pt idx="2">
                  <c:v>72</c:v>
                </c:pt>
              </c:numCache>
            </c:numRef>
          </c:yVal>
          <c:smooth val="0"/>
          <c:extLst>
            <c:ext xmlns:c16="http://schemas.microsoft.com/office/drawing/2014/chart" uri="{C3380CC4-5D6E-409C-BE32-E72D297353CC}">
              <c16:uniqueId val="{0000000F-7C3A-475B-95F1-73904822E0E4}"/>
            </c:ext>
          </c:extLst>
        </c:ser>
        <c:ser>
          <c:idx val="8"/>
          <c:order val="8"/>
          <c:tx>
            <c:v>Weak Align</c:v>
          </c:tx>
          <c:spPr>
            <a:ln w="25400" cap="rnd">
              <a:noFill/>
              <a:round/>
            </a:ln>
            <a:effectLst/>
          </c:spPr>
          <c:marker>
            <c:symbol val="circle"/>
            <c:size val="7"/>
            <c:spPr>
              <a:solidFill>
                <a:schemeClr val="accent5">
                  <a:lumMod val="60000"/>
                  <a:lumOff val="40000"/>
                </a:schemeClr>
              </a:solidFill>
              <a:ln w="9525">
                <a:noFill/>
              </a:ln>
              <a:effectLst/>
            </c:spPr>
          </c:marker>
          <c:trendline>
            <c:spPr>
              <a:ln w="76200" cap="rnd">
                <a:solidFill>
                  <a:schemeClr val="accent5">
                    <a:lumMod val="60000"/>
                    <a:lumOff val="40000"/>
                    <a:alpha val="50000"/>
                  </a:schemeClr>
                </a:solidFill>
                <a:prstDash val="solid"/>
              </a:ln>
              <a:effectLst/>
            </c:spPr>
            <c:trendlineType val="linear"/>
            <c:dispRSqr val="0"/>
            <c:dispEq val="0"/>
          </c:trendline>
          <c:xVal>
            <c:numRef>
              <c:f>'The US'!$B$12:$B$14</c:f>
              <c:numCache>
                <c:formatCode>General</c:formatCode>
                <c:ptCount val="3"/>
                <c:pt idx="0">
                  <c:v>72</c:v>
                </c:pt>
                <c:pt idx="1">
                  <c:v>66</c:v>
                </c:pt>
                <c:pt idx="2">
                  <c:v>60</c:v>
                </c:pt>
              </c:numCache>
            </c:numRef>
          </c:xVal>
          <c:yVal>
            <c:numRef>
              <c:f>'The US'!$J$12:$J$14</c:f>
              <c:numCache>
                <c:formatCode>General</c:formatCode>
                <c:ptCount val="3"/>
                <c:pt idx="0">
                  <c:v>14</c:v>
                </c:pt>
                <c:pt idx="1">
                  <c:v>32</c:v>
                </c:pt>
                <c:pt idx="2">
                  <c:v>65</c:v>
                </c:pt>
              </c:numCache>
            </c:numRef>
          </c:yVal>
          <c:smooth val="0"/>
          <c:extLst>
            <c:ext xmlns:c16="http://schemas.microsoft.com/office/drawing/2014/chart" uri="{C3380CC4-5D6E-409C-BE32-E72D297353CC}">
              <c16:uniqueId val="{00000011-7C3A-475B-95F1-73904822E0E4}"/>
            </c:ext>
          </c:extLst>
        </c:ser>
        <c:ser>
          <c:idx val="9"/>
          <c:order val="9"/>
          <c:tx>
            <c:v>(V)Weakly-Aligned + Y2</c:v>
          </c:tx>
          <c:spPr>
            <a:ln w="25400" cap="rnd">
              <a:noFill/>
              <a:round/>
            </a:ln>
            <a:effectLst/>
          </c:spPr>
          <c:marker>
            <c:symbol val="circle"/>
            <c:size val="7"/>
            <c:spPr>
              <a:solidFill>
                <a:schemeClr val="accent6">
                  <a:lumMod val="40000"/>
                  <a:lumOff val="60000"/>
                </a:schemeClr>
              </a:solidFill>
              <a:ln w="9525">
                <a:noFill/>
              </a:ln>
              <a:effectLst/>
            </c:spPr>
          </c:marker>
          <c:trendline>
            <c:spPr>
              <a:ln w="76200" cap="rnd">
                <a:solidFill>
                  <a:schemeClr val="accent6">
                    <a:lumMod val="40000"/>
                    <a:lumOff val="60000"/>
                    <a:alpha val="50000"/>
                  </a:schemeClr>
                </a:solidFill>
                <a:prstDash val="solid"/>
              </a:ln>
              <a:effectLst/>
            </c:spPr>
            <c:trendlineType val="linear"/>
            <c:dispRSqr val="0"/>
            <c:dispEq val="0"/>
          </c:trendline>
          <c:xVal>
            <c:numRef>
              <c:f>'The US'!$B$12:$B$14</c:f>
              <c:numCache>
                <c:formatCode>General</c:formatCode>
                <c:ptCount val="3"/>
                <c:pt idx="0">
                  <c:v>72</c:v>
                </c:pt>
                <c:pt idx="1">
                  <c:v>66</c:v>
                </c:pt>
                <c:pt idx="2">
                  <c:v>60</c:v>
                </c:pt>
              </c:numCache>
            </c:numRef>
          </c:xVal>
          <c:yVal>
            <c:numRef>
              <c:f>'The US'!$H$12:$H$14</c:f>
              <c:numCache>
                <c:formatCode>General</c:formatCode>
                <c:ptCount val="3"/>
                <c:pt idx="0">
                  <c:v>39</c:v>
                </c:pt>
                <c:pt idx="2">
                  <c:v>90</c:v>
                </c:pt>
              </c:numCache>
            </c:numRef>
          </c:yVal>
          <c:smooth val="0"/>
          <c:extLst>
            <c:ext xmlns:c16="http://schemas.microsoft.com/office/drawing/2014/chart" uri="{C3380CC4-5D6E-409C-BE32-E72D297353CC}">
              <c16:uniqueId val="{00000013-7C3A-475B-95F1-73904822E0E4}"/>
            </c:ext>
          </c:extLst>
        </c:ser>
        <c:ser>
          <c:idx val="10"/>
          <c:order val="10"/>
          <c:tx>
            <c:v>Strong-Constrained</c:v>
          </c:tx>
          <c:spPr>
            <a:ln w="25400" cap="rnd">
              <a:noFill/>
              <a:round/>
            </a:ln>
            <a:effectLst/>
          </c:spPr>
          <c:marker>
            <c:symbol val="circle"/>
            <c:size val="7"/>
            <c:spPr>
              <a:solidFill>
                <a:schemeClr val="accent2"/>
              </a:solidFill>
              <a:ln w="9525">
                <a:noFill/>
              </a:ln>
              <a:effectLst/>
            </c:spPr>
          </c:marker>
          <c:trendline>
            <c:spPr>
              <a:ln w="76200" cap="rnd">
                <a:solidFill>
                  <a:schemeClr val="accent2">
                    <a:alpha val="50000"/>
                  </a:schemeClr>
                </a:solidFill>
                <a:prstDash val="solid"/>
              </a:ln>
              <a:effectLst/>
            </c:spPr>
            <c:trendlineType val="linear"/>
            <c:dispRSqr val="0"/>
            <c:dispEq val="0"/>
          </c:trendline>
          <c:xVal>
            <c:numRef>
              <c:f>'The US'!$B$12:$B$14</c:f>
              <c:numCache>
                <c:formatCode>General</c:formatCode>
                <c:ptCount val="3"/>
                <c:pt idx="0">
                  <c:v>72</c:v>
                </c:pt>
                <c:pt idx="1">
                  <c:v>66</c:v>
                </c:pt>
                <c:pt idx="2">
                  <c:v>60</c:v>
                </c:pt>
              </c:numCache>
            </c:numRef>
          </c:xVal>
          <c:yVal>
            <c:numRef>
              <c:f>'The US'!$P$12:$P$14</c:f>
              <c:numCache>
                <c:formatCode>General</c:formatCode>
                <c:ptCount val="3"/>
                <c:pt idx="0">
                  <c:v>5</c:v>
                </c:pt>
                <c:pt idx="1">
                  <c:v>16</c:v>
                </c:pt>
                <c:pt idx="2">
                  <c:v>28</c:v>
                </c:pt>
              </c:numCache>
            </c:numRef>
          </c:yVal>
          <c:smooth val="0"/>
          <c:extLst>
            <c:ext xmlns:c16="http://schemas.microsoft.com/office/drawing/2014/chart" uri="{C3380CC4-5D6E-409C-BE32-E72D297353CC}">
              <c16:uniqueId val="{00000015-7C3A-475B-95F1-73904822E0E4}"/>
            </c:ext>
          </c:extLst>
        </c:ser>
        <c:dLbls>
          <c:showLegendKey val="0"/>
          <c:showVal val="0"/>
          <c:showCatName val="0"/>
          <c:showSerName val="0"/>
          <c:showPercent val="0"/>
          <c:showBubbleSize val="0"/>
        </c:dLbls>
        <c:axId val="531379768"/>
        <c:axId val="531390592"/>
      </c:scatterChart>
      <c:valAx>
        <c:axId val="531379768"/>
        <c:scaling>
          <c:orientation val="minMax"/>
          <c:max val="78"/>
          <c:min val="54"/>
        </c:scaling>
        <c:delete val="1"/>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GB" sz="1100" b="1"/>
                  <a:t>title</a:t>
                </a:r>
              </a:p>
            </c:rich>
          </c:tx>
          <c:layout>
            <c:manualLayout>
              <c:xMode val="edge"/>
              <c:yMode val="edge"/>
              <c:x val="4.902872414440481E-3"/>
              <c:y val="0.949603848792759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crossAx val="531390592"/>
        <c:crosses val="autoZero"/>
        <c:crossBetween val="midCat"/>
        <c:majorUnit val="6"/>
      </c:valAx>
      <c:valAx>
        <c:axId val="531390592"/>
        <c:scaling>
          <c:orientation val="minMax"/>
          <c:max val="90"/>
        </c:scaling>
        <c:delete val="0"/>
        <c:axPos val="r"/>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GB" sz="1200" b="1"/>
                  <a:t>% Climate-Change most sSupportive responses</a:t>
                </a:r>
              </a:p>
            </c:rich>
          </c:tx>
          <c:layout>
            <c:manualLayout>
              <c:xMode val="edge"/>
              <c:yMode val="edge"/>
              <c:x val="0.96363585161952936"/>
              <c:y val="0.29234260136570067"/>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531379768"/>
        <c:crosses val="max"/>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800" b="1" i="0" baseline="0">
                <a:effectLst/>
              </a:rPr>
              <a:t>(UN POLL Vote Share for 'Action on Climate-change')/6, Y, versus Debiased National Religiosity, X. For 47 nations. </a:t>
            </a:r>
            <a:r>
              <a:rPr lang="en-GB" sz="1400" b="1" i="0" u="none" strike="noStrike" baseline="0">
                <a:effectLst/>
              </a:rPr>
              <a:t>Highlighting Religio-regional and GDP-per-Capita info.</a:t>
            </a:r>
            <a:endParaRPr lang="en-GB" sz="1800" b="1" i="0" baseline="0">
              <a:effectLst/>
            </a:endParaRPr>
          </a:p>
          <a:p>
            <a:pPr>
              <a:defRPr/>
            </a:pPr>
            <a:endParaRPr lang="en-GB" sz="1800" b="1" i="0" baseline="0">
              <a:effectLst/>
            </a:endParaRPr>
          </a:p>
        </c:rich>
      </c:tx>
      <c:layout>
        <c:manualLayout>
          <c:xMode val="edge"/>
          <c:yMode val="edge"/>
          <c:x val="0.15246287128712871"/>
          <c:y val="2.973395931142409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3.0902393388945192E-2"/>
          <c:y val="0.13450704225352111"/>
          <c:w val="0.94578077492788648"/>
          <c:h val="0.8276239941838256"/>
        </c:manualLayout>
      </c:layout>
      <c:scatterChart>
        <c:scatterStyle val="lineMarker"/>
        <c:varyColors val="0"/>
        <c:ser>
          <c:idx val="0"/>
          <c:order val="0"/>
          <c:tx>
            <c:v>Estimated Fully Constrained</c:v>
          </c:tx>
          <c:spPr>
            <a:ln w="25400" cap="rnd">
              <a:noFill/>
              <a:round/>
            </a:ln>
            <a:effectLst/>
          </c:spPr>
          <c:marker>
            <c:symbol val="circle"/>
            <c:size val="8"/>
            <c:spPr>
              <a:solidFill>
                <a:schemeClr val="accent1"/>
              </a:solidFill>
              <a:ln w="9525">
                <a:noFill/>
              </a:ln>
              <a:effectLst/>
            </c:spPr>
          </c:marker>
          <c:dPt>
            <c:idx val="0"/>
            <c:marker>
              <c:symbol val="circle"/>
              <c:size val="8"/>
              <c:spPr>
                <a:solidFill>
                  <a:srgbClr val="92D050"/>
                </a:solidFill>
                <a:ln w="9525">
                  <a:noFill/>
                </a:ln>
                <a:effectLst/>
              </c:spPr>
            </c:marker>
            <c:bubble3D val="0"/>
            <c:extLst>
              <c:ext xmlns:c16="http://schemas.microsoft.com/office/drawing/2014/chart" uri="{C3380CC4-5D6E-409C-BE32-E72D297353CC}">
                <c16:uniqueId val="{00000000-31FF-4C15-8324-F1A7F33A0FD4}"/>
              </c:ext>
            </c:extLst>
          </c:dPt>
          <c:dPt>
            <c:idx val="1"/>
            <c:marker>
              <c:symbol val="circle"/>
              <c:size val="8"/>
              <c:spPr>
                <a:solidFill>
                  <a:srgbClr val="FF0000"/>
                </a:solidFill>
                <a:ln w="9525">
                  <a:noFill/>
                </a:ln>
                <a:effectLst/>
              </c:spPr>
            </c:marker>
            <c:bubble3D val="0"/>
            <c:extLst>
              <c:ext xmlns:c16="http://schemas.microsoft.com/office/drawing/2014/chart" uri="{C3380CC4-5D6E-409C-BE32-E72D297353CC}">
                <c16:uniqueId val="{00000001-31FF-4C15-8324-F1A7F33A0FD4}"/>
              </c:ext>
            </c:extLst>
          </c:dPt>
          <c:dPt>
            <c:idx val="2"/>
            <c:marker>
              <c:symbol val="circle"/>
              <c:size val="8"/>
              <c:spPr>
                <a:solidFill>
                  <a:srgbClr val="00B050"/>
                </a:solidFill>
                <a:ln w="9525">
                  <a:noFill/>
                </a:ln>
                <a:effectLst/>
              </c:spPr>
            </c:marker>
            <c:bubble3D val="0"/>
            <c:extLst>
              <c:ext xmlns:c16="http://schemas.microsoft.com/office/drawing/2014/chart" uri="{C3380CC4-5D6E-409C-BE32-E72D297353CC}">
                <c16:uniqueId val="{00000002-31FF-4C15-8324-F1A7F33A0FD4}"/>
              </c:ext>
            </c:extLst>
          </c:dPt>
          <c:dPt>
            <c:idx val="3"/>
            <c:marker>
              <c:symbol val="circle"/>
              <c:size val="8"/>
              <c:spPr>
                <a:solidFill>
                  <a:srgbClr val="00B050"/>
                </a:solidFill>
                <a:ln w="9525">
                  <a:noFill/>
                </a:ln>
                <a:effectLst/>
              </c:spPr>
            </c:marker>
            <c:bubble3D val="0"/>
            <c:extLst>
              <c:ext xmlns:c16="http://schemas.microsoft.com/office/drawing/2014/chart" uri="{C3380CC4-5D6E-409C-BE32-E72D297353CC}">
                <c16:uniqueId val="{00000003-31FF-4C15-8324-F1A7F33A0FD4}"/>
              </c:ext>
            </c:extLst>
          </c:dPt>
          <c:dPt>
            <c:idx val="4"/>
            <c:marker>
              <c:symbol val="circle"/>
              <c:size val="8"/>
              <c:spPr>
                <a:solidFill>
                  <a:srgbClr val="00B050"/>
                </a:solidFill>
                <a:ln w="9525">
                  <a:noFill/>
                </a:ln>
                <a:effectLst/>
              </c:spPr>
            </c:marker>
            <c:bubble3D val="0"/>
            <c:extLst>
              <c:ext xmlns:c16="http://schemas.microsoft.com/office/drawing/2014/chart" uri="{C3380CC4-5D6E-409C-BE32-E72D297353CC}">
                <c16:uniqueId val="{00000004-31FF-4C15-8324-F1A7F33A0FD4}"/>
              </c:ext>
            </c:extLst>
          </c:dPt>
          <c:dPt>
            <c:idx val="5"/>
            <c:marker>
              <c:symbol val="circle"/>
              <c:size val="8"/>
              <c:spPr>
                <a:solidFill>
                  <a:srgbClr val="92D050"/>
                </a:solidFill>
                <a:ln w="9525">
                  <a:noFill/>
                </a:ln>
                <a:effectLst/>
              </c:spPr>
            </c:marker>
            <c:bubble3D val="0"/>
            <c:extLst>
              <c:ext xmlns:c16="http://schemas.microsoft.com/office/drawing/2014/chart" uri="{C3380CC4-5D6E-409C-BE32-E72D297353CC}">
                <c16:uniqueId val="{00000005-31FF-4C15-8324-F1A7F33A0FD4}"/>
              </c:ext>
            </c:extLst>
          </c:dPt>
          <c:dPt>
            <c:idx val="6"/>
            <c:marker>
              <c:symbol val="circle"/>
              <c:size val="8"/>
              <c:spPr>
                <a:solidFill>
                  <a:srgbClr val="00B050"/>
                </a:solidFill>
                <a:ln w="28575">
                  <a:noFill/>
                </a:ln>
                <a:effectLst/>
              </c:spPr>
            </c:marker>
            <c:bubble3D val="0"/>
            <c:extLst>
              <c:ext xmlns:c16="http://schemas.microsoft.com/office/drawing/2014/chart" uri="{C3380CC4-5D6E-409C-BE32-E72D297353CC}">
                <c16:uniqueId val="{00000006-31FF-4C15-8324-F1A7F33A0FD4}"/>
              </c:ext>
            </c:extLst>
          </c:dPt>
          <c:dPt>
            <c:idx val="7"/>
            <c:marker>
              <c:symbol val="circle"/>
              <c:size val="8"/>
              <c:spPr>
                <a:solidFill>
                  <a:srgbClr val="00B050"/>
                </a:solidFill>
                <a:ln w="15875">
                  <a:noFill/>
                </a:ln>
                <a:effectLst/>
              </c:spPr>
            </c:marker>
            <c:bubble3D val="0"/>
            <c:extLst>
              <c:ext xmlns:c16="http://schemas.microsoft.com/office/drawing/2014/chart" uri="{C3380CC4-5D6E-409C-BE32-E72D297353CC}">
                <c16:uniqueId val="{00000007-31FF-4C15-8324-F1A7F33A0FD4}"/>
              </c:ext>
            </c:extLst>
          </c:dPt>
          <c:dPt>
            <c:idx val="8"/>
            <c:marker>
              <c:symbol val="circle"/>
              <c:size val="8"/>
              <c:spPr>
                <a:solidFill>
                  <a:srgbClr val="92D050"/>
                </a:solidFill>
                <a:ln w="9525">
                  <a:noFill/>
                </a:ln>
                <a:effectLst/>
              </c:spPr>
            </c:marker>
            <c:bubble3D val="0"/>
            <c:extLst>
              <c:ext xmlns:c16="http://schemas.microsoft.com/office/drawing/2014/chart" uri="{C3380CC4-5D6E-409C-BE32-E72D297353CC}">
                <c16:uniqueId val="{00000008-31FF-4C15-8324-F1A7F33A0FD4}"/>
              </c:ext>
            </c:extLst>
          </c:dPt>
          <c:dPt>
            <c:idx val="9"/>
            <c:marker>
              <c:symbol val="circle"/>
              <c:size val="8"/>
              <c:spPr>
                <a:solidFill>
                  <a:srgbClr val="92D050"/>
                </a:solidFill>
                <a:ln w="9525">
                  <a:noFill/>
                </a:ln>
                <a:effectLst/>
              </c:spPr>
            </c:marker>
            <c:bubble3D val="0"/>
            <c:extLst>
              <c:ext xmlns:c16="http://schemas.microsoft.com/office/drawing/2014/chart" uri="{C3380CC4-5D6E-409C-BE32-E72D297353CC}">
                <c16:uniqueId val="{00000009-31FF-4C15-8324-F1A7F33A0FD4}"/>
              </c:ext>
            </c:extLst>
          </c:dPt>
          <c:dPt>
            <c:idx val="10"/>
            <c:marker>
              <c:symbol val="circle"/>
              <c:size val="8"/>
              <c:spPr>
                <a:solidFill>
                  <a:srgbClr val="00B050"/>
                </a:solidFill>
                <a:ln w="9525">
                  <a:noFill/>
                </a:ln>
                <a:effectLst/>
              </c:spPr>
            </c:marker>
            <c:bubble3D val="0"/>
            <c:extLst>
              <c:ext xmlns:c16="http://schemas.microsoft.com/office/drawing/2014/chart" uri="{C3380CC4-5D6E-409C-BE32-E72D297353CC}">
                <c16:uniqueId val="{0000000A-31FF-4C15-8324-F1A7F33A0FD4}"/>
              </c:ext>
            </c:extLst>
          </c:dPt>
          <c:dPt>
            <c:idx val="11"/>
            <c:marker>
              <c:symbol val="circle"/>
              <c:size val="8"/>
              <c:spPr>
                <a:solidFill>
                  <a:schemeClr val="bg2">
                    <a:lumMod val="90000"/>
                  </a:schemeClr>
                </a:solidFill>
                <a:ln w="22225">
                  <a:noFill/>
                </a:ln>
                <a:effectLst/>
              </c:spPr>
            </c:marker>
            <c:bubble3D val="0"/>
            <c:extLst>
              <c:ext xmlns:c16="http://schemas.microsoft.com/office/drawing/2014/chart" uri="{C3380CC4-5D6E-409C-BE32-E72D297353CC}">
                <c16:uniqueId val="{0000000B-31FF-4C15-8324-F1A7F33A0FD4}"/>
              </c:ext>
            </c:extLst>
          </c:dPt>
          <c:dPt>
            <c:idx val="12"/>
            <c:marker>
              <c:symbol val="circle"/>
              <c:size val="8"/>
              <c:spPr>
                <a:solidFill>
                  <a:schemeClr val="accent1">
                    <a:alpha val="98000"/>
                  </a:schemeClr>
                </a:solidFill>
                <a:ln w="25400">
                  <a:noFill/>
                </a:ln>
                <a:effectLst/>
              </c:spPr>
            </c:marker>
            <c:bubble3D val="0"/>
            <c:extLst>
              <c:ext xmlns:c16="http://schemas.microsoft.com/office/drawing/2014/chart" uri="{C3380CC4-5D6E-409C-BE32-E72D297353CC}">
                <c16:uniqueId val="{0000000C-31FF-4C15-8324-F1A7F33A0FD4}"/>
              </c:ext>
            </c:extLst>
          </c:dPt>
          <c:dPt>
            <c:idx val="13"/>
            <c:marker>
              <c:symbol val="circle"/>
              <c:size val="8"/>
              <c:spPr>
                <a:solidFill>
                  <a:srgbClr val="00B0F0"/>
                </a:solidFill>
                <a:ln w="25400">
                  <a:noFill/>
                </a:ln>
                <a:effectLst/>
              </c:spPr>
            </c:marker>
            <c:bubble3D val="0"/>
            <c:extLst>
              <c:ext xmlns:c16="http://schemas.microsoft.com/office/drawing/2014/chart" uri="{C3380CC4-5D6E-409C-BE32-E72D297353CC}">
                <c16:uniqueId val="{0000000D-31FF-4C15-8324-F1A7F33A0FD4}"/>
              </c:ext>
            </c:extLst>
          </c:dPt>
          <c:dPt>
            <c:idx val="14"/>
            <c:marker>
              <c:symbol val="circle"/>
              <c:size val="8"/>
              <c:spPr>
                <a:solidFill>
                  <a:schemeClr val="bg2">
                    <a:lumMod val="90000"/>
                  </a:schemeClr>
                </a:solidFill>
                <a:ln w="19050">
                  <a:noFill/>
                </a:ln>
                <a:effectLst/>
              </c:spPr>
            </c:marker>
            <c:bubble3D val="0"/>
            <c:extLst>
              <c:ext xmlns:c16="http://schemas.microsoft.com/office/drawing/2014/chart" uri="{C3380CC4-5D6E-409C-BE32-E72D297353CC}">
                <c16:uniqueId val="{0000000E-31FF-4C15-8324-F1A7F33A0FD4}"/>
              </c:ext>
            </c:extLst>
          </c:dPt>
          <c:dPt>
            <c:idx val="15"/>
            <c:marker>
              <c:symbol val="circle"/>
              <c:size val="8"/>
              <c:spPr>
                <a:solidFill>
                  <a:schemeClr val="accent1"/>
                </a:solidFill>
                <a:ln w="9525">
                  <a:noFill/>
                </a:ln>
                <a:effectLst/>
              </c:spPr>
            </c:marker>
            <c:bubble3D val="0"/>
            <c:extLst>
              <c:ext xmlns:c16="http://schemas.microsoft.com/office/drawing/2014/chart" uri="{C3380CC4-5D6E-409C-BE32-E72D297353CC}">
                <c16:uniqueId val="{0000000F-31FF-4C15-8324-F1A7F33A0FD4}"/>
              </c:ext>
            </c:extLst>
          </c:dPt>
          <c:dPt>
            <c:idx val="17"/>
            <c:marker>
              <c:symbol val="circle"/>
              <c:size val="8"/>
              <c:spPr>
                <a:solidFill>
                  <a:schemeClr val="accent1"/>
                </a:solidFill>
                <a:ln w="22225">
                  <a:noFill/>
                </a:ln>
                <a:effectLst/>
              </c:spPr>
            </c:marker>
            <c:bubble3D val="0"/>
            <c:extLst>
              <c:ext xmlns:c16="http://schemas.microsoft.com/office/drawing/2014/chart" uri="{C3380CC4-5D6E-409C-BE32-E72D297353CC}">
                <c16:uniqueId val="{00000010-31FF-4C15-8324-F1A7F33A0FD4}"/>
              </c:ext>
            </c:extLst>
          </c:dPt>
          <c:dPt>
            <c:idx val="22"/>
            <c:marker>
              <c:symbol val="circle"/>
              <c:size val="8"/>
              <c:spPr>
                <a:solidFill>
                  <a:schemeClr val="accent2"/>
                </a:solidFill>
                <a:ln w="28575">
                  <a:noFill/>
                </a:ln>
                <a:effectLst/>
              </c:spPr>
            </c:marker>
            <c:bubble3D val="0"/>
            <c:extLst>
              <c:ext xmlns:c16="http://schemas.microsoft.com/office/drawing/2014/chart" uri="{C3380CC4-5D6E-409C-BE32-E72D297353CC}">
                <c16:uniqueId val="{00000011-31FF-4C15-8324-F1A7F33A0FD4}"/>
              </c:ext>
            </c:extLst>
          </c:dPt>
          <c:dPt>
            <c:idx val="23"/>
            <c:marker>
              <c:symbol val="circle"/>
              <c:size val="8"/>
              <c:spPr>
                <a:solidFill>
                  <a:schemeClr val="accent2"/>
                </a:solidFill>
                <a:ln w="9525">
                  <a:noFill/>
                </a:ln>
                <a:effectLst/>
              </c:spPr>
            </c:marker>
            <c:bubble3D val="0"/>
            <c:extLst>
              <c:ext xmlns:c16="http://schemas.microsoft.com/office/drawing/2014/chart" uri="{C3380CC4-5D6E-409C-BE32-E72D297353CC}">
                <c16:uniqueId val="{00000012-31FF-4C15-8324-F1A7F33A0FD4}"/>
              </c:ext>
            </c:extLst>
          </c:dPt>
          <c:dPt>
            <c:idx val="24"/>
            <c:marker>
              <c:symbol val="circle"/>
              <c:size val="8"/>
              <c:spPr>
                <a:solidFill>
                  <a:srgbClr val="FF0000"/>
                </a:solidFill>
                <a:ln w="9525">
                  <a:noFill/>
                </a:ln>
                <a:effectLst/>
              </c:spPr>
            </c:marker>
            <c:bubble3D val="0"/>
            <c:extLst>
              <c:ext xmlns:c16="http://schemas.microsoft.com/office/drawing/2014/chart" uri="{C3380CC4-5D6E-409C-BE32-E72D297353CC}">
                <c16:uniqueId val="{00000013-31FF-4C15-8324-F1A7F33A0FD4}"/>
              </c:ext>
            </c:extLst>
          </c:dPt>
          <c:dPt>
            <c:idx val="25"/>
            <c:marker>
              <c:symbol val="circle"/>
              <c:size val="8"/>
              <c:spPr>
                <a:solidFill>
                  <a:srgbClr val="FF0000"/>
                </a:solidFill>
                <a:ln w="9525">
                  <a:noFill/>
                </a:ln>
                <a:effectLst/>
              </c:spPr>
            </c:marker>
            <c:bubble3D val="0"/>
            <c:extLst>
              <c:ext xmlns:c16="http://schemas.microsoft.com/office/drawing/2014/chart" uri="{C3380CC4-5D6E-409C-BE32-E72D297353CC}">
                <c16:uniqueId val="{00000014-31FF-4C15-8324-F1A7F33A0FD4}"/>
              </c:ext>
            </c:extLst>
          </c:dPt>
          <c:dPt>
            <c:idx val="26"/>
            <c:marker>
              <c:symbol val="circle"/>
              <c:size val="8"/>
              <c:spPr>
                <a:solidFill>
                  <a:schemeClr val="accent2"/>
                </a:solidFill>
                <a:ln w="19050">
                  <a:noFill/>
                </a:ln>
                <a:effectLst/>
              </c:spPr>
            </c:marker>
            <c:bubble3D val="0"/>
            <c:extLst>
              <c:ext xmlns:c16="http://schemas.microsoft.com/office/drawing/2014/chart" uri="{C3380CC4-5D6E-409C-BE32-E72D297353CC}">
                <c16:uniqueId val="{00000015-31FF-4C15-8324-F1A7F33A0FD4}"/>
              </c:ext>
            </c:extLst>
          </c:dPt>
          <c:dPt>
            <c:idx val="27"/>
            <c:marker>
              <c:symbol val="circle"/>
              <c:size val="8"/>
              <c:spPr>
                <a:solidFill>
                  <a:srgbClr val="FF00FF"/>
                </a:solidFill>
                <a:ln w="9525">
                  <a:noFill/>
                </a:ln>
                <a:effectLst/>
              </c:spPr>
            </c:marker>
            <c:bubble3D val="0"/>
            <c:extLst>
              <c:ext xmlns:c16="http://schemas.microsoft.com/office/drawing/2014/chart" uri="{C3380CC4-5D6E-409C-BE32-E72D297353CC}">
                <c16:uniqueId val="{00000016-31FF-4C15-8324-F1A7F33A0FD4}"/>
              </c:ext>
            </c:extLst>
          </c:dPt>
          <c:dPt>
            <c:idx val="28"/>
            <c:marker>
              <c:symbol val="circle"/>
              <c:size val="8"/>
              <c:spPr>
                <a:solidFill>
                  <a:srgbClr val="00B0F0"/>
                </a:solidFill>
                <a:ln w="9525">
                  <a:noFill/>
                </a:ln>
                <a:effectLst/>
              </c:spPr>
            </c:marker>
            <c:bubble3D val="0"/>
            <c:extLst>
              <c:ext xmlns:c16="http://schemas.microsoft.com/office/drawing/2014/chart" uri="{C3380CC4-5D6E-409C-BE32-E72D297353CC}">
                <c16:uniqueId val="{00000017-31FF-4C15-8324-F1A7F33A0FD4}"/>
              </c:ext>
            </c:extLst>
          </c:dPt>
          <c:dPt>
            <c:idx val="29"/>
            <c:marker>
              <c:symbol val="circle"/>
              <c:size val="8"/>
              <c:spPr>
                <a:solidFill>
                  <a:srgbClr val="FF00FF"/>
                </a:solidFill>
                <a:ln w="9525">
                  <a:noFill/>
                </a:ln>
                <a:effectLst/>
              </c:spPr>
            </c:marker>
            <c:bubble3D val="0"/>
            <c:extLst>
              <c:ext xmlns:c16="http://schemas.microsoft.com/office/drawing/2014/chart" uri="{C3380CC4-5D6E-409C-BE32-E72D297353CC}">
                <c16:uniqueId val="{00000018-31FF-4C15-8324-F1A7F33A0FD4}"/>
              </c:ext>
            </c:extLst>
          </c:dPt>
          <c:dPt>
            <c:idx val="30"/>
            <c:marker>
              <c:symbol val="circle"/>
              <c:size val="8"/>
              <c:spPr>
                <a:solidFill>
                  <a:schemeClr val="accent6">
                    <a:lumMod val="75000"/>
                  </a:schemeClr>
                </a:solidFill>
                <a:ln w="9525">
                  <a:noFill/>
                </a:ln>
                <a:effectLst/>
              </c:spPr>
            </c:marker>
            <c:bubble3D val="0"/>
            <c:extLst>
              <c:ext xmlns:c16="http://schemas.microsoft.com/office/drawing/2014/chart" uri="{C3380CC4-5D6E-409C-BE32-E72D297353CC}">
                <c16:uniqueId val="{00000019-31FF-4C15-8324-F1A7F33A0FD4}"/>
              </c:ext>
            </c:extLst>
          </c:dPt>
          <c:dPt>
            <c:idx val="31"/>
            <c:marker>
              <c:symbol val="circle"/>
              <c:size val="8"/>
              <c:spPr>
                <a:solidFill>
                  <a:srgbClr val="00B0F0"/>
                </a:solidFill>
                <a:ln w="9525">
                  <a:noFill/>
                </a:ln>
                <a:effectLst/>
              </c:spPr>
            </c:marker>
            <c:bubble3D val="0"/>
            <c:extLst>
              <c:ext xmlns:c16="http://schemas.microsoft.com/office/drawing/2014/chart" uri="{C3380CC4-5D6E-409C-BE32-E72D297353CC}">
                <c16:uniqueId val="{0000001A-31FF-4C15-8324-F1A7F33A0FD4}"/>
              </c:ext>
            </c:extLst>
          </c:dPt>
          <c:dPt>
            <c:idx val="32"/>
            <c:marker>
              <c:symbol val="circle"/>
              <c:size val="8"/>
              <c:spPr>
                <a:solidFill>
                  <a:schemeClr val="accent6">
                    <a:lumMod val="75000"/>
                  </a:schemeClr>
                </a:solidFill>
                <a:ln w="9525">
                  <a:noFill/>
                </a:ln>
                <a:effectLst/>
              </c:spPr>
            </c:marker>
            <c:bubble3D val="0"/>
            <c:extLst>
              <c:ext xmlns:c16="http://schemas.microsoft.com/office/drawing/2014/chart" uri="{C3380CC4-5D6E-409C-BE32-E72D297353CC}">
                <c16:uniqueId val="{0000001B-31FF-4C15-8324-F1A7F33A0FD4}"/>
              </c:ext>
            </c:extLst>
          </c:dPt>
          <c:dPt>
            <c:idx val="33"/>
            <c:marker>
              <c:symbol val="circle"/>
              <c:size val="8"/>
              <c:spPr>
                <a:solidFill>
                  <a:srgbClr val="00B0F0"/>
                </a:solidFill>
                <a:ln w="9525">
                  <a:noFill/>
                </a:ln>
                <a:effectLst/>
              </c:spPr>
            </c:marker>
            <c:bubble3D val="0"/>
            <c:extLst>
              <c:ext xmlns:c16="http://schemas.microsoft.com/office/drawing/2014/chart" uri="{C3380CC4-5D6E-409C-BE32-E72D297353CC}">
                <c16:uniqueId val="{0000001C-31FF-4C15-8324-F1A7F33A0FD4}"/>
              </c:ext>
            </c:extLst>
          </c:dPt>
          <c:dPt>
            <c:idx val="34"/>
            <c:marker>
              <c:symbol val="circle"/>
              <c:size val="8"/>
              <c:spPr>
                <a:solidFill>
                  <a:srgbClr val="00B0F0"/>
                </a:solidFill>
                <a:ln w="9525">
                  <a:noFill/>
                </a:ln>
                <a:effectLst/>
              </c:spPr>
            </c:marker>
            <c:bubble3D val="0"/>
            <c:extLst>
              <c:ext xmlns:c16="http://schemas.microsoft.com/office/drawing/2014/chart" uri="{C3380CC4-5D6E-409C-BE32-E72D297353CC}">
                <c16:uniqueId val="{0000001D-31FF-4C15-8324-F1A7F33A0FD4}"/>
              </c:ext>
            </c:extLst>
          </c:dPt>
          <c:dPt>
            <c:idx val="35"/>
            <c:marker>
              <c:symbol val="circle"/>
              <c:size val="8"/>
              <c:spPr>
                <a:solidFill>
                  <a:schemeClr val="accent1"/>
                </a:solidFill>
                <a:ln w="15875">
                  <a:noFill/>
                </a:ln>
                <a:effectLst/>
              </c:spPr>
            </c:marker>
            <c:bubble3D val="0"/>
            <c:extLst>
              <c:ext xmlns:c16="http://schemas.microsoft.com/office/drawing/2014/chart" uri="{C3380CC4-5D6E-409C-BE32-E72D297353CC}">
                <c16:uniqueId val="{0000001E-31FF-4C15-8324-F1A7F33A0FD4}"/>
              </c:ext>
            </c:extLst>
          </c:dPt>
          <c:dPt>
            <c:idx val="36"/>
            <c:marker>
              <c:symbol val="circle"/>
              <c:size val="8"/>
              <c:spPr>
                <a:solidFill>
                  <a:schemeClr val="accent1"/>
                </a:solidFill>
                <a:ln w="19050">
                  <a:noFill/>
                </a:ln>
                <a:effectLst/>
              </c:spPr>
            </c:marker>
            <c:bubble3D val="0"/>
            <c:extLst>
              <c:ext xmlns:c16="http://schemas.microsoft.com/office/drawing/2014/chart" uri="{C3380CC4-5D6E-409C-BE32-E72D297353CC}">
                <c16:uniqueId val="{0000001F-31FF-4C15-8324-F1A7F33A0FD4}"/>
              </c:ext>
            </c:extLst>
          </c:dPt>
          <c:dPt>
            <c:idx val="37"/>
            <c:marker>
              <c:symbol val="circle"/>
              <c:size val="8"/>
              <c:spPr>
                <a:solidFill>
                  <a:schemeClr val="accent6">
                    <a:lumMod val="75000"/>
                  </a:schemeClr>
                </a:solidFill>
                <a:ln w="28575">
                  <a:noFill/>
                </a:ln>
                <a:effectLst/>
              </c:spPr>
            </c:marker>
            <c:bubble3D val="0"/>
            <c:extLst>
              <c:ext xmlns:c16="http://schemas.microsoft.com/office/drawing/2014/chart" uri="{C3380CC4-5D6E-409C-BE32-E72D297353CC}">
                <c16:uniqueId val="{00000020-31FF-4C15-8324-F1A7F33A0FD4}"/>
              </c:ext>
            </c:extLst>
          </c:dPt>
          <c:dPt>
            <c:idx val="38"/>
            <c:marker>
              <c:symbol val="circle"/>
              <c:size val="8"/>
              <c:spPr>
                <a:solidFill>
                  <a:schemeClr val="bg2">
                    <a:lumMod val="90000"/>
                  </a:schemeClr>
                </a:solidFill>
                <a:ln w="12700">
                  <a:noFill/>
                </a:ln>
                <a:effectLst/>
              </c:spPr>
            </c:marker>
            <c:bubble3D val="0"/>
            <c:extLst>
              <c:ext xmlns:c16="http://schemas.microsoft.com/office/drawing/2014/chart" uri="{C3380CC4-5D6E-409C-BE32-E72D297353CC}">
                <c16:uniqueId val="{00000021-31FF-4C15-8324-F1A7F33A0FD4}"/>
              </c:ext>
            </c:extLst>
          </c:dPt>
          <c:dPt>
            <c:idx val="39"/>
            <c:marker>
              <c:symbol val="circle"/>
              <c:size val="8"/>
              <c:spPr>
                <a:solidFill>
                  <a:srgbClr val="00B0F0"/>
                </a:solidFill>
                <a:ln w="19050">
                  <a:noFill/>
                </a:ln>
                <a:effectLst/>
              </c:spPr>
            </c:marker>
            <c:bubble3D val="0"/>
            <c:extLst>
              <c:ext xmlns:c16="http://schemas.microsoft.com/office/drawing/2014/chart" uri="{C3380CC4-5D6E-409C-BE32-E72D297353CC}">
                <c16:uniqueId val="{00000022-31FF-4C15-8324-F1A7F33A0FD4}"/>
              </c:ext>
            </c:extLst>
          </c:dPt>
          <c:dPt>
            <c:idx val="40"/>
            <c:marker>
              <c:symbol val="circle"/>
              <c:size val="8"/>
              <c:spPr>
                <a:solidFill>
                  <a:schemeClr val="accent1"/>
                </a:solidFill>
                <a:ln w="19050">
                  <a:noFill/>
                </a:ln>
                <a:effectLst/>
              </c:spPr>
            </c:marker>
            <c:bubble3D val="0"/>
            <c:extLst>
              <c:ext xmlns:c16="http://schemas.microsoft.com/office/drawing/2014/chart" uri="{C3380CC4-5D6E-409C-BE32-E72D297353CC}">
                <c16:uniqueId val="{00000023-31FF-4C15-8324-F1A7F33A0FD4}"/>
              </c:ext>
            </c:extLst>
          </c:dPt>
          <c:dPt>
            <c:idx val="41"/>
            <c:marker>
              <c:symbol val="circle"/>
              <c:size val="8"/>
              <c:spPr>
                <a:solidFill>
                  <a:schemeClr val="accent1"/>
                </a:solidFill>
                <a:ln w="28575">
                  <a:noFill/>
                </a:ln>
                <a:effectLst/>
              </c:spPr>
            </c:marker>
            <c:bubble3D val="0"/>
            <c:extLst>
              <c:ext xmlns:c16="http://schemas.microsoft.com/office/drawing/2014/chart" uri="{C3380CC4-5D6E-409C-BE32-E72D297353CC}">
                <c16:uniqueId val="{00000024-31FF-4C15-8324-F1A7F33A0FD4}"/>
              </c:ext>
            </c:extLst>
          </c:dPt>
          <c:dPt>
            <c:idx val="42"/>
            <c:marker>
              <c:symbol val="circle"/>
              <c:size val="8"/>
              <c:spPr>
                <a:solidFill>
                  <a:schemeClr val="bg2">
                    <a:lumMod val="90000"/>
                  </a:schemeClr>
                </a:solidFill>
                <a:ln w="25400">
                  <a:noFill/>
                </a:ln>
                <a:effectLst/>
              </c:spPr>
            </c:marker>
            <c:bubble3D val="0"/>
            <c:extLst>
              <c:ext xmlns:c16="http://schemas.microsoft.com/office/drawing/2014/chart" uri="{C3380CC4-5D6E-409C-BE32-E72D297353CC}">
                <c16:uniqueId val="{00000025-31FF-4C15-8324-F1A7F33A0FD4}"/>
              </c:ext>
            </c:extLst>
          </c:dPt>
          <c:dPt>
            <c:idx val="43"/>
            <c:marker>
              <c:symbol val="circle"/>
              <c:size val="8"/>
              <c:spPr>
                <a:solidFill>
                  <a:schemeClr val="accent1"/>
                </a:solidFill>
                <a:ln w="31750">
                  <a:noFill/>
                </a:ln>
                <a:effectLst/>
              </c:spPr>
            </c:marker>
            <c:bubble3D val="0"/>
            <c:extLst>
              <c:ext xmlns:c16="http://schemas.microsoft.com/office/drawing/2014/chart" uri="{C3380CC4-5D6E-409C-BE32-E72D297353CC}">
                <c16:uniqueId val="{00000026-31FF-4C15-8324-F1A7F33A0FD4}"/>
              </c:ext>
            </c:extLst>
          </c:dPt>
          <c:dPt>
            <c:idx val="44"/>
            <c:marker>
              <c:symbol val="circle"/>
              <c:size val="8"/>
              <c:spPr>
                <a:solidFill>
                  <a:schemeClr val="accent1"/>
                </a:solidFill>
                <a:ln w="9525">
                  <a:noFill/>
                </a:ln>
                <a:effectLst/>
              </c:spPr>
            </c:marker>
            <c:bubble3D val="0"/>
            <c:extLst>
              <c:ext xmlns:c16="http://schemas.microsoft.com/office/drawing/2014/chart" uri="{C3380CC4-5D6E-409C-BE32-E72D297353CC}">
                <c16:uniqueId val="{00000027-31FF-4C15-8324-F1A7F33A0FD4}"/>
              </c:ext>
            </c:extLst>
          </c:dPt>
          <c:dPt>
            <c:idx val="45"/>
            <c:marker>
              <c:symbol val="circle"/>
              <c:size val="8"/>
              <c:spPr>
                <a:solidFill>
                  <a:schemeClr val="accent6">
                    <a:lumMod val="75000"/>
                  </a:schemeClr>
                </a:solidFill>
                <a:ln w="9525">
                  <a:noFill/>
                </a:ln>
                <a:effectLst/>
              </c:spPr>
            </c:marker>
            <c:bubble3D val="0"/>
            <c:extLst>
              <c:ext xmlns:c16="http://schemas.microsoft.com/office/drawing/2014/chart" uri="{C3380CC4-5D6E-409C-BE32-E72D297353CC}">
                <c16:uniqueId val="{00000028-31FF-4C15-8324-F1A7F33A0FD4}"/>
              </c:ext>
            </c:extLst>
          </c:dPt>
          <c:dPt>
            <c:idx val="46"/>
            <c:marker>
              <c:symbol val="circle"/>
              <c:size val="8"/>
              <c:spPr>
                <a:solidFill>
                  <a:schemeClr val="accent2"/>
                </a:solidFill>
                <a:ln w="9525">
                  <a:noFill/>
                </a:ln>
                <a:effectLst/>
              </c:spPr>
            </c:marker>
            <c:bubble3D val="0"/>
            <c:extLst>
              <c:ext xmlns:c16="http://schemas.microsoft.com/office/drawing/2014/chart" uri="{C3380CC4-5D6E-409C-BE32-E72D297353CC}">
                <c16:uniqueId val="{00000029-31FF-4C15-8324-F1A7F33A0FD4}"/>
              </c:ext>
            </c:extLst>
          </c:dPt>
          <c:dLbls>
            <c:dLbl>
              <c:idx val="0"/>
              <c:layout>
                <c:manualLayout>
                  <c:x val="-3.0423910501286441E-2"/>
                  <c:y val="1.9073587567685218E-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92D050"/>
                        </a:solidFill>
                        <a:latin typeface="+mn-lt"/>
                        <a:ea typeface="+mn-ea"/>
                        <a:cs typeface="+mn-cs"/>
                      </a:defRPr>
                    </a:pPr>
                    <a:fld id="{A1A03096-35F2-4CA3-87A2-FEF18D3913A4}" type="CELLRANGE">
                      <a:rPr lang="en-US"/>
                      <a:pPr>
                        <a:defRPr>
                          <a:solidFill>
                            <a:srgbClr val="92D050"/>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92D050"/>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31FF-4C15-8324-F1A7F33A0FD4}"/>
                </c:ext>
              </c:extLst>
            </c:dLbl>
            <c:dLbl>
              <c:idx val="1"/>
              <c:layout>
                <c:manualLayout>
                  <c:x val="-2.4817474857722174E-2"/>
                  <c:y val="-1.7508656488361491E-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1260912D-3B6D-4C1F-B662-D4315530282E}" type="CELLRANGE">
                      <a:rPr lang="en-US"/>
                      <a:pPr>
                        <a:defRPr>
                          <a:solidFill>
                            <a:srgbClr val="FF0000"/>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31FF-4C15-8324-F1A7F33A0FD4}"/>
                </c:ext>
              </c:extLst>
            </c:dLbl>
            <c:dLbl>
              <c:idx val="2"/>
              <c:tx>
                <c:rich>
                  <a:bodyPr rot="0" spcFirstLastPara="1" vertOverflow="ellipsis" vert="horz" wrap="square" lIns="38100" tIns="19050" rIns="38100" bIns="19050" anchor="ctr" anchorCtr="1">
                    <a:spAutoFit/>
                  </a:bodyPr>
                  <a:lstStyle/>
                  <a:p>
                    <a:pPr>
                      <a:defRPr sz="900" b="0" i="0" u="none" strike="noStrike" kern="1200" baseline="0">
                        <a:solidFill>
                          <a:srgbClr val="00B050"/>
                        </a:solidFill>
                        <a:latin typeface="+mn-lt"/>
                        <a:ea typeface="+mn-ea"/>
                        <a:cs typeface="+mn-cs"/>
                      </a:defRPr>
                    </a:pPr>
                    <a:fld id="{50E647CD-C60A-41AB-9C60-6FCB28E56752}" type="CELLRANGE">
                      <a:rPr lang="en-GB"/>
                      <a:pPr>
                        <a:defRPr>
                          <a:solidFill>
                            <a:srgbClr val="00B050"/>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B05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31FF-4C15-8324-F1A7F33A0FD4}"/>
                </c:ext>
              </c:extLst>
            </c:dLbl>
            <c:dLbl>
              <c:idx val="3"/>
              <c:tx>
                <c:rich>
                  <a:bodyPr rot="0" spcFirstLastPara="1" vertOverflow="ellipsis" vert="horz" wrap="square" lIns="38100" tIns="19050" rIns="38100" bIns="19050" anchor="ctr" anchorCtr="1">
                    <a:spAutoFit/>
                  </a:bodyPr>
                  <a:lstStyle/>
                  <a:p>
                    <a:pPr>
                      <a:defRPr sz="900" b="0" i="0" u="none" strike="noStrike" kern="1200" baseline="0">
                        <a:solidFill>
                          <a:srgbClr val="00B050"/>
                        </a:solidFill>
                        <a:latin typeface="+mn-lt"/>
                        <a:ea typeface="+mn-ea"/>
                        <a:cs typeface="+mn-cs"/>
                      </a:defRPr>
                    </a:pPr>
                    <a:fld id="{1B2E8801-A47F-46AF-96DA-1F0B7856C5B1}" type="CELLRANGE">
                      <a:rPr lang="en-US"/>
                      <a:pPr>
                        <a:defRPr>
                          <a:solidFill>
                            <a:srgbClr val="00B050"/>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B050"/>
                      </a:solidFill>
                      <a:latin typeface="+mn-lt"/>
                      <a:ea typeface="+mn-ea"/>
                      <a:cs typeface="+mn-cs"/>
                    </a:defRPr>
                  </a:pPr>
                  <a:endParaRPr lang="en-US"/>
                </a:p>
              </c:txPr>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31FF-4C15-8324-F1A7F33A0FD4}"/>
                </c:ext>
              </c:extLst>
            </c:dLbl>
            <c:dLbl>
              <c:idx val="4"/>
              <c:layout>
                <c:manualLayout>
                  <c:x val="-2.436881188118812E-2"/>
                  <c:y val="1.8767636439811219E-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00B050"/>
                        </a:solidFill>
                        <a:latin typeface="+mn-lt"/>
                        <a:ea typeface="+mn-ea"/>
                        <a:cs typeface="+mn-cs"/>
                      </a:defRPr>
                    </a:pPr>
                    <a:fld id="{5B4E75CC-3834-469B-9EA9-056741097214}" type="CELLRANGE">
                      <a:rPr lang="en-US"/>
                      <a:pPr>
                        <a:defRPr>
                          <a:solidFill>
                            <a:srgbClr val="00B050"/>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B050"/>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31FF-4C15-8324-F1A7F33A0FD4}"/>
                </c:ext>
              </c:extLst>
            </c:dLbl>
            <c:dLbl>
              <c:idx val="5"/>
              <c:tx>
                <c:rich>
                  <a:bodyPr rot="0" spcFirstLastPara="1" vertOverflow="ellipsis" vert="horz" wrap="square" lIns="38100" tIns="19050" rIns="38100" bIns="19050" anchor="ctr" anchorCtr="1">
                    <a:spAutoFit/>
                  </a:bodyPr>
                  <a:lstStyle/>
                  <a:p>
                    <a:pPr>
                      <a:defRPr sz="900" b="0" i="0" u="none" strike="noStrike" kern="1200" baseline="0">
                        <a:solidFill>
                          <a:srgbClr val="92D050"/>
                        </a:solidFill>
                        <a:latin typeface="+mn-lt"/>
                        <a:ea typeface="+mn-ea"/>
                        <a:cs typeface="+mn-cs"/>
                      </a:defRPr>
                    </a:pPr>
                    <a:fld id="{D36BE61C-ACAD-4CCC-A0BD-8A92770D7D95}" type="CELLRANGE">
                      <a:rPr lang="en-GB"/>
                      <a:pPr>
                        <a:defRPr>
                          <a:solidFill>
                            <a:srgbClr val="92D050"/>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92D05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1FF-4C15-8324-F1A7F33A0FD4}"/>
                </c:ext>
              </c:extLst>
            </c:dLbl>
            <c:dLbl>
              <c:idx val="6"/>
              <c:tx>
                <c:rich>
                  <a:bodyPr rot="0" spcFirstLastPara="1" vertOverflow="ellipsis" vert="horz" wrap="square" lIns="38100" tIns="19050" rIns="38100" bIns="19050" anchor="ctr" anchorCtr="1">
                    <a:spAutoFit/>
                  </a:bodyPr>
                  <a:lstStyle/>
                  <a:p>
                    <a:pPr>
                      <a:defRPr sz="900" b="0" i="0" u="none" strike="noStrike" kern="1200" baseline="0">
                        <a:solidFill>
                          <a:srgbClr val="00B050"/>
                        </a:solidFill>
                        <a:latin typeface="+mn-lt"/>
                        <a:ea typeface="+mn-ea"/>
                        <a:cs typeface="+mn-cs"/>
                      </a:defRPr>
                    </a:pPr>
                    <a:fld id="{43EBEF9B-19F9-42D0-B76F-F3E8D7528EA3}" type="CELLRANGE">
                      <a:rPr lang="en-US"/>
                      <a:pPr>
                        <a:defRPr>
                          <a:solidFill>
                            <a:srgbClr val="00B050"/>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B050"/>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31FF-4C15-8324-F1A7F33A0FD4}"/>
                </c:ext>
              </c:extLst>
            </c:dLbl>
            <c:dLbl>
              <c:idx val="7"/>
              <c:layout>
                <c:manualLayout>
                  <c:x val="-8.6633663366338445E-3"/>
                  <c:y val="-1.4314113515553794E-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00B050"/>
                        </a:solidFill>
                        <a:latin typeface="+mn-lt"/>
                        <a:ea typeface="+mn-ea"/>
                        <a:cs typeface="+mn-cs"/>
                      </a:defRPr>
                    </a:pPr>
                    <a:fld id="{03067942-4EF0-4B14-9233-99401781059A}" type="CELLRANGE">
                      <a:rPr lang="en-US"/>
                      <a:pPr>
                        <a:defRPr>
                          <a:solidFill>
                            <a:srgbClr val="00B050"/>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B050"/>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31FF-4C15-8324-F1A7F33A0FD4}"/>
                </c:ext>
              </c:extLst>
            </c:dLbl>
            <c:dLbl>
              <c:idx val="8"/>
              <c:tx>
                <c:rich>
                  <a:bodyPr rot="0" spcFirstLastPara="1" vertOverflow="ellipsis" vert="horz" wrap="square" lIns="38100" tIns="19050" rIns="38100" bIns="19050" anchor="ctr" anchorCtr="1">
                    <a:spAutoFit/>
                  </a:bodyPr>
                  <a:lstStyle/>
                  <a:p>
                    <a:pPr>
                      <a:defRPr sz="900" b="0" i="0" u="none" strike="noStrike" kern="1200" baseline="0">
                        <a:solidFill>
                          <a:srgbClr val="92D050"/>
                        </a:solidFill>
                        <a:latin typeface="+mn-lt"/>
                        <a:ea typeface="+mn-ea"/>
                        <a:cs typeface="+mn-cs"/>
                      </a:defRPr>
                    </a:pPr>
                    <a:fld id="{B22A5B0F-E6D8-4B06-B77F-2C935B600D69}" type="CELLRANGE">
                      <a:rPr lang="en-US"/>
                      <a:pPr>
                        <a:defRPr>
                          <a:solidFill>
                            <a:srgbClr val="92D050"/>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92D050"/>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31FF-4C15-8324-F1A7F33A0FD4}"/>
                </c:ext>
              </c:extLst>
            </c:dLbl>
            <c:dLbl>
              <c:idx val="9"/>
              <c:tx>
                <c:rich>
                  <a:bodyPr rot="0" spcFirstLastPara="1" vertOverflow="ellipsis" vert="horz" wrap="square" lIns="38100" tIns="19050" rIns="38100" bIns="19050" anchor="ctr" anchorCtr="1">
                    <a:spAutoFit/>
                  </a:bodyPr>
                  <a:lstStyle/>
                  <a:p>
                    <a:pPr>
                      <a:defRPr sz="900" b="0" i="0" u="none" strike="noStrike" kern="1200" baseline="0">
                        <a:solidFill>
                          <a:srgbClr val="92D050"/>
                        </a:solidFill>
                        <a:latin typeface="+mn-lt"/>
                        <a:ea typeface="+mn-ea"/>
                        <a:cs typeface="+mn-cs"/>
                      </a:defRPr>
                    </a:pPr>
                    <a:fld id="{FECFC2A0-6F8B-4ACD-A4F6-8A52A4C7066A}" type="CELLRANGE">
                      <a:rPr lang="en-US"/>
                      <a:pPr>
                        <a:defRPr>
                          <a:solidFill>
                            <a:srgbClr val="92D050"/>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92D050"/>
                      </a:solidFill>
                      <a:latin typeface="+mn-lt"/>
                      <a:ea typeface="+mn-ea"/>
                      <a:cs typeface="+mn-cs"/>
                    </a:defRPr>
                  </a:pPr>
                  <a:endParaRPr lang="en-US"/>
                </a:p>
              </c:txPr>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31FF-4C15-8324-F1A7F33A0FD4}"/>
                </c:ext>
              </c:extLst>
            </c:dLbl>
            <c:dLbl>
              <c:idx val="10"/>
              <c:tx>
                <c:rich>
                  <a:bodyPr rot="0" spcFirstLastPara="1" vertOverflow="ellipsis" vert="horz" wrap="square" lIns="38100" tIns="19050" rIns="38100" bIns="19050" anchor="ctr" anchorCtr="1">
                    <a:spAutoFit/>
                  </a:bodyPr>
                  <a:lstStyle/>
                  <a:p>
                    <a:pPr>
                      <a:defRPr sz="900" b="0" i="0" u="none" strike="noStrike" kern="1200" baseline="0">
                        <a:solidFill>
                          <a:srgbClr val="00B050"/>
                        </a:solidFill>
                        <a:latin typeface="+mn-lt"/>
                        <a:ea typeface="+mn-ea"/>
                        <a:cs typeface="+mn-cs"/>
                      </a:defRPr>
                    </a:pPr>
                    <a:fld id="{CE13B5F0-F10B-4FF8-9714-B8A76D9B0E42}" type="CELLRANGE">
                      <a:rPr lang="en-US"/>
                      <a:pPr>
                        <a:defRPr>
                          <a:solidFill>
                            <a:srgbClr val="00B050"/>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B050"/>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31FF-4C15-8324-F1A7F33A0FD4}"/>
                </c:ext>
              </c:extLst>
            </c:dLbl>
            <c:dLbl>
              <c:idx val="11"/>
              <c:tx>
                <c:rich>
                  <a:bodyPr rot="0" spcFirstLastPara="1" vertOverflow="ellipsis" vert="horz" wrap="square" lIns="38100" tIns="19050" rIns="38100" bIns="19050" anchor="ctr" anchorCtr="1">
                    <a:spAutoFit/>
                  </a:bodyPr>
                  <a:lstStyle/>
                  <a:p>
                    <a:pPr>
                      <a:defRPr sz="900" b="0" i="0" u="none" strike="noStrike" kern="1200" baseline="0">
                        <a:solidFill>
                          <a:schemeClr val="bg2">
                            <a:lumMod val="90000"/>
                          </a:schemeClr>
                        </a:solidFill>
                        <a:latin typeface="+mn-lt"/>
                        <a:ea typeface="+mn-ea"/>
                        <a:cs typeface="+mn-cs"/>
                      </a:defRPr>
                    </a:pPr>
                    <a:fld id="{E613B7FD-E21B-463C-A673-6F9CF27FEDEE}" type="CELLRANGE">
                      <a:rPr lang="en-GB"/>
                      <a:pPr>
                        <a:defRPr>
                          <a:solidFill>
                            <a:schemeClr val="bg2">
                              <a:lumMod val="90000"/>
                            </a:schemeClr>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2">
                          <a:lumMod val="90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1FF-4C15-8324-F1A7F33A0FD4}"/>
                </c:ext>
              </c:extLst>
            </c:dLbl>
            <c:dLbl>
              <c:idx val="12"/>
              <c:tx>
                <c:rich>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fld id="{629E72E6-F1DD-445A-A801-21CF02530A1E}" type="CELLRANGE">
                      <a:rPr lang="en-US"/>
                      <a:pPr>
                        <a:defRPr>
                          <a:solidFill>
                            <a:schemeClr val="accent1"/>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31FF-4C15-8324-F1A7F33A0FD4}"/>
                </c:ext>
              </c:extLst>
            </c:dLbl>
            <c:dLbl>
              <c:idx val="13"/>
              <c:tx>
                <c:rich>
                  <a:bodyPr rot="0" spcFirstLastPara="1" vertOverflow="ellipsis" vert="horz" wrap="square" lIns="38100" tIns="19050" rIns="38100" bIns="19050" anchor="ctr" anchorCtr="1">
                    <a:spAutoFit/>
                  </a:bodyPr>
                  <a:lstStyle/>
                  <a:p>
                    <a:pPr>
                      <a:defRPr sz="900" b="0" i="0" u="none" strike="noStrike" kern="1200" baseline="0">
                        <a:solidFill>
                          <a:srgbClr val="00B0F0"/>
                        </a:solidFill>
                        <a:latin typeface="+mn-lt"/>
                        <a:ea typeface="+mn-ea"/>
                        <a:cs typeface="+mn-cs"/>
                      </a:defRPr>
                    </a:pPr>
                    <a:fld id="{D9843501-6FC2-4991-A0FA-7D97E57D871E}" type="CELLRANGE">
                      <a:rPr lang="en-US"/>
                      <a:pPr>
                        <a:defRPr>
                          <a:solidFill>
                            <a:srgbClr val="00B0F0"/>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B0F0"/>
                      </a:solidFill>
                      <a:latin typeface="+mn-lt"/>
                      <a:ea typeface="+mn-ea"/>
                      <a:cs typeface="+mn-cs"/>
                    </a:defRPr>
                  </a:pPr>
                  <a:endParaRPr lang="en-US"/>
                </a:p>
              </c:txPr>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31FF-4C15-8324-F1A7F33A0FD4}"/>
                </c:ext>
              </c:extLst>
            </c:dLbl>
            <c:dLbl>
              <c:idx val="14"/>
              <c:tx>
                <c:rich>
                  <a:bodyPr rot="0" spcFirstLastPara="1" vertOverflow="ellipsis" vert="horz" wrap="square" lIns="38100" tIns="19050" rIns="38100" bIns="19050" anchor="ctr" anchorCtr="1">
                    <a:spAutoFit/>
                  </a:bodyPr>
                  <a:lstStyle/>
                  <a:p>
                    <a:pPr>
                      <a:defRPr sz="900" b="0" i="0" u="none" strike="noStrike" kern="1200" baseline="0">
                        <a:solidFill>
                          <a:schemeClr val="bg2">
                            <a:lumMod val="90000"/>
                          </a:schemeClr>
                        </a:solidFill>
                        <a:latin typeface="+mn-lt"/>
                        <a:ea typeface="+mn-ea"/>
                        <a:cs typeface="+mn-cs"/>
                      </a:defRPr>
                    </a:pPr>
                    <a:fld id="{232DC3F2-4C46-4469-99FB-B2205E9C6414}" type="CELLRANGE">
                      <a:rPr lang="en-US"/>
                      <a:pPr>
                        <a:defRPr>
                          <a:solidFill>
                            <a:schemeClr val="bg2">
                              <a:lumMod val="90000"/>
                            </a:schemeClr>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2">
                          <a:lumMod val="90000"/>
                        </a:schemeClr>
                      </a:solidFill>
                      <a:latin typeface="+mn-lt"/>
                      <a:ea typeface="+mn-ea"/>
                      <a:cs typeface="+mn-cs"/>
                    </a:defRPr>
                  </a:pPr>
                  <a:endParaRPr lang="en-US"/>
                </a:p>
              </c:txPr>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31FF-4C15-8324-F1A7F33A0FD4}"/>
                </c:ext>
              </c:extLst>
            </c:dLbl>
            <c:dLbl>
              <c:idx val="15"/>
              <c:layout>
                <c:manualLayout>
                  <c:x val="-2.6729652295938211E-2"/>
                  <c:y val="1.8767636439811219E-2"/>
                </c:manualLayout>
              </c:layout>
              <c:tx>
                <c:rich>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fld id="{6CE98855-30CC-4D0B-BACA-E79EB03D3563}" type="CELLRANGE">
                      <a:rPr lang="en-US">
                        <a:solidFill>
                          <a:schemeClr val="accent1"/>
                        </a:solidFill>
                      </a:rPr>
                      <a:pPr>
                        <a:defRPr>
                          <a:solidFill>
                            <a:schemeClr val="accent1"/>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31FF-4C15-8324-F1A7F33A0FD4}"/>
                </c:ext>
              </c:extLst>
            </c:dLbl>
            <c:dLbl>
              <c:idx val="16"/>
              <c:tx>
                <c:rich>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fld id="{02B99364-5299-44C7-9C66-14236BC07A77}" type="CELLRANGE">
                      <a:rPr lang="en-US">
                        <a:solidFill>
                          <a:schemeClr val="accent1"/>
                        </a:solidFill>
                      </a:rPr>
                      <a:pPr>
                        <a:defRPr>
                          <a:solidFill>
                            <a:schemeClr val="accent1"/>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B-31FF-4C15-8324-F1A7F33A0FD4}"/>
                </c:ext>
              </c:extLst>
            </c:dLbl>
            <c:dLbl>
              <c:idx val="17"/>
              <c:layout>
                <c:manualLayout>
                  <c:x val="-2.351485148514856E-2"/>
                  <c:y val="-1.2749128189962169E-2"/>
                </c:manualLayout>
              </c:layout>
              <c:tx>
                <c:rich>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fld id="{A0D5519D-1E41-49CE-ACC9-5EA23815C73F}" type="CELLRANGE">
                      <a:rPr lang="en-US">
                        <a:solidFill>
                          <a:schemeClr val="accent1"/>
                        </a:solidFill>
                      </a:rPr>
                      <a:pPr>
                        <a:defRPr>
                          <a:solidFill>
                            <a:schemeClr val="accent1"/>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31FF-4C15-8324-F1A7F33A0FD4}"/>
                </c:ext>
              </c:extLst>
            </c:dLbl>
            <c:dLbl>
              <c:idx val="18"/>
              <c:tx>
                <c:rich>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fld id="{E3DC1BD1-3442-4402-9F23-C9354D2C5AEA}" type="CELLRANGE">
                      <a:rPr lang="en-US"/>
                      <a:pPr>
                        <a:defRPr>
                          <a:solidFill>
                            <a:schemeClr val="accent1"/>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C-31FF-4C15-8324-F1A7F33A0FD4}"/>
                </c:ext>
              </c:extLst>
            </c:dLbl>
            <c:dLbl>
              <c:idx val="19"/>
              <c:tx>
                <c:rich>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fld id="{C1A1AA83-4A54-476B-B530-724ED54768D2}" type="CELLRANGE">
                      <a:rPr lang="en-US"/>
                      <a:pPr>
                        <a:defRPr>
                          <a:solidFill>
                            <a:schemeClr val="accent1"/>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D-31FF-4C15-8324-F1A7F33A0FD4}"/>
                </c:ext>
              </c:extLst>
            </c:dLbl>
            <c:dLbl>
              <c:idx val="20"/>
              <c:tx>
                <c:rich>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fld id="{C33FEB98-6616-4552-A333-33C67E93418E}" type="CELLRANGE">
                      <a:rPr lang="en-GB"/>
                      <a:pPr>
                        <a:defRPr>
                          <a:solidFill>
                            <a:schemeClr val="accent1"/>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31FF-4C15-8324-F1A7F33A0FD4}"/>
                </c:ext>
              </c:extLst>
            </c:dLbl>
            <c:dLbl>
              <c:idx val="21"/>
              <c:tx>
                <c:rich>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fld id="{AADBF593-1BE2-4029-91FD-0CE8F58F5158}" type="CELLRANGE">
                      <a:rPr lang="en-US"/>
                      <a:pPr>
                        <a:defRPr>
                          <a:solidFill>
                            <a:schemeClr val="accent1"/>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F-31FF-4C15-8324-F1A7F33A0FD4}"/>
                </c:ext>
              </c:extLst>
            </c:dLbl>
            <c:dLbl>
              <c:idx val="22"/>
              <c:tx>
                <c:rich>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mn-lt"/>
                        <a:ea typeface="+mn-ea"/>
                        <a:cs typeface="+mn-cs"/>
                      </a:defRPr>
                    </a:pPr>
                    <a:fld id="{C250E30C-71D5-48C3-90A9-7479C8A99B06}" type="CELLRANGE">
                      <a:rPr lang="en-GB"/>
                      <a:pPr>
                        <a:defRPr>
                          <a:solidFill>
                            <a:schemeClr val="accent2"/>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31FF-4C15-8324-F1A7F33A0FD4}"/>
                </c:ext>
              </c:extLst>
            </c:dLbl>
            <c:dLbl>
              <c:idx val="23"/>
              <c:tx>
                <c:rich>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mn-lt"/>
                        <a:ea typeface="+mn-ea"/>
                        <a:cs typeface="+mn-cs"/>
                      </a:defRPr>
                    </a:pPr>
                    <a:fld id="{5E5CD1CC-223E-427F-89E7-53E258BBEBEB}" type="CELLRANGE">
                      <a:rPr lang="en-US"/>
                      <a:pPr>
                        <a:defRPr>
                          <a:solidFill>
                            <a:schemeClr val="accent2"/>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mn-lt"/>
                      <a:ea typeface="+mn-ea"/>
                      <a:cs typeface="+mn-cs"/>
                    </a:defRPr>
                  </a:pPr>
                  <a:endParaRPr lang="en-US"/>
                </a:p>
              </c:txPr>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31FF-4C15-8324-F1A7F33A0FD4}"/>
                </c:ext>
              </c:extLst>
            </c:dLbl>
            <c:dLbl>
              <c:idx val="24"/>
              <c:layout>
                <c:manualLayout>
                  <c:x val="-3.7128712871288038E-3"/>
                  <c:y val="0"/>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BD945492-576F-474F-BC34-487225E75D92}" type="CELLRANGE">
                      <a:rPr lang="en-US"/>
                      <a:pPr>
                        <a:defRPr>
                          <a:solidFill>
                            <a:srgbClr val="FF0000"/>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31FF-4C15-8324-F1A7F33A0FD4}"/>
                </c:ext>
              </c:extLst>
            </c:dLbl>
            <c:dLbl>
              <c:idx val="25"/>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D362570A-FF6F-48C5-A306-68DB2DA0D6A3}" type="CELLRANGE">
                      <a:rPr lang="en-US"/>
                      <a:pPr>
                        <a:defRPr>
                          <a:solidFill>
                            <a:srgbClr val="FF0000"/>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en-US"/>
                </a:p>
              </c:txPr>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31FF-4C15-8324-F1A7F33A0FD4}"/>
                </c:ext>
              </c:extLst>
            </c:dLbl>
            <c:dLbl>
              <c:idx val="26"/>
              <c:layout>
                <c:manualLayout>
                  <c:x val="-3.1998811101582599E-2"/>
                  <c:y val="2.2254501682252729E-2"/>
                </c:manualLayout>
              </c:layout>
              <c:tx>
                <c:rich>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mn-lt"/>
                        <a:ea typeface="+mn-ea"/>
                        <a:cs typeface="+mn-cs"/>
                      </a:defRPr>
                    </a:pPr>
                    <a:fld id="{F29A2F75-96A4-4101-80BB-5074A0C048D4}" type="CELLRANGE">
                      <a:rPr lang="en-US">
                        <a:solidFill>
                          <a:schemeClr val="accent2"/>
                        </a:solidFill>
                      </a:rPr>
                      <a:pPr>
                        <a:defRPr>
                          <a:solidFill>
                            <a:schemeClr val="accent2"/>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31FF-4C15-8324-F1A7F33A0FD4}"/>
                </c:ext>
              </c:extLst>
            </c:dLbl>
            <c:dLbl>
              <c:idx val="27"/>
              <c:layout>
                <c:manualLayout>
                  <c:x val="-3.7128712871288944E-3"/>
                  <c:y val="-9.3896713615024621E-3"/>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FF00FF"/>
                        </a:solidFill>
                        <a:latin typeface="+mn-lt"/>
                        <a:ea typeface="+mn-ea"/>
                        <a:cs typeface="+mn-cs"/>
                      </a:defRPr>
                    </a:pPr>
                    <a:fld id="{9CAAB2BA-2CC0-43BE-8410-2D98F996CA98}" type="CELLRANGE">
                      <a:rPr lang="en-US"/>
                      <a:pPr>
                        <a:defRPr>
                          <a:solidFill>
                            <a:srgbClr val="FF00FF"/>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FF"/>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31FF-4C15-8324-F1A7F33A0FD4}"/>
                </c:ext>
              </c:extLst>
            </c:dLbl>
            <c:dLbl>
              <c:idx val="28"/>
              <c:tx>
                <c:rich>
                  <a:bodyPr rot="0" spcFirstLastPara="1" vertOverflow="ellipsis" vert="horz" wrap="square" lIns="38100" tIns="19050" rIns="38100" bIns="19050" anchor="ctr" anchorCtr="1">
                    <a:spAutoFit/>
                  </a:bodyPr>
                  <a:lstStyle/>
                  <a:p>
                    <a:pPr>
                      <a:defRPr sz="900" b="0" i="0" u="none" strike="noStrike" kern="1200" baseline="0">
                        <a:solidFill>
                          <a:srgbClr val="00B0F0"/>
                        </a:solidFill>
                        <a:latin typeface="+mn-lt"/>
                        <a:ea typeface="+mn-ea"/>
                        <a:cs typeface="+mn-cs"/>
                      </a:defRPr>
                    </a:pPr>
                    <a:fld id="{35BB1881-47BF-419B-BF91-6A39381EE7EC}" type="CELLRANGE">
                      <a:rPr lang="en-US"/>
                      <a:pPr>
                        <a:defRPr>
                          <a:solidFill>
                            <a:srgbClr val="00B0F0"/>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B0F0"/>
                      </a:solidFill>
                      <a:latin typeface="+mn-lt"/>
                      <a:ea typeface="+mn-ea"/>
                      <a:cs typeface="+mn-cs"/>
                    </a:defRPr>
                  </a:pPr>
                  <a:endParaRPr lang="en-US"/>
                </a:p>
              </c:txPr>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31FF-4C15-8324-F1A7F33A0FD4}"/>
                </c:ext>
              </c:extLst>
            </c:dLbl>
            <c:dLbl>
              <c:idx val="29"/>
              <c:layout>
                <c:manualLayout>
                  <c:x val="-3.9641089108910801E-2"/>
                  <c:y val="1.0954616588419406E-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FF00FF"/>
                        </a:solidFill>
                        <a:latin typeface="+mn-lt"/>
                        <a:ea typeface="+mn-ea"/>
                        <a:cs typeface="+mn-cs"/>
                      </a:defRPr>
                    </a:pPr>
                    <a:fld id="{787B4F1D-46D1-4400-95E5-789966669A02}" type="CELLRANGE">
                      <a:rPr lang="en-US"/>
                      <a:pPr>
                        <a:defRPr>
                          <a:solidFill>
                            <a:srgbClr val="FF00FF"/>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FF"/>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31FF-4C15-8324-F1A7F33A0FD4}"/>
                </c:ext>
              </c:extLst>
            </c:dLbl>
            <c:dLbl>
              <c:idx val="30"/>
              <c:tx>
                <c:rich>
                  <a:bodyPr rot="0" spcFirstLastPara="1" vertOverflow="ellipsis" vert="horz" wrap="square" lIns="38100" tIns="19050" rIns="38100" bIns="19050" anchor="ctr" anchorCtr="1">
                    <a:spAutoFit/>
                  </a:bodyPr>
                  <a:lstStyle/>
                  <a:p>
                    <a:pPr>
                      <a:defRPr sz="900" b="0" i="0" u="none" strike="noStrike" kern="1200" baseline="0">
                        <a:solidFill>
                          <a:schemeClr val="accent6">
                            <a:lumMod val="75000"/>
                          </a:schemeClr>
                        </a:solidFill>
                        <a:latin typeface="+mn-lt"/>
                        <a:ea typeface="+mn-ea"/>
                        <a:cs typeface="+mn-cs"/>
                      </a:defRPr>
                    </a:pPr>
                    <a:fld id="{E17D23CF-4D7B-4A4D-A18F-521B45BFEF3B}" type="CELLRANGE">
                      <a:rPr lang="en-US">
                        <a:solidFill>
                          <a:schemeClr val="accent6">
                            <a:lumMod val="75000"/>
                          </a:schemeClr>
                        </a:solidFill>
                      </a:rPr>
                      <a:pPr>
                        <a:defRPr>
                          <a:solidFill>
                            <a:schemeClr val="accent6">
                              <a:lumMod val="75000"/>
                            </a:schemeClr>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lumMod val="75000"/>
                        </a:schemeClr>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31FF-4C15-8324-F1A7F33A0FD4}"/>
                </c:ext>
              </c:extLst>
            </c:dLbl>
            <c:dLbl>
              <c:idx val="31"/>
              <c:tx>
                <c:rich>
                  <a:bodyPr rot="0" spcFirstLastPara="1" vertOverflow="ellipsis" vert="horz" wrap="square" lIns="38100" tIns="19050" rIns="38100" bIns="19050" anchor="ctr" anchorCtr="1">
                    <a:spAutoFit/>
                  </a:bodyPr>
                  <a:lstStyle/>
                  <a:p>
                    <a:pPr>
                      <a:defRPr sz="900" b="0" i="0" u="none" strike="noStrike" kern="1200" baseline="0">
                        <a:solidFill>
                          <a:srgbClr val="00B0F0"/>
                        </a:solidFill>
                        <a:latin typeface="+mn-lt"/>
                        <a:ea typeface="+mn-ea"/>
                        <a:cs typeface="+mn-cs"/>
                      </a:defRPr>
                    </a:pPr>
                    <a:fld id="{28DA0EF2-CE64-4C96-B1FF-6F64E0F84159}" type="CELLRANGE">
                      <a:rPr lang="en-US"/>
                      <a:pPr>
                        <a:defRPr>
                          <a:solidFill>
                            <a:srgbClr val="00B0F0"/>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B0F0"/>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31FF-4C15-8324-F1A7F33A0FD4}"/>
                </c:ext>
              </c:extLst>
            </c:dLbl>
            <c:dLbl>
              <c:idx val="32"/>
              <c:tx>
                <c:rich>
                  <a:bodyPr rot="0" spcFirstLastPara="1" vertOverflow="ellipsis" vert="horz" wrap="square" lIns="38100" tIns="19050" rIns="38100" bIns="19050" anchor="ctr" anchorCtr="1">
                    <a:spAutoFit/>
                  </a:bodyPr>
                  <a:lstStyle/>
                  <a:p>
                    <a:pPr>
                      <a:defRPr sz="900" b="0" i="0" u="none" strike="noStrike" kern="1200" baseline="0">
                        <a:solidFill>
                          <a:schemeClr val="accent6">
                            <a:lumMod val="75000"/>
                          </a:schemeClr>
                        </a:solidFill>
                        <a:latin typeface="+mn-lt"/>
                        <a:ea typeface="+mn-ea"/>
                        <a:cs typeface="+mn-cs"/>
                      </a:defRPr>
                    </a:pPr>
                    <a:fld id="{3F4E412F-F129-420D-9499-FC2AFBE192C5}" type="CELLRANGE">
                      <a:rPr lang="en-US">
                        <a:solidFill>
                          <a:schemeClr val="accent6">
                            <a:lumMod val="75000"/>
                          </a:schemeClr>
                        </a:solidFill>
                      </a:rPr>
                      <a:pPr>
                        <a:defRPr>
                          <a:solidFill>
                            <a:schemeClr val="accent6">
                              <a:lumMod val="75000"/>
                            </a:schemeClr>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lumMod val="75000"/>
                        </a:schemeClr>
                      </a:solidFill>
                      <a:latin typeface="+mn-lt"/>
                      <a:ea typeface="+mn-ea"/>
                      <a:cs typeface="+mn-cs"/>
                    </a:defRPr>
                  </a:pPr>
                  <a:endParaRPr lang="en-US"/>
                </a:p>
              </c:txPr>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31FF-4C15-8324-F1A7F33A0FD4}"/>
                </c:ext>
              </c:extLst>
            </c:dLbl>
            <c:dLbl>
              <c:idx val="33"/>
              <c:tx>
                <c:rich>
                  <a:bodyPr rot="0" spcFirstLastPara="1" vertOverflow="ellipsis" vert="horz" wrap="square" lIns="38100" tIns="19050" rIns="38100" bIns="19050" anchor="ctr" anchorCtr="1">
                    <a:spAutoFit/>
                  </a:bodyPr>
                  <a:lstStyle/>
                  <a:p>
                    <a:pPr>
                      <a:defRPr sz="900" b="0" i="0" u="none" strike="noStrike" kern="1200" baseline="0">
                        <a:solidFill>
                          <a:srgbClr val="00B0F0"/>
                        </a:solidFill>
                        <a:latin typeface="+mn-lt"/>
                        <a:ea typeface="+mn-ea"/>
                        <a:cs typeface="+mn-cs"/>
                      </a:defRPr>
                    </a:pPr>
                    <a:fld id="{BC0A0B6A-B703-4FF6-9199-AEFE2625DD98}" type="CELLRANGE">
                      <a:rPr lang="en-US"/>
                      <a:pPr>
                        <a:defRPr>
                          <a:solidFill>
                            <a:srgbClr val="00B0F0"/>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B0F0"/>
                      </a:solidFill>
                      <a:latin typeface="+mn-lt"/>
                      <a:ea typeface="+mn-ea"/>
                      <a:cs typeface="+mn-cs"/>
                    </a:defRPr>
                  </a:pPr>
                  <a:endParaRPr lang="en-US"/>
                </a:p>
              </c:txPr>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31FF-4C15-8324-F1A7F33A0FD4}"/>
                </c:ext>
              </c:extLst>
            </c:dLbl>
            <c:dLbl>
              <c:idx val="34"/>
              <c:tx>
                <c:rich>
                  <a:bodyPr rot="0" spcFirstLastPara="1" vertOverflow="ellipsis" vert="horz" wrap="square" lIns="38100" tIns="19050" rIns="38100" bIns="19050" anchor="ctr" anchorCtr="1">
                    <a:spAutoFit/>
                  </a:bodyPr>
                  <a:lstStyle/>
                  <a:p>
                    <a:pPr>
                      <a:defRPr sz="900" b="0" i="0" u="none" strike="noStrike" kern="1200" baseline="0">
                        <a:solidFill>
                          <a:srgbClr val="00B0F0"/>
                        </a:solidFill>
                        <a:latin typeface="+mn-lt"/>
                        <a:ea typeface="+mn-ea"/>
                        <a:cs typeface="+mn-cs"/>
                      </a:defRPr>
                    </a:pPr>
                    <a:fld id="{95EFA410-302B-434B-A8CF-01159C248009}" type="CELLRANGE">
                      <a:rPr lang="en-US"/>
                      <a:pPr>
                        <a:defRPr>
                          <a:solidFill>
                            <a:srgbClr val="00B0F0"/>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B0F0"/>
                      </a:solidFill>
                      <a:latin typeface="+mn-lt"/>
                      <a:ea typeface="+mn-ea"/>
                      <a:cs typeface="+mn-cs"/>
                    </a:defRPr>
                  </a:pPr>
                  <a:endParaRPr lang="en-US"/>
                </a:p>
              </c:txPr>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31FF-4C15-8324-F1A7F33A0FD4}"/>
                </c:ext>
              </c:extLst>
            </c:dLbl>
            <c:dLbl>
              <c:idx val="35"/>
              <c:tx>
                <c:rich>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fld id="{91BECED1-B90E-49F3-B2B5-C163C605A0C5}" type="CELLRANGE">
                      <a:rPr lang="en-US"/>
                      <a:pPr>
                        <a:defRPr>
                          <a:solidFill>
                            <a:schemeClr val="accent1"/>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31FF-4C15-8324-F1A7F33A0FD4}"/>
                </c:ext>
              </c:extLst>
            </c:dLbl>
            <c:dLbl>
              <c:idx val="36"/>
              <c:tx>
                <c:rich>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fld id="{170AB16A-3B67-491B-BAED-7FCD12A39B64}" type="CELLRANGE">
                      <a:rPr lang="en-US"/>
                      <a:pPr>
                        <a:defRPr>
                          <a:solidFill>
                            <a:schemeClr val="accent1"/>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31FF-4C15-8324-F1A7F33A0FD4}"/>
                </c:ext>
              </c:extLst>
            </c:dLbl>
            <c:dLbl>
              <c:idx val="37"/>
              <c:tx>
                <c:rich>
                  <a:bodyPr rot="0" spcFirstLastPara="1" vertOverflow="ellipsis" vert="horz" wrap="square" lIns="38100" tIns="19050" rIns="38100" bIns="19050" anchor="ctr" anchorCtr="1">
                    <a:spAutoFit/>
                  </a:bodyPr>
                  <a:lstStyle/>
                  <a:p>
                    <a:pPr>
                      <a:defRPr sz="900" b="0" i="0" u="none" strike="noStrike" kern="1200" baseline="0">
                        <a:solidFill>
                          <a:schemeClr val="accent6">
                            <a:lumMod val="75000"/>
                          </a:schemeClr>
                        </a:solidFill>
                        <a:latin typeface="+mn-lt"/>
                        <a:ea typeface="+mn-ea"/>
                        <a:cs typeface="+mn-cs"/>
                      </a:defRPr>
                    </a:pPr>
                    <a:fld id="{78945844-D3E2-4C5F-854D-CEE50208F065}" type="CELLRANGE">
                      <a:rPr lang="en-GB"/>
                      <a:pPr>
                        <a:defRPr>
                          <a:solidFill>
                            <a:schemeClr val="accent6">
                              <a:lumMod val="75000"/>
                            </a:schemeClr>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lumMod val="7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31FF-4C15-8324-F1A7F33A0FD4}"/>
                </c:ext>
              </c:extLst>
            </c:dLbl>
            <c:dLbl>
              <c:idx val="38"/>
              <c:tx>
                <c:rich>
                  <a:bodyPr rot="0" spcFirstLastPara="1" vertOverflow="ellipsis" vert="horz" wrap="square" lIns="38100" tIns="19050" rIns="38100" bIns="19050" anchor="ctr" anchorCtr="1">
                    <a:spAutoFit/>
                  </a:bodyPr>
                  <a:lstStyle/>
                  <a:p>
                    <a:pPr>
                      <a:defRPr sz="900" b="0" i="0" u="none" strike="noStrike" kern="1200" baseline="0">
                        <a:solidFill>
                          <a:schemeClr val="bg2">
                            <a:lumMod val="90000"/>
                          </a:schemeClr>
                        </a:solidFill>
                        <a:latin typeface="+mn-lt"/>
                        <a:ea typeface="+mn-ea"/>
                        <a:cs typeface="+mn-cs"/>
                      </a:defRPr>
                    </a:pPr>
                    <a:fld id="{D5BF2770-7648-4761-882C-1EF867DB764E}" type="CELLRANGE">
                      <a:rPr lang="en-US"/>
                      <a:pPr>
                        <a:defRPr>
                          <a:solidFill>
                            <a:schemeClr val="bg2">
                              <a:lumMod val="90000"/>
                            </a:schemeClr>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2">
                          <a:lumMod val="90000"/>
                        </a:schemeClr>
                      </a:solidFill>
                      <a:latin typeface="+mn-lt"/>
                      <a:ea typeface="+mn-ea"/>
                      <a:cs typeface="+mn-cs"/>
                    </a:defRPr>
                  </a:pPr>
                  <a:endParaRPr lang="en-US"/>
                </a:p>
              </c:txPr>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31FF-4C15-8324-F1A7F33A0FD4}"/>
                </c:ext>
              </c:extLst>
            </c:dLbl>
            <c:dLbl>
              <c:idx val="39"/>
              <c:tx>
                <c:rich>
                  <a:bodyPr rot="0" spcFirstLastPara="1" vertOverflow="ellipsis" vert="horz" wrap="square" lIns="38100" tIns="19050" rIns="38100" bIns="19050" anchor="ctr" anchorCtr="1">
                    <a:spAutoFit/>
                  </a:bodyPr>
                  <a:lstStyle/>
                  <a:p>
                    <a:pPr>
                      <a:defRPr sz="900" b="0" i="0" u="none" strike="noStrike" kern="1200" baseline="0">
                        <a:solidFill>
                          <a:srgbClr val="00B0F0"/>
                        </a:solidFill>
                        <a:latin typeface="+mn-lt"/>
                        <a:ea typeface="+mn-ea"/>
                        <a:cs typeface="+mn-cs"/>
                      </a:defRPr>
                    </a:pPr>
                    <a:fld id="{7745C277-38EB-4F89-A6A4-014FF09FBB7B}" type="CELLRANGE">
                      <a:rPr lang="en-US"/>
                      <a:pPr>
                        <a:defRPr>
                          <a:solidFill>
                            <a:srgbClr val="00B0F0"/>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B0F0"/>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31FF-4C15-8324-F1A7F33A0FD4}"/>
                </c:ext>
              </c:extLst>
            </c:dLbl>
            <c:dLbl>
              <c:idx val="40"/>
              <c:tx>
                <c:rich>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fld id="{61D839B9-41FC-47F7-89B3-52CF785D2D08}" type="CELLRANGE">
                      <a:rPr lang="en-US">
                        <a:solidFill>
                          <a:schemeClr val="accent1"/>
                        </a:solidFill>
                      </a:rPr>
                      <a:pPr>
                        <a:defRPr>
                          <a:solidFill>
                            <a:schemeClr val="accent1"/>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31FF-4C15-8324-F1A7F33A0FD4}"/>
                </c:ext>
              </c:extLst>
            </c:dLbl>
            <c:dLbl>
              <c:idx val="41"/>
              <c:layout>
                <c:manualLayout>
                  <c:x val="-8.243188196772433E-2"/>
                  <c:y val="0"/>
                </c:manualLayout>
              </c:layout>
              <c:tx>
                <c:rich>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fld id="{4AA0CE29-30A9-4EEB-BF54-B3C36CAD9E4A}" type="CELLRANGE">
                      <a:rPr lang="en-US">
                        <a:solidFill>
                          <a:schemeClr val="accent1"/>
                        </a:solidFill>
                      </a:rPr>
                      <a:pPr>
                        <a:defRPr>
                          <a:solidFill>
                            <a:schemeClr val="accent1"/>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31FF-4C15-8324-F1A7F33A0FD4}"/>
                </c:ext>
              </c:extLst>
            </c:dLbl>
            <c:dLbl>
              <c:idx val="42"/>
              <c:tx>
                <c:rich>
                  <a:bodyPr rot="0" spcFirstLastPara="1" vertOverflow="ellipsis" vert="horz" wrap="square" lIns="38100" tIns="19050" rIns="38100" bIns="19050" anchor="ctr" anchorCtr="1">
                    <a:spAutoFit/>
                  </a:bodyPr>
                  <a:lstStyle/>
                  <a:p>
                    <a:pPr>
                      <a:defRPr sz="900" b="0" i="0" u="none" strike="noStrike" kern="1200" baseline="0">
                        <a:solidFill>
                          <a:schemeClr val="bg2">
                            <a:lumMod val="90000"/>
                          </a:schemeClr>
                        </a:solidFill>
                        <a:latin typeface="+mn-lt"/>
                        <a:ea typeface="+mn-ea"/>
                        <a:cs typeface="+mn-cs"/>
                      </a:defRPr>
                    </a:pPr>
                    <a:fld id="{8AA516C2-17BD-47EE-A969-94497486AEED}" type="CELLRANGE">
                      <a:rPr lang="en-US">
                        <a:solidFill>
                          <a:schemeClr val="bg2">
                            <a:lumMod val="90000"/>
                          </a:schemeClr>
                        </a:solidFill>
                      </a:rPr>
                      <a:pPr>
                        <a:defRPr>
                          <a:solidFill>
                            <a:schemeClr val="bg2">
                              <a:lumMod val="90000"/>
                            </a:schemeClr>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2">
                          <a:lumMod val="90000"/>
                        </a:schemeClr>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31FF-4C15-8324-F1A7F33A0FD4}"/>
                </c:ext>
              </c:extLst>
            </c:dLbl>
            <c:dLbl>
              <c:idx val="43"/>
              <c:tx>
                <c:rich>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fld id="{6DC66480-82A8-47CF-BABA-27DAB29FF633}" type="CELLRANGE">
                      <a:rPr lang="en-US">
                        <a:solidFill>
                          <a:schemeClr val="accent1"/>
                        </a:solidFill>
                      </a:rPr>
                      <a:pPr>
                        <a:defRPr>
                          <a:solidFill>
                            <a:schemeClr val="accent1"/>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31FF-4C15-8324-F1A7F33A0FD4}"/>
                </c:ext>
              </c:extLst>
            </c:dLbl>
            <c:dLbl>
              <c:idx val="44"/>
              <c:tx>
                <c:rich>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fld id="{33A8CB7A-0ABF-4E44-8351-420B9CC1B3C7}" type="CELLRANGE">
                      <a:rPr lang="en-US">
                        <a:solidFill>
                          <a:schemeClr val="accent1"/>
                        </a:solidFill>
                      </a:rPr>
                      <a:pPr>
                        <a:defRPr>
                          <a:solidFill>
                            <a:schemeClr val="accent1"/>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31FF-4C15-8324-F1A7F33A0FD4}"/>
                </c:ext>
              </c:extLst>
            </c:dLbl>
            <c:dLbl>
              <c:idx val="45"/>
              <c:tx>
                <c:rich>
                  <a:bodyPr rot="0" spcFirstLastPara="1" vertOverflow="ellipsis" vert="horz" wrap="square" lIns="38100" tIns="19050" rIns="38100" bIns="19050" anchor="ctr" anchorCtr="1">
                    <a:spAutoFit/>
                  </a:bodyPr>
                  <a:lstStyle/>
                  <a:p>
                    <a:pPr>
                      <a:defRPr sz="900" b="0" i="0" u="none" strike="noStrike" kern="1200" baseline="0">
                        <a:solidFill>
                          <a:schemeClr val="accent6">
                            <a:lumMod val="75000"/>
                          </a:schemeClr>
                        </a:solidFill>
                        <a:latin typeface="+mn-lt"/>
                        <a:ea typeface="+mn-ea"/>
                        <a:cs typeface="+mn-cs"/>
                      </a:defRPr>
                    </a:pPr>
                    <a:fld id="{56FB2F75-6C9D-460D-A05C-DCAC63431866}" type="CELLRANGE">
                      <a:rPr lang="en-US">
                        <a:solidFill>
                          <a:schemeClr val="accent6">
                            <a:lumMod val="75000"/>
                          </a:schemeClr>
                        </a:solidFill>
                      </a:rPr>
                      <a:pPr>
                        <a:defRPr>
                          <a:solidFill>
                            <a:schemeClr val="accent6">
                              <a:lumMod val="75000"/>
                            </a:schemeClr>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lumMod val="75000"/>
                        </a:schemeClr>
                      </a:solidFill>
                      <a:latin typeface="+mn-lt"/>
                      <a:ea typeface="+mn-ea"/>
                      <a:cs typeface="+mn-cs"/>
                    </a:defRPr>
                  </a:pPr>
                  <a:endParaRPr lang="en-US"/>
                </a:p>
              </c:txPr>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8-31FF-4C15-8324-F1A7F33A0FD4}"/>
                </c:ext>
              </c:extLst>
            </c:dLbl>
            <c:dLbl>
              <c:idx val="46"/>
              <c:tx>
                <c:rich>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mn-lt"/>
                        <a:ea typeface="+mn-ea"/>
                        <a:cs typeface="+mn-cs"/>
                      </a:defRPr>
                    </a:pPr>
                    <a:fld id="{D961FC64-6413-4681-A90C-B35B50BBE9F7}" type="CELLRANGE">
                      <a:rPr lang="en-GB"/>
                      <a:pPr>
                        <a:defRPr>
                          <a:solidFill>
                            <a:schemeClr val="accent2"/>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31FF-4C15-8324-F1A7F33A0FD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trendline>
            <c:spPr>
              <a:ln w="19050" cap="rnd">
                <a:solidFill>
                  <a:schemeClr val="accent1"/>
                </a:solidFill>
                <a:prstDash val="sysDot"/>
              </a:ln>
              <a:effectLst/>
            </c:spPr>
            <c:trendlineType val="linear"/>
            <c:dispRSqr val="1"/>
            <c:dispEq val="0"/>
            <c:trendlineLbl>
              <c:layout>
                <c:manualLayout>
                  <c:x val="0.13136772043346068"/>
                  <c:y val="-0.49207731075869038"/>
                </c:manualLayout>
              </c:layout>
              <c:numFmt formatCode="General" sourceLinked="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trendlineLbl>
          </c:trendline>
          <c:xVal>
            <c:numRef>
              <c:f>'Main Trends'!$D$362:$D$408</c:f>
              <c:numCache>
                <c:formatCode>General</c:formatCode>
                <c:ptCount val="47"/>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47.198</c:v>
                </c:pt>
                <c:pt idx="13">
                  <c:v>67.853000000000009</c:v>
                </c:pt>
                <c:pt idx="14">
                  <c:v>36.262999999999998</c:v>
                </c:pt>
                <c:pt idx="15">
                  <c:v>39.908000000000001</c:v>
                </c:pt>
                <c:pt idx="16">
                  <c:v>28.972999999999999</c:v>
                </c:pt>
                <c:pt idx="17">
                  <c:v>38.692999999999998</c:v>
                </c:pt>
                <c:pt idx="18">
                  <c:v>37.478000000000002</c:v>
                </c:pt>
                <c:pt idx="19">
                  <c:v>30.188000000000002</c:v>
                </c:pt>
                <c:pt idx="20">
                  <c:v>24.113</c:v>
                </c:pt>
                <c:pt idx="21">
                  <c:v>27.757999999999999</c:v>
                </c:pt>
                <c:pt idx="22">
                  <c:v>100</c:v>
                </c:pt>
                <c:pt idx="23">
                  <c:v>100</c:v>
                </c:pt>
                <c:pt idx="24">
                  <c:v>97.013000000000005</c:v>
                </c:pt>
                <c:pt idx="25">
                  <c:v>94.582999999999998</c:v>
                </c:pt>
                <c:pt idx="26">
                  <c:v>88.507999999999996</c:v>
                </c:pt>
                <c:pt idx="27">
                  <c:v>87.293000000000006</c:v>
                </c:pt>
                <c:pt idx="28">
                  <c:v>86.078000000000003</c:v>
                </c:pt>
                <c:pt idx="29">
                  <c:v>82.433000000000007</c:v>
                </c:pt>
                <c:pt idx="30">
                  <c:v>78.787999999999997</c:v>
                </c:pt>
                <c:pt idx="31">
                  <c:v>50.843000000000004</c:v>
                </c:pt>
                <c:pt idx="32">
                  <c:v>73.927999999999997</c:v>
                </c:pt>
                <c:pt idx="33">
                  <c:v>61.778000000000006</c:v>
                </c:pt>
                <c:pt idx="34">
                  <c:v>58.132999999999996</c:v>
                </c:pt>
                <c:pt idx="35">
                  <c:v>53.273000000000003</c:v>
                </c:pt>
                <c:pt idx="36">
                  <c:v>45.983000000000004</c:v>
                </c:pt>
                <c:pt idx="37">
                  <c:v>44.768000000000001</c:v>
                </c:pt>
                <c:pt idx="38">
                  <c:v>43.552999999999997</c:v>
                </c:pt>
                <c:pt idx="39">
                  <c:v>49.628</c:v>
                </c:pt>
                <c:pt idx="40">
                  <c:v>35.048000000000002</c:v>
                </c:pt>
                <c:pt idx="41">
                  <c:v>33.832999999999998</c:v>
                </c:pt>
                <c:pt idx="42">
                  <c:v>32.618000000000002</c:v>
                </c:pt>
                <c:pt idx="43">
                  <c:v>26.542999999999999</c:v>
                </c:pt>
                <c:pt idx="44">
                  <c:v>25.327999999999999</c:v>
                </c:pt>
                <c:pt idx="45">
                  <c:v>70.283000000000001</c:v>
                </c:pt>
                <c:pt idx="46">
                  <c:v>100</c:v>
                </c:pt>
              </c:numCache>
            </c:numRef>
          </c:xVal>
          <c:yVal>
            <c:numRef>
              <c:f>'Main Trends'!$C$362:$C$408</c:f>
              <c:numCache>
                <c:formatCode>General</c:formatCode>
                <c:ptCount val="47"/>
                <c:pt idx="0">
                  <c:v>3.7</c:v>
                </c:pt>
                <c:pt idx="1">
                  <c:v>3.6</c:v>
                </c:pt>
                <c:pt idx="2">
                  <c:v>4.5</c:v>
                </c:pt>
                <c:pt idx="3">
                  <c:v>1.9</c:v>
                </c:pt>
                <c:pt idx="4">
                  <c:v>3.6</c:v>
                </c:pt>
                <c:pt idx="5">
                  <c:v>3.9</c:v>
                </c:pt>
                <c:pt idx="6">
                  <c:v>3.8</c:v>
                </c:pt>
                <c:pt idx="7">
                  <c:v>4</c:v>
                </c:pt>
                <c:pt idx="8">
                  <c:v>3.6</c:v>
                </c:pt>
                <c:pt idx="9">
                  <c:v>3.1</c:v>
                </c:pt>
                <c:pt idx="10">
                  <c:v>3.3</c:v>
                </c:pt>
                <c:pt idx="11">
                  <c:v>6.8</c:v>
                </c:pt>
                <c:pt idx="12">
                  <c:v>6.1</c:v>
                </c:pt>
                <c:pt idx="13">
                  <c:v>7.1</c:v>
                </c:pt>
                <c:pt idx="14">
                  <c:v>4.5999999999999996</c:v>
                </c:pt>
                <c:pt idx="15">
                  <c:v>8.1</c:v>
                </c:pt>
                <c:pt idx="16">
                  <c:v>6.8</c:v>
                </c:pt>
                <c:pt idx="17">
                  <c:v>8.1999999999999993</c:v>
                </c:pt>
                <c:pt idx="18">
                  <c:v>6.9</c:v>
                </c:pt>
                <c:pt idx="19">
                  <c:v>8.6999999999999993</c:v>
                </c:pt>
                <c:pt idx="20">
                  <c:v>9.5</c:v>
                </c:pt>
                <c:pt idx="21">
                  <c:v>9.1</c:v>
                </c:pt>
                <c:pt idx="22">
                  <c:v>2.6</c:v>
                </c:pt>
                <c:pt idx="23">
                  <c:v>1.9</c:v>
                </c:pt>
                <c:pt idx="24">
                  <c:v>3.7</c:v>
                </c:pt>
                <c:pt idx="25">
                  <c:v>0.16</c:v>
                </c:pt>
                <c:pt idx="26">
                  <c:v>3</c:v>
                </c:pt>
                <c:pt idx="27">
                  <c:v>4.3</c:v>
                </c:pt>
                <c:pt idx="28">
                  <c:v>4.9000000000000004</c:v>
                </c:pt>
                <c:pt idx="29">
                  <c:v>3</c:v>
                </c:pt>
                <c:pt idx="30">
                  <c:v>5.2</c:v>
                </c:pt>
                <c:pt idx="31">
                  <c:v>5.9</c:v>
                </c:pt>
                <c:pt idx="32">
                  <c:v>4.4000000000000004</c:v>
                </c:pt>
                <c:pt idx="33">
                  <c:v>3.7</c:v>
                </c:pt>
                <c:pt idx="34">
                  <c:v>2.6</c:v>
                </c:pt>
                <c:pt idx="35">
                  <c:v>7</c:v>
                </c:pt>
                <c:pt idx="36">
                  <c:v>4.5</c:v>
                </c:pt>
                <c:pt idx="37">
                  <c:v>4.2</c:v>
                </c:pt>
                <c:pt idx="38">
                  <c:v>7.3</c:v>
                </c:pt>
                <c:pt idx="39">
                  <c:v>5.6</c:v>
                </c:pt>
                <c:pt idx="40">
                  <c:v>8.5</c:v>
                </c:pt>
                <c:pt idx="41">
                  <c:v>8.1</c:v>
                </c:pt>
                <c:pt idx="42">
                  <c:v>4.7</c:v>
                </c:pt>
                <c:pt idx="43">
                  <c:v>5.0999999999999996</c:v>
                </c:pt>
                <c:pt idx="44">
                  <c:v>7.6</c:v>
                </c:pt>
                <c:pt idx="45">
                  <c:v>3</c:v>
                </c:pt>
                <c:pt idx="46">
                  <c:v>2.4</c:v>
                </c:pt>
              </c:numCache>
            </c:numRef>
          </c:yVal>
          <c:smooth val="0"/>
          <c:extLst>
            <c:ext xmlns:c15="http://schemas.microsoft.com/office/drawing/2012/chart" uri="{02D57815-91ED-43cb-92C2-25804820EDAC}">
              <c15:datalabelsRange>
                <c15:f>'Main Trends'!$B$362:$B$408</c15:f>
                <c15:dlblRangeCache>
                  <c:ptCount val="47"/>
                  <c:pt idx="0">
                    <c:v>Phillipines</c:v>
                  </c:pt>
                  <c:pt idx="1">
                    <c:v>India</c:v>
                  </c:pt>
                  <c:pt idx="2">
                    <c:v>Qatar</c:v>
                  </c:pt>
                  <c:pt idx="3">
                    <c:v>Egypt</c:v>
                  </c:pt>
                  <c:pt idx="4">
                    <c:v>UAE</c:v>
                  </c:pt>
                  <c:pt idx="5">
                    <c:v>Thailand</c:v>
                  </c:pt>
                  <c:pt idx="6">
                    <c:v>Kuwait</c:v>
                  </c:pt>
                  <c:pt idx="7">
                    <c:v>Bahrain</c:v>
                  </c:pt>
                  <c:pt idx="8">
                    <c:v>Malaysia</c:v>
                  </c:pt>
                  <c:pt idx="9">
                    <c:v>Indonesia</c:v>
                  </c:pt>
                  <c:pt idx="10">
                    <c:v>Saudia Arabia</c:v>
                  </c:pt>
                  <c:pt idx="11">
                    <c:v>Singapore</c:v>
                  </c:pt>
                  <c:pt idx="12">
                    <c:v>Spain</c:v>
                  </c:pt>
                  <c:pt idx="13">
                    <c:v>Italy</c:v>
                  </c:pt>
                  <c:pt idx="14">
                    <c:v>Australia</c:v>
                  </c:pt>
                  <c:pt idx="15">
                    <c:v>France</c:v>
                  </c:pt>
                  <c:pt idx="16">
                    <c:v>Great Britain</c:v>
                  </c:pt>
                  <c:pt idx="17">
                    <c:v>Germany</c:v>
                  </c:pt>
                  <c:pt idx="18">
                    <c:v>Finland</c:v>
                  </c:pt>
                  <c:pt idx="19">
                    <c:v>Norway</c:v>
                  </c:pt>
                  <c:pt idx="20">
                    <c:v>Sweden</c:v>
                  </c:pt>
                  <c:pt idx="21">
                    <c:v>Denmark</c:v>
                  </c:pt>
                  <c:pt idx="22">
                    <c:v>Nigeria</c:v>
                  </c:pt>
                  <c:pt idx="23">
                    <c:v>Ghana</c:v>
                  </c:pt>
                  <c:pt idx="24">
                    <c:v>Afghanistan</c:v>
                  </c:pt>
                  <c:pt idx="25">
                    <c:v>Pakistan</c:v>
                  </c:pt>
                  <c:pt idx="26">
                    <c:v>DR Congo</c:v>
                  </c:pt>
                  <c:pt idx="27">
                    <c:v>Venezuela</c:v>
                  </c:pt>
                  <c:pt idx="28">
                    <c:v>Romania</c:v>
                  </c:pt>
                  <c:pt idx="29">
                    <c:v>Brazil</c:v>
                  </c:pt>
                  <c:pt idx="30">
                    <c:v>Turkey</c:v>
                  </c:pt>
                  <c:pt idx="31">
                    <c:v>Bulgaria</c:v>
                  </c:pt>
                  <c:pt idx="32">
                    <c:v>Iran</c:v>
                  </c:pt>
                  <c:pt idx="33">
                    <c:v>Serbia</c:v>
                  </c:pt>
                  <c:pt idx="34">
                    <c:v>Ukraine</c:v>
                  </c:pt>
                  <c:pt idx="35">
                    <c:v>Ireland</c:v>
                  </c:pt>
                  <c:pt idx="36">
                    <c:v>Latvia</c:v>
                  </c:pt>
                  <c:pt idx="37">
                    <c:v>Azerbaijan</c:v>
                  </c:pt>
                  <c:pt idx="38">
                    <c:v>Canada</c:v>
                  </c:pt>
                  <c:pt idx="39">
                    <c:v>Slovenia</c:v>
                  </c:pt>
                  <c:pt idx="40">
                    <c:v>Belgium</c:v>
                  </c:pt>
                  <c:pt idx="41">
                    <c:v>Netherlands</c:v>
                  </c:pt>
                  <c:pt idx="42">
                    <c:v>Japan</c:v>
                  </c:pt>
                  <c:pt idx="43">
                    <c:v>Estonia</c:v>
                  </c:pt>
                  <c:pt idx="44">
                    <c:v>Czech republic</c:v>
                  </c:pt>
                  <c:pt idx="45">
                    <c:v>Iraq</c:v>
                  </c:pt>
                  <c:pt idx="46">
                    <c:v>Morocco</c:v>
                  </c:pt>
                </c15:dlblRangeCache>
              </c15:datalabelsRange>
            </c:ext>
            <c:ext xmlns:c16="http://schemas.microsoft.com/office/drawing/2014/chart" uri="{C3380CC4-5D6E-409C-BE32-E72D297353CC}">
              <c16:uniqueId val="{00000031-31FF-4C15-8324-F1A7F33A0FD4}"/>
            </c:ext>
          </c:extLst>
        </c:ser>
        <c:dLbls>
          <c:showLegendKey val="0"/>
          <c:showVal val="0"/>
          <c:showCatName val="0"/>
          <c:showSerName val="0"/>
          <c:showPercent val="0"/>
          <c:showBubbleSize val="0"/>
        </c:dLbls>
        <c:axId val="519796096"/>
        <c:axId val="519793144"/>
      </c:scatterChart>
      <c:valAx>
        <c:axId val="51979609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9793144"/>
        <c:crosses val="autoZero"/>
        <c:crossBetween val="midCat"/>
      </c:valAx>
      <c:valAx>
        <c:axId val="5197931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979609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2200" b="1"/>
              <a:t>Ranking</a:t>
            </a:r>
            <a:r>
              <a:rPr lang="en-GB" sz="2200" b="1" baseline="0"/>
              <a:t> of </a:t>
            </a:r>
            <a:r>
              <a:rPr lang="en-GB" sz="2200" b="1"/>
              <a:t>Childrens</a:t>
            </a:r>
            <a:r>
              <a:rPr lang="en-GB" sz="2200" b="1" baseline="0"/>
              <a:t> Strike Weekly (CSW) Groups-per-Capita, versus Debiased National Religiosity, across 29 nations.</a:t>
            </a:r>
            <a:endParaRPr lang="en-GB" sz="2200" b="1"/>
          </a:p>
        </c:rich>
      </c:tx>
      <c:layout>
        <c:manualLayout>
          <c:xMode val="edge"/>
          <c:yMode val="edge"/>
          <c:x val="0.13188192585142633"/>
          <c:y val="1.415487174532632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CSW Groups versus National Religiosity</c:v>
          </c:tx>
          <c:spPr>
            <a:ln w="25400" cap="rnd">
              <a:noFill/>
              <a:round/>
            </a:ln>
            <a:effectLst/>
          </c:spPr>
          <c:marker>
            <c:symbol val="circle"/>
            <c:size val="7"/>
            <c:spPr>
              <a:solidFill>
                <a:schemeClr val="tx1">
                  <a:lumMod val="75000"/>
                  <a:lumOff val="25000"/>
                </a:schemeClr>
              </a:solidFill>
              <a:ln w="9525">
                <a:noFill/>
              </a:ln>
              <a:effectLst/>
            </c:spPr>
          </c:marker>
          <c:dLbls>
            <c:dLbl>
              <c:idx val="0"/>
              <c:tx>
                <c:rich>
                  <a:bodyPr/>
                  <a:lstStyle/>
                  <a:p>
                    <a:fld id="{B7C4DD27-FDB1-478B-B597-EC3C835B245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A043-4C68-AA9D-44400727CCB5}"/>
                </c:ext>
              </c:extLst>
            </c:dLbl>
            <c:dLbl>
              <c:idx val="1"/>
              <c:tx>
                <c:rich>
                  <a:bodyPr/>
                  <a:lstStyle/>
                  <a:p>
                    <a:fld id="{69948E28-42DE-4A09-96A4-1E964F87C2B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043-4C68-AA9D-44400727CCB5}"/>
                </c:ext>
              </c:extLst>
            </c:dLbl>
            <c:dLbl>
              <c:idx val="2"/>
              <c:tx>
                <c:rich>
                  <a:bodyPr/>
                  <a:lstStyle/>
                  <a:p>
                    <a:fld id="{4CF60574-94CE-410B-B2E5-B5295FA51D3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043-4C68-AA9D-44400727CCB5}"/>
                </c:ext>
              </c:extLst>
            </c:dLbl>
            <c:dLbl>
              <c:idx val="3"/>
              <c:tx>
                <c:rich>
                  <a:bodyPr/>
                  <a:lstStyle/>
                  <a:p>
                    <a:fld id="{95D51C35-CB43-4C30-98E0-37C50DCB79D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043-4C68-AA9D-44400727CCB5}"/>
                </c:ext>
              </c:extLst>
            </c:dLbl>
            <c:dLbl>
              <c:idx val="4"/>
              <c:tx>
                <c:rich>
                  <a:bodyPr/>
                  <a:lstStyle/>
                  <a:p>
                    <a:fld id="{39567D5C-C49F-4073-AA24-A4128B000E9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043-4C68-AA9D-44400727CCB5}"/>
                </c:ext>
              </c:extLst>
            </c:dLbl>
            <c:dLbl>
              <c:idx val="5"/>
              <c:tx>
                <c:rich>
                  <a:bodyPr/>
                  <a:lstStyle/>
                  <a:p>
                    <a:fld id="{7F78E956-57F9-499A-8B03-5793DB74FB1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043-4C68-AA9D-44400727CCB5}"/>
                </c:ext>
              </c:extLst>
            </c:dLbl>
            <c:dLbl>
              <c:idx val="6"/>
              <c:tx>
                <c:rich>
                  <a:bodyPr/>
                  <a:lstStyle/>
                  <a:p>
                    <a:fld id="{EA0C9421-6B6D-4E1F-8919-0847F222049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043-4C68-AA9D-44400727CCB5}"/>
                </c:ext>
              </c:extLst>
            </c:dLbl>
            <c:dLbl>
              <c:idx val="7"/>
              <c:tx>
                <c:rich>
                  <a:bodyPr/>
                  <a:lstStyle/>
                  <a:p>
                    <a:fld id="{51C02AAA-90CC-43E2-9F72-16B0E2D91E6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043-4C68-AA9D-44400727CCB5}"/>
                </c:ext>
              </c:extLst>
            </c:dLbl>
            <c:dLbl>
              <c:idx val="8"/>
              <c:tx>
                <c:rich>
                  <a:bodyPr/>
                  <a:lstStyle/>
                  <a:p>
                    <a:fld id="{FE2389E2-FA6E-4C5E-BD50-9860BD9B149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A043-4C68-AA9D-44400727CCB5}"/>
                </c:ext>
              </c:extLst>
            </c:dLbl>
            <c:dLbl>
              <c:idx val="9"/>
              <c:tx>
                <c:rich>
                  <a:bodyPr/>
                  <a:lstStyle/>
                  <a:p>
                    <a:fld id="{EDFF6928-648A-4771-AB5E-FA1F463A1A9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A043-4C68-AA9D-44400727CCB5}"/>
                </c:ext>
              </c:extLst>
            </c:dLbl>
            <c:dLbl>
              <c:idx val="10"/>
              <c:tx>
                <c:rich>
                  <a:bodyPr/>
                  <a:lstStyle/>
                  <a:p>
                    <a:fld id="{04912AD3-ACBE-46CA-84C4-EEA2D99060C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A043-4C68-AA9D-44400727CCB5}"/>
                </c:ext>
              </c:extLst>
            </c:dLbl>
            <c:dLbl>
              <c:idx val="11"/>
              <c:tx>
                <c:rich>
                  <a:bodyPr/>
                  <a:lstStyle/>
                  <a:p>
                    <a:fld id="{99A4F557-FCA9-480B-946C-D5DA4E4FFD2B}"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A043-4C68-AA9D-44400727CCB5}"/>
                </c:ext>
              </c:extLst>
            </c:dLbl>
            <c:dLbl>
              <c:idx val="12"/>
              <c:tx>
                <c:rich>
                  <a:bodyPr/>
                  <a:lstStyle/>
                  <a:p>
                    <a:fld id="{A50E62E9-BF13-43B0-AD2C-9F578B93F39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A043-4C68-AA9D-44400727CCB5}"/>
                </c:ext>
              </c:extLst>
            </c:dLbl>
            <c:dLbl>
              <c:idx val="13"/>
              <c:tx>
                <c:rich>
                  <a:bodyPr/>
                  <a:lstStyle/>
                  <a:p>
                    <a:fld id="{26C12D88-F7BD-4EE2-801F-160CA7AB631B}"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A043-4C68-AA9D-44400727CCB5}"/>
                </c:ext>
              </c:extLst>
            </c:dLbl>
            <c:dLbl>
              <c:idx val="14"/>
              <c:tx>
                <c:rich>
                  <a:bodyPr/>
                  <a:lstStyle/>
                  <a:p>
                    <a:fld id="{6A3C1661-4E5B-41F0-8430-2F9D22DABAF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043-4C68-AA9D-44400727CCB5}"/>
                </c:ext>
              </c:extLst>
            </c:dLbl>
            <c:dLbl>
              <c:idx val="15"/>
              <c:tx>
                <c:rich>
                  <a:bodyPr/>
                  <a:lstStyle/>
                  <a:p>
                    <a:fld id="{25A06E49-F4D4-4A89-BDCC-65D97B76EAF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043-4C68-AA9D-44400727CCB5}"/>
                </c:ext>
              </c:extLst>
            </c:dLbl>
            <c:dLbl>
              <c:idx val="16"/>
              <c:tx>
                <c:rich>
                  <a:bodyPr/>
                  <a:lstStyle/>
                  <a:p>
                    <a:fld id="{FB03ED99-F64F-4F7A-80F7-4E4CD6CBFDD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043-4C68-AA9D-44400727CCB5}"/>
                </c:ext>
              </c:extLst>
            </c:dLbl>
            <c:dLbl>
              <c:idx val="17"/>
              <c:tx>
                <c:rich>
                  <a:bodyPr/>
                  <a:lstStyle/>
                  <a:p>
                    <a:fld id="{CC786A3F-7DCB-4939-A81A-455CA8D960EE}"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A043-4C68-AA9D-44400727CCB5}"/>
                </c:ext>
              </c:extLst>
            </c:dLbl>
            <c:dLbl>
              <c:idx val="18"/>
              <c:tx>
                <c:rich>
                  <a:bodyPr/>
                  <a:lstStyle/>
                  <a:p>
                    <a:fld id="{BDA05F3D-47A6-4EA0-BDED-26B17CCA47D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043-4C68-AA9D-44400727CCB5}"/>
                </c:ext>
              </c:extLst>
            </c:dLbl>
            <c:dLbl>
              <c:idx val="19"/>
              <c:tx>
                <c:rich>
                  <a:bodyPr/>
                  <a:lstStyle/>
                  <a:p>
                    <a:fld id="{75EE83DC-4F9B-4233-B6B8-96CA4D85BEB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043-4C68-AA9D-44400727CCB5}"/>
                </c:ext>
              </c:extLst>
            </c:dLbl>
            <c:dLbl>
              <c:idx val="20"/>
              <c:tx>
                <c:rich>
                  <a:bodyPr/>
                  <a:lstStyle/>
                  <a:p>
                    <a:fld id="{6C63F611-DD3C-4A46-91FF-6D5A41F8E90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043-4C68-AA9D-44400727CCB5}"/>
                </c:ext>
              </c:extLst>
            </c:dLbl>
            <c:dLbl>
              <c:idx val="21"/>
              <c:tx>
                <c:rich>
                  <a:bodyPr/>
                  <a:lstStyle/>
                  <a:p>
                    <a:fld id="{F4D7850D-756C-40EE-A276-2CDE7B42E46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043-4C68-AA9D-44400727CCB5}"/>
                </c:ext>
              </c:extLst>
            </c:dLbl>
            <c:dLbl>
              <c:idx val="22"/>
              <c:tx>
                <c:rich>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fld id="{022B37B4-3FF0-4331-AF9C-C72135E48BD8}" type="CELLRANGE">
                      <a:rPr lang="en-US"/>
                      <a:pPr>
                        <a:defRPr sz="1000" b="1"/>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79CD-4BDE-BD67-0C56338E30AA}"/>
                </c:ext>
              </c:extLst>
            </c:dLbl>
            <c:dLbl>
              <c:idx val="23"/>
              <c:tx>
                <c:rich>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fld id="{09231A5E-4D83-42BD-9BF0-73CA7C717FC1}" type="CELLRANGE">
                      <a:rPr lang="en-US"/>
                      <a:pPr>
                        <a:defRPr sz="1000" b="1"/>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79CD-4BDE-BD67-0C56338E30AA}"/>
                </c:ext>
              </c:extLst>
            </c:dLbl>
            <c:dLbl>
              <c:idx val="24"/>
              <c:tx>
                <c:rich>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fld id="{43C74349-4FD8-4E98-81AA-4784218C9BE8}" type="CELLRANGE">
                      <a:rPr lang="en-US"/>
                      <a:pPr>
                        <a:defRPr sz="1000" b="1"/>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79CD-4BDE-BD67-0C56338E30AA}"/>
                </c:ext>
              </c:extLst>
            </c:dLbl>
            <c:dLbl>
              <c:idx val="25"/>
              <c:tx>
                <c:rich>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fld id="{DCD5178F-5066-4ABE-80B2-F61CEB8341EA}" type="CELLRANGE">
                      <a:rPr lang="en-US"/>
                      <a:pPr>
                        <a:defRPr sz="1000" b="1"/>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79CD-4BDE-BD67-0C56338E30AA}"/>
                </c:ext>
              </c:extLst>
            </c:dLbl>
            <c:dLbl>
              <c:idx val="26"/>
              <c:tx>
                <c:rich>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fld id="{3ED56945-8DE3-4FFF-93EF-EDB78F72E814}" type="CELLRANGE">
                      <a:rPr lang="en-GB"/>
                      <a:pPr>
                        <a:defRPr sz="1000" b="1"/>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79CD-4BDE-BD67-0C56338E30AA}"/>
                </c:ext>
              </c:extLst>
            </c:dLbl>
            <c:dLbl>
              <c:idx val="27"/>
              <c:tx>
                <c:rich>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fld id="{D5FFB558-9B0E-4E0E-A270-1E717A748B82}" type="CELLRANGE">
                      <a:rPr lang="en-US"/>
                      <a:pPr>
                        <a:defRPr sz="1000" b="1"/>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79CD-4BDE-BD67-0C56338E30AA}"/>
                </c:ext>
              </c:extLst>
            </c:dLbl>
            <c:dLbl>
              <c:idx val="28"/>
              <c:tx>
                <c:rich>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fld id="{A9719200-E462-4898-81B6-4C27ACA807AD}" type="CELLRANGE">
                      <a:rPr lang="en-US"/>
                      <a:pPr>
                        <a:defRPr sz="1000" b="1"/>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79CD-4BDE-BD67-0C56338E30AA}"/>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bg1">
                    <a:lumMod val="50000"/>
                  </a:schemeClr>
                </a:solidFill>
                <a:prstDash val="solid"/>
              </a:ln>
              <a:effectLst/>
            </c:spPr>
            <c:trendlineType val="linear"/>
            <c:dispRSqr val="1"/>
            <c:dispEq val="0"/>
            <c:trendlineLbl>
              <c:layout>
                <c:manualLayout>
                  <c:x val="-0.6141708182122757"/>
                  <c:y val="4.1209489923058153E-2"/>
                </c:manualLayout>
              </c:layout>
              <c:numFmt formatCode="General" sourceLinked="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trendlineLbl>
          </c:trendline>
          <c:xVal>
            <c:numRef>
              <c:f>'XR &amp; CSW'!$L$9:$L$37</c:f>
              <c:numCache>
                <c:formatCode>General</c:formatCode>
                <c:ptCount val="29"/>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47.198</c:v>
                </c:pt>
                <c:pt idx="13">
                  <c:v>67.853000000000009</c:v>
                </c:pt>
                <c:pt idx="14">
                  <c:v>36.262999999999998</c:v>
                </c:pt>
                <c:pt idx="15">
                  <c:v>39.908000000000001</c:v>
                </c:pt>
                <c:pt idx="16">
                  <c:v>28.972999999999999</c:v>
                </c:pt>
                <c:pt idx="17">
                  <c:v>38.692999999999998</c:v>
                </c:pt>
                <c:pt idx="18">
                  <c:v>37.478000000000002</c:v>
                </c:pt>
                <c:pt idx="19">
                  <c:v>30.188000000000002</c:v>
                </c:pt>
                <c:pt idx="20">
                  <c:v>24.113</c:v>
                </c:pt>
                <c:pt idx="21">
                  <c:v>27.757999999999999</c:v>
                </c:pt>
                <c:pt idx="22">
                  <c:v>76.358000000000004</c:v>
                </c:pt>
                <c:pt idx="23">
                  <c:v>62.993000000000009</c:v>
                </c:pt>
                <c:pt idx="24">
                  <c:v>66.638000000000005</c:v>
                </c:pt>
                <c:pt idx="25">
                  <c:v>54.488</c:v>
                </c:pt>
                <c:pt idx="26">
                  <c:v>69.067999999999998</c:v>
                </c:pt>
                <c:pt idx="27">
                  <c:v>55.703000000000003</c:v>
                </c:pt>
                <c:pt idx="28">
                  <c:v>78.787999999999997</c:v>
                </c:pt>
              </c:numCache>
            </c:numRef>
          </c:xVal>
          <c:yVal>
            <c:numRef>
              <c:f>'XR &amp; CSW'!$K$9:$K$37</c:f>
              <c:numCache>
                <c:formatCode>General</c:formatCode>
                <c:ptCount val="29"/>
                <c:pt idx="0">
                  <c:v>23</c:v>
                </c:pt>
                <c:pt idx="1">
                  <c:v>22</c:v>
                </c:pt>
                <c:pt idx="2">
                  <c:v>17</c:v>
                </c:pt>
                <c:pt idx="3">
                  <c:v>29</c:v>
                </c:pt>
                <c:pt idx="4">
                  <c:v>20</c:v>
                </c:pt>
                <c:pt idx="5">
                  <c:v>28</c:v>
                </c:pt>
                <c:pt idx="6">
                  <c:v>21</c:v>
                </c:pt>
                <c:pt idx="7">
                  <c:v>15</c:v>
                </c:pt>
                <c:pt idx="8">
                  <c:v>26</c:v>
                </c:pt>
                <c:pt idx="9">
                  <c:v>25</c:v>
                </c:pt>
                <c:pt idx="10">
                  <c:v>27</c:v>
                </c:pt>
                <c:pt idx="11">
                  <c:v>18</c:v>
                </c:pt>
                <c:pt idx="12">
                  <c:v>4</c:v>
                </c:pt>
                <c:pt idx="13">
                  <c:v>5</c:v>
                </c:pt>
                <c:pt idx="14">
                  <c:v>9</c:v>
                </c:pt>
                <c:pt idx="15">
                  <c:v>10</c:v>
                </c:pt>
                <c:pt idx="16">
                  <c:v>8</c:v>
                </c:pt>
                <c:pt idx="17">
                  <c:v>14</c:v>
                </c:pt>
                <c:pt idx="18">
                  <c:v>3</c:v>
                </c:pt>
                <c:pt idx="19">
                  <c:v>2</c:v>
                </c:pt>
                <c:pt idx="20">
                  <c:v>1</c:v>
                </c:pt>
                <c:pt idx="21">
                  <c:v>7</c:v>
                </c:pt>
                <c:pt idx="22">
                  <c:v>24</c:v>
                </c:pt>
                <c:pt idx="23">
                  <c:v>6</c:v>
                </c:pt>
                <c:pt idx="24">
                  <c:v>16</c:v>
                </c:pt>
                <c:pt idx="25">
                  <c:v>11</c:v>
                </c:pt>
                <c:pt idx="26">
                  <c:v>12</c:v>
                </c:pt>
                <c:pt idx="27">
                  <c:v>13</c:v>
                </c:pt>
                <c:pt idx="28">
                  <c:v>19</c:v>
                </c:pt>
              </c:numCache>
            </c:numRef>
          </c:yVal>
          <c:smooth val="0"/>
          <c:extLst>
            <c:ext xmlns:c15="http://schemas.microsoft.com/office/drawing/2012/chart" uri="{02D57815-91ED-43cb-92C2-25804820EDAC}">
              <c15:datalabelsRange>
                <c15:f>'XR &amp; CSW'!$B$9:$B$37</c15:f>
                <c15:dlblRangeCache>
                  <c:ptCount val="29"/>
                  <c:pt idx="0">
                    <c:v>Phillipines</c:v>
                  </c:pt>
                  <c:pt idx="1">
                    <c:v>India</c:v>
                  </c:pt>
                  <c:pt idx="2">
                    <c:v>Qatar</c:v>
                  </c:pt>
                  <c:pt idx="3">
                    <c:v>Egypt</c:v>
                  </c:pt>
                  <c:pt idx="4">
                    <c:v>UAE</c:v>
                  </c:pt>
                  <c:pt idx="5">
                    <c:v>Thailand</c:v>
                  </c:pt>
                  <c:pt idx="6">
                    <c:v>Kuwait</c:v>
                  </c:pt>
                  <c:pt idx="7">
                    <c:v>Bahrain</c:v>
                  </c:pt>
                  <c:pt idx="8">
                    <c:v>Malaysia</c:v>
                  </c:pt>
                  <c:pt idx="9">
                    <c:v>Indonesia</c:v>
                  </c:pt>
                  <c:pt idx="10">
                    <c:v>Saudia Arabia</c:v>
                  </c:pt>
                  <c:pt idx="11">
                    <c:v>Singapore</c:v>
                  </c:pt>
                  <c:pt idx="12">
                    <c:v>Spain</c:v>
                  </c:pt>
                  <c:pt idx="13">
                    <c:v>Italy</c:v>
                  </c:pt>
                  <c:pt idx="14">
                    <c:v>Australia</c:v>
                  </c:pt>
                  <c:pt idx="15">
                    <c:v>France</c:v>
                  </c:pt>
                  <c:pt idx="16">
                    <c:v>Great Britain</c:v>
                  </c:pt>
                  <c:pt idx="17">
                    <c:v>Germany</c:v>
                  </c:pt>
                  <c:pt idx="18">
                    <c:v>Finland</c:v>
                  </c:pt>
                  <c:pt idx="19">
                    <c:v>Norway</c:v>
                  </c:pt>
                  <c:pt idx="20">
                    <c:v>Sweden</c:v>
                  </c:pt>
                  <c:pt idx="21">
                    <c:v>Denmark</c:v>
                  </c:pt>
                  <c:pt idx="22">
                    <c:v>Poland</c:v>
                  </c:pt>
                  <c:pt idx="23">
                    <c:v>Portugal</c:v>
                  </c:pt>
                  <c:pt idx="24">
                    <c:v>Mexico</c:v>
                  </c:pt>
                  <c:pt idx="25">
                    <c:v>Austria</c:v>
                  </c:pt>
                  <c:pt idx="26">
                    <c:v>Greece</c:v>
                  </c:pt>
                  <c:pt idx="27">
                    <c:v>Lithuania</c:v>
                  </c:pt>
                  <c:pt idx="28">
                    <c:v>Turkey</c:v>
                  </c:pt>
                </c15:dlblRangeCache>
              </c15:datalabelsRange>
            </c:ext>
            <c:ext xmlns:c16="http://schemas.microsoft.com/office/drawing/2014/chart" uri="{C3380CC4-5D6E-409C-BE32-E72D297353CC}">
              <c16:uniqueId val="{00000000-A043-4C68-AA9D-44400727CCB5}"/>
            </c:ext>
          </c:extLst>
        </c:ser>
        <c:ser>
          <c:idx val="1"/>
          <c:order val="1"/>
          <c:tx>
            <c:v>Child weighted religiosity Version of Series 1</c:v>
          </c:tx>
          <c:spPr>
            <a:ln w="25400" cap="rnd">
              <a:noFill/>
              <a:round/>
            </a:ln>
            <a:effectLst/>
          </c:spPr>
          <c:marker>
            <c:symbol val="square"/>
            <c:size val="7"/>
            <c:spPr>
              <a:noFill/>
              <a:ln w="22225">
                <a:solidFill>
                  <a:schemeClr val="tx1">
                    <a:lumMod val="75000"/>
                    <a:lumOff val="25000"/>
                  </a:schemeClr>
                </a:solidFill>
              </a:ln>
              <a:effectLst/>
            </c:spPr>
          </c:marker>
          <c:dLbls>
            <c:dLbl>
              <c:idx val="0"/>
              <c:tx>
                <c:rich>
                  <a:bodyPr/>
                  <a:lstStyle/>
                  <a:p>
                    <a:fld id="{2E609CA1-D270-420B-9827-CEE81F7FC172}"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2D2A-4A02-9440-83BCAEAEB1EA}"/>
                </c:ext>
              </c:extLst>
            </c:dLbl>
            <c:dLbl>
              <c:idx val="1"/>
              <c:tx>
                <c:rich>
                  <a:bodyPr/>
                  <a:lstStyle/>
                  <a:p>
                    <a:fld id="{78B3C6BD-ECE3-4D27-9802-0DBC558FE13A}" type="CELLRANGE">
                      <a:rPr lang="en-GB"/>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2D2A-4A02-9440-83BCAEAEB1EA}"/>
                </c:ext>
              </c:extLst>
            </c:dLbl>
            <c:dLbl>
              <c:idx val="2"/>
              <c:tx>
                <c:rich>
                  <a:bodyPr/>
                  <a:lstStyle/>
                  <a:p>
                    <a:endParaRPr lang="en-GB"/>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D2A-4A02-9440-83BCAEAEB1EA}"/>
                </c:ext>
              </c:extLst>
            </c:dLbl>
            <c:dLbl>
              <c:idx val="3"/>
              <c:tx>
                <c:rich>
                  <a:bodyPr/>
                  <a:lstStyle/>
                  <a:p>
                    <a:fld id="{9B3B7E89-D81F-4777-9CDB-EDFC2F8CE69A}" type="CELLRANGE">
                      <a:rPr lang="en-GB"/>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D2A-4A02-9440-83BCAEAEB1EA}"/>
                </c:ext>
              </c:extLst>
            </c:dLbl>
            <c:dLbl>
              <c:idx val="4"/>
              <c:tx>
                <c:rich>
                  <a:bodyPr/>
                  <a:lstStyle/>
                  <a:p>
                    <a:fld id="{11331D9A-D633-4987-AF93-B5B9FDC1864B}" type="CELLRANGE">
                      <a:rPr lang="en-GB"/>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2D2A-4A02-9440-83BCAEAEB1EA}"/>
                </c:ext>
              </c:extLst>
            </c:dLbl>
            <c:dLbl>
              <c:idx val="5"/>
              <c:tx>
                <c:rich>
                  <a:bodyPr/>
                  <a:lstStyle/>
                  <a:p>
                    <a:endParaRPr lang="en-GB"/>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D2A-4A02-9440-83BCAEAEB1EA}"/>
                </c:ext>
              </c:extLst>
            </c:dLbl>
            <c:dLbl>
              <c:idx val="6"/>
              <c:tx>
                <c:rich>
                  <a:bodyPr/>
                  <a:lstStyle/>
                  <a:p>
                    <a:fld id="{14EBA047-B74A-410E-AC6F-07B0C23F41B9}" type="CELLRANGE">
                      <a:rPr lang="en-GB"/>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2D2A-4A02-9440-83BCAEAEB1EA}"/>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'XR &amp; CSW'!$M$21:$M$27</c:f>
              <c:numCache>
                <c:formatCode>General</c:formatCode>
                <c:ptCount val="7"/>
                <c:pt idx="0">
                  <c:v>35.173000000000002</c:v>
                </c:pt>
                <c:pt idx="1">
                  <c:v>62.428000000000004</c:v>
                </c:pt>
                <c:pt idx="3">
                  <c:v>37.058</c:v>
                </c:pt>
                <c:pt idx="4">
                  <c:v>24.847999999999999</c:v>
                </c:pt>
                <c:pt idx="6">
                  <c:v>31.628000000000004</c:v>
                </c:pt>
              </c:numCache>
            </c:numRef>
          </c:xVal>
          <c:yVal>
            <c:numRef>
              <c:f>'XR &amp; CSW'!$K$21:$K$27</c:f>
              <c:numCache>
                <c:formatCode>General</c:formatCode>
                <c:ptCount val="7"/>
                <c:pt idx="0">
                  <c:v>4</c:v>
                </c:pt>
                <c:pt idx="1">
                  <c:v>5</c:v>
                </c:pt>
                <c:pt idx="2">
                  <c:v>9</c:v>
                </c:pt>
                <c:pt idx="3">
                  <c:v>10</c:v>
                </c:pt>
                <c:pt idx="4">
                  <c:v>8</c:v>
                </c:pt>
                <c:pt idx="5">
                  <c:v>14</c:v>
                </c:pt>
                <c:pt idx="6">
                  <c:v>3</c:v>
                </c:pt>
              </c:numCache>
            </c:numRef>
          </c:yVal>
          <c:smooth val="0"/>
          <c:extLst>
            <c:ext xmlns:c15="http://schemas.microsoft.com/office/drawing/2012/chart" uri="{02D57815-91ED-43cb-92C2-25804820EDAC}">
              <c15:datalabelsRange>
                <c15:f>'XR &amp; CSW'!$B$21:$B$27</c15:f>
                <c15:dlblRangeCache>
                  <c:ptCount val="7"/>
                  <c:pt idx="0">
                    <c:v>Spain</c:v>
                  </c:pt>
                  <c:pt idx="1">
                    <c:v>Italy</c:v>
                  </c:pt>
                  <c:pt idx="2">
                    <c:v>Australia</c:v>
                  </c:pt>
                  <c:pt idx="3">
                    <c:v>France</c:v>
                  </c:pt>
                  <c:pt idx="4">
                    <c:v>Great Britain</c:v>
                  </c:pt>
                  <c:pt idx="5">
                    <c:v>Germany</c:v>
                  </c:pt>
                  <c:pt idx="6">
                    <c:v>Finland</c:v>
                  </c:pt>
                </c15:dlblRangeCache>
              </c15:datalabelsRange>
            </c:ext>
            <c:ext xmlns:c16="http://schemas.microsoft.com/office/drawing/2014/chart" uri="{C3380CC4-5D6E-409C-BE32-E72D297353CC}">
              <c16:uniqueId val="{0000001A-A043-4C68-AA9D-44400727CCB5}"/>
            </c:ext>
          </c:extLst>
        </c:ser>
        <c:dLbls>
          <c:showLegendKey val="0"/>
          <c:showVal val="0"/>
          <c:showCatName val="0"/>
          <c:showSerName val="0"/>
          <c:showPercent val="0"/>
          <c:showBubbleSize val="0"/>
        </c:dLbls>
        <c:axId val="460697128"/>
        <c:axId val="460698112"/>
      </c:scatterChart>
      <c:valAx>
        <c:axId val="460697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2000"/>
                  <a:t>Debiased</a:t>
                </a:r>
                <a:r>
                  <a:rPr lang="en-GB" sz="2000" baseline="0"/>
                  <a:t> National Religiosity</a:t>
                </a:r>
                <a:endParaRPr lang="en-GB" sz="2000"/>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460698112"/>
        <c:crosses val="autoZero"/>
        <c:crossBetween val="midCat"/>
      </c:valAx>
      <c:valAx>
        <c:axId val="4606981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800" b="0" i="0" baseline="0">
                    <a:effectLst/>
                  </a:rPr>
                  <a:t>Rank of CSW Groups-per-Capita for each nation</a:t>
                </a:r>
                <a:endParaRPr lang="en-GB" sz="1800">
                  <a:effectLst/>
                </a:endParaRPr>
              </a:p>
              <a:p>
                <a:pPr>
                  <a:defRPr/>
                </a:pPr>
                <a:r>
                  <a:rPr lang="en-GB" sz="1800" b="0" i="0" baseline="0">
                    <a:effectLst/>
                  </a:rPr>
                  <a:t>(high rank=low number)</a:t>
                </a:r>
                <a:endParaRPr lang="en-GB" sz="1800">
                  <a:effectLst/>
                </a:endParaRPr>
              </a:p>
              <a:p>
                <a:pPr>
                  <a:defRPr/>
                </a:pP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460697128"/>
        <c:crosses val="autoZero"/>
        <c:crossBetween val="midCat"/>
        <c:majorUnit val="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GB" sz="2200" b="1" i="0" baseline="0">
                <a:effectLst/>
              </a:rPr>
              <a:t>Ranking of Extinction Rebellion (XR) Groups-per-Capita, versus Debiased National Religiosity, across 29 nations.</a:t>
            </a:r>
            <a:endParaRPr lang="en-GB" sz="22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scatterChart>
        <c:scatterStyle val="lineMarker"/>
        <c:varyColors val="0"/>
        <c:ser>
          <c:idx val="0"/>
          <c:order val="0"/>
          <c:tx>
            <c:v>XR Groups-per-Capita v National Religiosity</c:v>
          </c:tx>
          <c:spPr>
            <a:ln w="25400" cap="rnd">
              <a:noFill/>
              <a:round/>
            </a:ln>
            <a:effectLst/>
          </c:spPr>
          <c:marker>
            <c:symbol val="circle"/>
            <c:size val="7"/>
            <c:spPr>
              <a:solidFill>
                <a:schemeClr val="tx1">
                  <a:lumMod val="75000"/>
                  <a:lumOff val="25000"/>
                </a:schemeClr>
              </a:solidFill>
              <a:ln w="9525">
                <a:noFill/>
              </a:ln>
              <a:effectLst/>
            </c:spPr>
          </c:marker>
          <c:dLbls>
            <c:dLbl>
              <c:idx val="0"/>
              <c:layout>
                <c:manualLayout>
                  <c:x val="-6.3461104847801666E-2"/>
                  <c:y val="0"/>
                </c:manualLayout>
              </c:layout>
              <c:tx>
                <c:rich>
                  <a:bodyPr/>
                  <a:lstStyle/>
                  <a:p>
                    <a:fld id="{2ED5090C-545A-444E-9F52-16F13045089C}"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7F3F-4B0A-B596-575655F5614B}"/>
                </c:ext>
              </c:extLst>
            </c:dLbl>
            <c:dLbl>
              <c:idx val="1"/>
              <c:tx>
                <c:rich>
                  <a:bodyPr/>
                  <a:lstStyle/>
                  <a:p>
                    <a:fld id="{7F46BA0A-568F-4418-9C19-31AF32734598}"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7F3F-4B0A-B596-575655F5614B}"/>
                </c:ext>
              </c:extLst>
            </c:dLbl>
            <c:dLbl>
              <c:idx val="2"/>
              <c:tx>
                <c:rich>
                  <a:bodyPr/>
                  <a:lstStyle/>
                  <a:p>
                    <a:fld id="{A7AE38B2-F7D2-42A9-A70B-6492646D251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7F3F-4B0A-B596-575655F5614B}"/>
                </c:ext>
              </c:extLst>
            </c:dLbl>
            <c:dLbl>
              <c:idx val="3"/>
              <c:tx>
                <c:rich>
                  <a:bodyPr/>
                  <a:lstStyle/>
                  <a:p>
                    <a:fld id="{79AF28FB-842A-4B48-9570-1E30312AA7DF}"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7F3F-4B0A-B596-575655F5614B}"/>
                </c:ext>
              </c:extLst>
            </c:dLbl>
            <c:dLbl>
              <c:idx val="4"/>
              <c:layout>
                <c:manualLayout>
                  <c:x val="-1.0959706699571234E-2"/>
                  <c:y val="4.8122816764692732E-2"/>
                </c:manualLayout>
              </c:layout>
              <c:tx>
                <c:rich>
                  <a:bodyPr/>
                  <a:lstStyle/>
                  <a:p>
                    <a:fld id="{4A2F042D-E112-421B-AD06-ADCAB1369F9C}"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7F3F-4B0A-B596-575655F5614B}"/>
                </c:ext>
              </c:extLst>
            </c:dLbl>
            <c:dLbl>
              <c:idx val="5"/>
              <c:layout>
                <c:manualLayout>
                  <c:x val="5.5741360089186179E-3"/>
                  <c:y val="0"/>
                </c:manualLayout>
              </c:layout>
              <c:tx>
                <c:rich>
                  <a:bodyPr/>
                  <a:lstStyle/>
                  <a:p>
                    <a:fld id="{C9C7A736-BDA7-4820-A1CD-C0511D8CC00C}"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7F3F-4B0A-B596-575655F5614B}"/>
                </c:ext>
              </c:extLst>
            </c:dLbl>
            <c:dLbl>
              <c:idx val="6"/>
              <c:layout>
                <c:manualLayout>
                  <c:x val="-3.179215056311941E-2"/>
                  <c:y val="-2.7914448242157858E-2"/>
                </c:manualLayout>
              </c:layout>
              <c:tx>
                <c:rich>
                  <a:bodyPr/>
                  <a:lstStyle/>
                  <a:p>
                    <a:fld id="{D427067E-0930-4034-BECF-3CE7185CB120}"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7F3F-4B0A-B596-575655F5614B}"/>
                </c:ext>
              </c:extLst>
            </c:dLbl>
            <c:dLbl>
              <c:idx val="7"/>
              <c:layout>
                <c:manualLayout>
                  <c:x val="-3.2502830958839178E-2"/>
                  <c:y val="-3.2540508380939658E-2"/>
                </c:manualLayout>
              </c:layout>
              <c:tx>
                <c:rich>
                  <a:bodyPr/>
                  <a:lstStyle/>
                  <a:p>
                    <a:fld id="{8189E411-D0E6-4A76-8ACD-B68275B941B0}"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7F3F-4B0A-B596-575655F5614B}"/>
                </c:ext>
              </c:extLst>
            </c:dLbl>
            <c:dLbl>
              <c:idx val="8"/>
              <c:layout>
                <c:manualLayout>
                  <c:x val="-2.9312288613303268E-2"/>
                  <c:y val="-5.5150040551500433E-2"/>
                </c:manualLayout>
              </c:layout>
              <c:tx>
                <c:rich>
                  <a:bodyPr/>
                  <a:lstStyle/>
                  <a:p>
                    <a:fld id="{BB0589BB-C85C-4C92-952C-B6120FCA845F}"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7F3F-4B0A-B596-575655F5614B}"/>
                </c:ext>
              </c:extLst>
            </c:dLbl>
            <c:dLbl>
              <c:idx val="9"/>
              <c:tx>
                <c:rich>
                  <a:bodyPr/>
                  <a:lstStyle/>
                  <a:p>
                    <a:fld id="{CDAA23F7-AB69-45B1-B2DD-B4848782E208}"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7F3F-4B0A-B596-575655F5614B}"/>
                </c:ext>
              </c:extLst>
            </c:dLbl>
            <c:dLbl>
              <c:idx val="10"/>
              <c:layout>
                <c:manualLayout>
                  <c:x val="-5.1093573844419475E-2"/>
                  <c:y val="-2.4497193325286923E-2"/>
                </c:manualLayout>
              </c:layout>
              <c:tx>
                <c:rich>
                  <a:bodyPr/>
                  <a:lstStyle/>
                  <a:p>
                    <a:fld id="{F162459F-167D-4D94-B15A-CD0BA4F190C6}"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7F3F-4B0A-B596-575655F5614B}"/>
                </c:ext>
              </c:extLst>
            </c:dLbl>
            <c:dLbl>
              <c:idx val="11"/>
              <c:layout>
                <c:manualLayout>
                  <c:x val="-5.2570462232243514E-2"/>
                  <c:y val="-5.0283860502838604E-2"/>
                </c:manualLayout>
              </c:layout>
              <c:tx>
                <c:rich>
                  <a:bodyPr/>
                  <a:lstStyle/>
                  <a:p>
                    <a:fld id="{0806C39D-49E1-4BA8-B9AE-D26456529209}"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7F3F-4B0A-B596-575655F5614B}"/>
                </c:ext>
              </c:extLst>
            </c:dLbl>
            <c:dLbl>
              <c:idx val="12"/>
              <c:tx>
                <c:rich>
                  <a:bodyPr/>
                  <a:lstStyle/>
                  <a:p>
                    <a:fld id="{D320BC92-6F42-42B8-A2A7-BE18E2062BFC}"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7F3F-4B0A-B596-575655F5614B}"/>
                </c:ext>
              </c:extLst>
            </c:dLbl>
            <c:dLbl>
              <c:idx val="13"/>
              <c:tx>
                <c:rich>
                  <a:bodyPr/>
                  <a:lstStyle/>
                  <a:p>
                    <a:fld id="{906C7494-00C3-4C64-94AD-8BDE5F401901}"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7F3F-4B0A-B596-575655F5614B}"/>
                </c:ext>
              </c:extLst>
            </c:dLbl>
            <c:dLbl>
              <c:idx val="14"/>
              <c:tx>
                <c:rich>
                  <a:bodyPr/>
                  <a:lstStyle/>
                  <a:p>
                    <a:fld id="{C33A9323-0121-44C8-A5DC-AFD910ABBDE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7F3F-4B0A-B596-575655F5614B}"/>
                </c:ext>
              </c:extLst>
            </c:dLbl>
            <c:dLbl>
              <c:idx val="15"/>
              <c:tx>
                <c:rich>
                  <a:bodyPr/>
                  <a:lstStyle/>
                  <a:p>
                    <a:fld id="{E624E83D-8D02-4672-98F9-05750B90ECB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7F3F-4B0A-B596-575655F5614B}"/>
                </c:ext>
              </c:extLst>
            </c:dLbl>
            <c:dLbl>
              <c:idx val="16"/>
              <c:tx>
                <c:rich>
                  <a:bodyPr/>
                  <a:lstStyle/>
                  <a:p>
                    <a:fld id="{9CACD630-58BF-42E5-931A-8D3D3DFF8CC5}"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7F3F-4B0A-B596-575655F5614B}"/>
                </c:ext>
              </c:extLst>
            </c:dLbl>
            <c:dLbl>
              <c:idx val="17"/>
              <c:tx>
                <c:rich>
                  <a:bodyPr/>
                  <a:lstStyle/>
                  <a:p>
                    <a:fld id="{8EEFE2C6-8BA7-465D-BF81-38691317390E}"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7F3F-4B0A-B596-575655F5614B}"/>
                </c:ext>
              </c:extLst>
            </c:dLbl>
            <c:dLbl>
              <c:idx val="18"/>
              <c:tx>
                <c:rich>
                  <a:bodyPr/>
                  <a:lstStyle/>
                  <a:p>
                    <a:fld id="{49D83C99-CDA1-4DAD-9B72-D6E8D221D28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7F3F-4B0A-B596-575655F5614B}"/>
                </c:ext>
              </c:extLst>
            </c:dLbl>
            <c:dLbl>
              <c:idx val="19"/>
              <c:layout>
                <c:manualLayout>
                  <c:x val="-2.4058624577226607E-2"/>
                  <c:y val="-1.8008953260404612E-2"/>
                </c:manualLayout>
              </c:layout>
              <c:tx>
                <c:rich>
                  <a:bodyPr/>
                  <a:lstStyle/>
                  <a:p>
                    <a:fld id="{91B0648A-A68D-490E-B681-7F259AE3A5B3}"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7F3F-4B0A-B596-575655F5614B}"/>
                </c:ext>
              </c:extLst>
            </c:dLbl>
            <c:dLbl>
              <c:idx val="20"/>
              <c:tx>
                <c:rich>
                  <a:bodyPr/>
                  <a:lstStyle/>
                  <a:p>
                    <a:fld id="{EA6F62A2-EFDF-4EEB-821C-FB7EB3B1906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7F3F-4B0A-B596-575655F5614B}"/>
                </c:ext>
              </c:extLst>
            </c:dLbl>
            <c:dLbl>
              <c:idx val="21"/>
              <c:tx>
                <c:rich>
                  <a:bodyPr/>
                  <a:lstStyle/>
                  <a:p>
                    <a:fld id="{D90C40B6-EC3F-49E5-A3C6-59DB1F7139BD}"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7F3F-4B0A-B596-575655F5614B}"/>
                </c:ext>
              </c:extLst>
            </c:dLbl>
            <c:dLbl>
              <c:idx val="22"/>
              <c:tx>
                <c:rich>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fld id="{74E4D9C0-C93C-4FD8-8786-D91701247B82}" type="CELLRANGE">
                      <a:rPr lang="en-US"/>
                      <a:pPr>
                        <a:defRPr sz="1050" b="1"/>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732B-44F6-9A93-F26AA38F1562}"/>
                </c:ext>
              </c:extLst>
            </c:dLbl>
            <c:dLbl>
              <c:idx val="23"/>
              <c:tx>
                <c:rich>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fld id="{F7A46780-F1E2-426E-AE62-C01A73E114C3}" type="CELLRANGE">
                      <a:rPr lang="en-US"/>
                      <a:pPr>
                        <a:defRPr sz="1050" b="1"/>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732B-44F6-9A93-F26AA38F1562}"/>
                </c:ext>
              </c:extLst>
            </c:dLbl>
            <c:dLbl>
              <c:idx val="24"/>
              <c:tx>
                <c:rich>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fld id="{F3783013-A347-488A-8CC7-467A7EDE5697}" type="CELLRANGE">
                      <a:rPr lang="en-US"/>
                      <a:pPr>
                        <a:defRPr sz="1050" b="1"/>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732B-44F6-9A93-F26AA38F1562}"/>
                </c:ext>
              </c:extLst>
            </c:dLbl>
            <c:dLbl>
              <c:idx val="25"/>
              <c:tx>
                <c:rich>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fld id="{F97113B2-AA4C-42DC-A8E4-B44E5F8E863A}" type="CELLRANGE">
                      <a:rPr lang="en-GB"/>
                      <a:pPr>
                        <a:defRPr sz="1050" b="1"/>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732B-44F6-9A93-F26AA38F1562}"/>
                </c:ext>
              </c:extLst>
            </c:dLbl>
            <c:dLbl>
              <c:idx val="26"/>
              <c:tx>
                <c:rich>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fld id="{7C6615B4-3333-4C55-9CBA-0F80FBDBC67D}" type="CELLRANGE">
                      <a:rPr lang="en-US"/>
                      <a:pPr>
                        <a:defRPr sz="1050" b="1"/>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732B-44F6-9A93-F26AA38F1562}"/>
                </c:ext>
              </c:extLst>
            </c:dLbl>
            <c:dLbl>
              <c:idx val="27"/>
              <c:tx>
                <c:rich>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fld id="{C8316A30-6E50-43A0-9DDB-47ACAAB9E103}" type="CELLRANGE">
                      <a:rPr lang="en-US"/>
                      <a:pPr>
                        <a:defRPr sz="1050" b="1"/>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732B-44F6-9A93-F26AA38F1562}"/>
                </c:ext>
              </c:extLst>
            </c:dLbl>
            <c:dLbl>
              <c:idx val="28"/>
              <c:tx>
                <c:rich>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fld id="{1B444F00-03BA-4AFA-8EE4-841CA5E10115}" type="CELLRANGE">
                      <a:rPr lang="en-US"/>
                      <a:pPr>
                        <a:defRPr sz="1050" b="1"/>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732B-44F6-9A93-F26AA38F1562}"/>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bg1">
                    <a:lumMod val="50000"/>
                  </a:schemeClr>
                </a:solidFill>
                <a:prstDash val="solid"/>
              </a:ln>
              <a:effectLst/>
            </c:spPr>
            <c:trendlineType val="linear"/>
            <c:dispRSqr val="1"/>
            <c:dispEq val="0"/>
            <c:trendlineLbl>
              <c:layout>
                <c:manualLayout>
                  <c:x val="-0.62718867231714936"/>
                  <c:y val="5.1711460489995857E-2"/>
                </c:manualLayout>
              </c:layout>
              <c:numFmt formatCode="General" sourceLinked="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trendlineLbl>
          </c:trendline>
          <c:xVal>
            <c:numRef>
              <c:f>'XR &amp; CSW'!$L$9:$L$37</c:f>
              <c:numCache>
                <c:formatCode>General</c:formatCode>
                <c:ptCount val="29"/>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47.198</c:v>
                </c:pt>
                <c:pt idx="13">
                  <c:v>67.853000000000009</c:v>
                </c:pt>
                <c:pt idx="14">
                  <c:v>36.262999999999998</c:v>
                </c:pt>
                <c:pt idx="15">
                  <c:v>39.908000000000001</c:v>
                </c:pt>
                <c:pt idx="16">
                  <c:v>28.972999999999999</c:v>
                </c:pt>
                <c:pt idx="17">
                  <c:v>38.692999999999998</c:v>
                </c:pt>
                <c:pt idx="18">
                  <c:v>37.478000000000002</c:v>
                </c:pt>
                <c:pt idx="19">
                  <c:v>30.188000000000002</c:v>
                </c:pt>
                <c:pt idx="20">
                  <c:v>24.113</c:v>
                </c:pt>
                <c:pt idx="21">
                  <c:v>27.757999999999999</c:v>
                </c:pt>
                <c:pt idx="22">
                  <c:v>76.358000000000004</c:v>
                </c:pt>
                <c:pt idx="23">
                  <c:v>62.993000000000009</c:v>
                </c:pt>
                <c:pt idx="24">
                  <c:v>66.638000000000005</c:v>
                </c:pt>
                <c:pt idx="25">
                  <c:v>54.488</c:v>
                </c:pt>
                <c:pt idx="26">
                  <c:v>69.067999999999998</c:v>
                </c:pt>
                <c:pt idx="27">
                  <c:v>55.703000000000003</c:v>
                </c:pt>
                <c:pt idx="28">
                  <c:v>78.787999999999997</c:v>
                </c:pt>
              </c:numCache>
            </c:numRef>
          </c:xVal>
          <c:yVal>
            <c:numRef>
              <c:f>'XR &amp; CSW'!$F$9:$F$37</c:f>
              <c:numCache>
                <c:formatCode>General</c:formatCode>
                <c:ptCount val="29"/>
                <c:pt idx="0">
                  <c:v>21</c:v>
                </c:pt>
                <c:pt idx="1">
                  <c:v>18</c:v>
                </c:pt>
                <c:pt idx="2">
                  <c:v>13</c:v>
                </c:pt>
                <c:pt idx="3">
                  <c:v>20</c:v>
                </c:pt>
                <c:pt idx="4">
                  <c:v>26</c:v>
                </c:pt>
                <c:pt idx="5">
                  <c:v>26</c:v>
                </c:pt>
                <c:pt idx="6">
                  <c:v>26</c:v>
                </c:pt>
                <c:pt idx="7">
                  <c:v>26</c:v>
                </c:pt>
                <c:pt idx="8">
                  <c:v>26</c:v>
                </c:pt>
                <c:pt idx="9">
                  <c:v>22</c:v>
                </c:pt>
                <c:pt idx="10">
                  <c:v>26</c:v>
                </c:pt>
                <c:pt idx="11">
                  <c:v>26</c:v>
                </c:pt>
                <c:pt idx="12">
                  <c:v>10</c:v>
                </c:pt>
                <c:pt idx="13">
                  <c:v>14</c:v>
                </c:pt>
                <c:pt idx="14">
                  <c:v>2</c:v>
                </c:pt>
                <c:pt idx="15">
                  <c:v>6</c:v>
                </c:pt>
                <c:pt idx="16">
                  <c:v>1</c:v>
                </c:pt>
                <c:pt idx="17">
                  <c:v>8</c:v>
                </c:pt>
                <c:pt idx="18">
                  <c:v>4</c:v>
                </c:pt>
                <c:pt idx="19">
                  <c:v>3</c:v>
                </c:pt>
                <c:pt idx="20">
                  <c:v>7</c:v>
                </c:pt>
                <c:pt idx="21">
                  <c:v>5</c:v>
                </c:pt>
                <c:pt idx="22">
                  <c:v>11</c:v>
                </c:pt>
                <c:pt idx="23">
                  <c:v>15</c:v>
                </c:pt>
                <c:pt idx="24">
                  <c:v>17</c:v>
                </c:pt>
                <c:pt idx="25">
                  <c:v>9</c:v>
                </c:pt>
                <c:pt idx="26">
                  <c:v>16</c:v>
                </c:pt>
                <c:pt idx="27">
                  <c:v>12</c:v>
                </c:pt>
                <c:pt idx="28">
                  <c:v>19</c:v>
                </c:pt>
              </c:numCache>
            </c:numRef>
          </c:yVal>
          <c:smooth val="0"/>
          <c:extLst>
            <c:ext xmlns:c15="http://schemas.microsoft.com/office/drawing/2012/chart" uri="{02D57815-91ED-43cb-92C2-25804820EDAC}">
              <c15:datalabelsRange>
                <c15:f>'XR &amp; CSW'!$B$9:$B$37</c15:f>
                <c15:dlblRangeCache>
                  <c:ptCount val="29"/>
                  <c:pt idx="0">
                    <c:v>Phillipines</c:v>
                  </c:pt>
                  <c:pt idx="1">
                    <c:v>India</c:v>
                  </c:pt>
                  <c:pt idx="2">
                    <c:v>Qatar</c:v>
                  </c:pt>
                  <c:pt idx="3">
                    <c:v>Egypt</c:v>
                  </c:pt>
                  <c:pt idx="4">
                    <c:v>UAE</c:v>
                  </c:pt>
                  <c:pt idx="5">
                    <c:v>Thailand</c:v>
                  </c:pt>
                  <c:pt idx="6">
                    <c:v>Kuwait</c:v>
                  </c:pt>
                  <c:pt idx="7">
                    <c:v>Bahrain</c:v>
                  </c:pt>
                  <c:pt idx="8">
                    <c:v>Malaysia</c:v>
                  </c:pt>
                  <c:pt idx="9">
                    <c:v>Indonesia</c:v>
                  </c:pt>
                  <c:pt idx="10">
                    <c:v>Saudia Arabia</c:v>
                  </c:pt>
                  <c:pt idx="11">
                    <c:v>Singapore</c:v>
                  </c:pt>
                  <c:pt idx="12">
                    <c:v>Spain</c:v>
                  </c:pt>
                  <c:pt idx="13">
                    <c:v>Italy</c:v>
                  </c:pt>
                  <c:pt idx="14">
                    <c:v>Australia</c:v>
                  </c:pt>
                  <c:pt idx="15">
                    <c:v>France</c:v>
                  </c:pt>
                  <c:pt idx="16">
                    <c:v>Great Britain</c:v>
                  </c:pt>
                  <c:pt idx="17">
                    <c:v>Germany</c:v>
                  </c:pt>
                  <c:pt idx="18">
                    <c:v>Finland</c:v>
                  </c:pt>
                  <c:pt idx="19">
                    <c:v>Norway</c:v>
                  </c:pt>
                  <c:pt idx="20">
                    <c:v>Sweden</c:v>
                  </c:pt>
                  <c:pt idx="21">
                    <c:v>Denmark</c:v>
                  </c:pt>
                  <c:pt idx="22">
                    <c:v>Poland</c:v>
                  </c:pt>
                  <c:pt idx="23">
                    <c:v>Portugal</c:v>
                  </c:pt>
                  <c:pt idx="24">
                    <c:v>Mexico</c:v>
                  </c:pt>
                  <c:pt idx="25">
                    <c:v>Austria</c:v>
                  </c:pt>
                  <c:pt idx="26">
                    <c:v>Greece</c:v>
                  </c:pt>
                  <c:pt idx="27">
                    <c:v>Lithuania</c:v>
                  </c:pt>
                  <c:pt idx="28">
                    <c:v>Turkey</c:v>
                  </c:pt>
                </c15:dlblRangeCache>
              </c15:datalabelsRange>
            </c:ext>
            <c:ext xmlns:c16="http://schemas.microsoft.com/office/drawing/2014/chart" uri="{C3380CC4-5D6E-409C-BE32-E72D297353CC}">
              <c16:uniqueId val="{00000017-7F3F-4B0A-B596-575655F5614B}"/>
            </c:ext>
          </c:extLst>
        </c:ser>
        <c:dLbls>
          <c:showLegendKey val="0"/>
          <c:showVal val="0"/>
          <c:showCatName val="0"/>
          <c:showSerName val="0"/>
          <c:showPercent val="0"/>
          <c:showBubbleSize val="0"/>
        </c:dLbls>
        <c:axId val="460697128"/>
        <c:axId val="460698112"/>
      </c:scatterChart>
      <c:valAx>
        <c:axId val="460697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2000"/>
                  <a:t>Debiased</a:t>
                </a:r>
                <a:r>
                  <a:rPr lang="en-GB" sz="2000" baseline="0"/>
                  <a:t> National Religiosity</a:t>
                </a:r>
                <a:endParaRPr lang="en-GB" sz="2000"/>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460698112"/>
        <c:crosses val="autoZero"/>
        <c:crossBetween val="midCat"/>
      </c:valAx>
      <c:valAx>
        <c:axId val="4606981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800"/>
                  <a:t>Rank of XR Groups-per-Capita for eac</a:t>
                </a:r>
                <a:r>
                  <a:rPr lang="en-GB" sz="1800" baseline="0"/>
                  <a:t>h nation</a:t>
                </a:r>
              </a:p>
              <a:p>
                <a:pPr>
                  <a:defRPr/>
                </a:pPr>
                <a:r>
                  <a:rPr lang="en-GB" sz="1800" baseline="0"/>
                  <a:t>(high rank=low number)</a:t>
                </a:r>
                <a:endParaRPr lang="en-GB" sz="1800"/>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4606971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GB" sz="1800" b="1" u="sng"/>
              <a:t>A</a:t>
            </a:r>
            <a:r>
              <a:rPr lang="en-GB" sz="1800" b="1" u="sng" baseline="0"/>
              <a:t> 'Strongly-Constrained' (SCe) series</a:t>
            </a:r>
            <a:r>
              <a:rPr lang="en-GB" sz="1800" b="1" baseline="0"/>
              <a:t> for Europe only, from Special Eurobarometer 490 (2019).</a:t>
            </a:r>
            <a:r>
              <a:rPr lang="en-GB" sz="1800" b="0" baseline="0"/>
              <a:t> For 24 Nations.</a:t>
            </a:r>
          </a:p>
        </c:rich>
      </c:tx>
      <c:layout>
        <c:manualLayout>
          <c:xMode val="edge"/>
          <c:yMode val="edge"/>
          <c:x val="0.14077922805537024"/>
          <c:y val="1.3213775829506917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6"/>
            <c:spPr>
              <a:solidFill>
                <a:schemeClr val="accent1"/>
              </a:solidFill>
              <a:ln w="9525">
                <a:noFill/>
              </a:ln>
              <a:effectLst/>
            </c:spPr>
          </c:marker>
          <c:dLbls>
            <c:dLbl>
              <c:idx val="0"/>
              <c:tx>
                <c:rich>
                  <a:bodyPr/>
                  <a:lstStyle/>
                  <a:p>
                    <a:fld id="{18F1FFB1-17E0-41F0-93F8-1FD2E50C4EA9}"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5159-4D5B-9DC8-4655B672AB51}"/>
                </c:ext>
              </c:extLst>
            </c:dLbl>
            <c:dLbl>
              <c:idx val="1"/>
              <c:layout>
                <c:manualLayout>
                  <c:x val="-3.9140567070371862E-2"/>
                  <c:y val="3.1130829019628648E-2"/>
                </c:manualLayout>
              </c:layout>
              <c:tx>
                <c:rich>
                  <a:bodyPr/>
                  <a:lstStyle/>
                  <a:p>
                    <a:fld id="{1132B9DE-0085-43CF-A85E-2FD52DD6A3C2}"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5159-4D5B-9DC8-4655B672AB51}"/>
                </c:ext>
              </c:extLst>
            </c:dLbl>
            <c:dLbl>
              <c:idx val="2"/>
              <c:layout>
                <c:manualLayout>
                  <c:x val="-6.6584513258712619E-2"/>
                  <c:y val="2.6419404687421863E-2"/>
                </c:manualLayout>
              </c:layout>
              <c:tx>
                <c:rich>
                  <a:bodyPr/>
                  <a:lstStyle/>
                  <a:p>
                    <a:fld id="{50D52C8F-E4E4-4E95-A031-6F902589FCC9}"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5159-4D5B-9DC8-4655B672AB51}"/>
                </c:ext>
              </c:extLst>
            </c:dLbl>
            <c:dLbl>
              <c:idx val="3"/>
              <c:tx>
                <c:rich>
                  <a:bodyPr/>
                  <a:lstStyle/>
                  <a:p>
                    <a:fld id="{5D095D34-88A5-41E9-A3BE-AC9A417E37B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159-4D5B-9DC8-4655B672AB51}"/>
                </c:ext>
              </c:extLst>
            </c:dLbl>
            <c:dLbl>
              <c:idx val="4"/>
              <c:tx>
                <c:rich>
                  <a:bodyPr/>
                  <a:lstStyle/>
                  <a:p>
                    <a:fld id="{E905071F-2BFF-41DB-A912-97B4A8534D8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159-4D5B-9DC8-4655B672AB51}"/>
                </c:ext>
              </c:extLst>
            </c:dLbl>
            <c:dLbl>
              <c:idx val="5"/>
              <c:tx>
                <c:rich>
                  <a:bodyPr/>
                  <a:lstStyle/>
                  <a:p>
                    <a:fld id="{B5329638-C999-4883-8E30-296BF2D5280F}"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5159-4D5B-9DC8-4655B672AB51}"/>
                </c:ext>
              </c:extLst>
            </c:dLbl>
            <c:dLbl>
              <c:idx val="6"/>
              <c:layout>
                <c:manualLayout>
                  <c:x val="-3.5452255687769864E-2"/>
                  <c:y val="2.641940468742195E-2"/>
                </c:manualLayout>
              </c:layout>
              <c:tx>
                <c:rich>
                  <a:bodyPr/>
                  <a:lstStyle/>
                  <a:p>
                    <a:fld id="{023AB049-18D2-4174-8F51-03203A052C1C}"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5159-4D5B-9DC8-4655B672AB51}"/>
                </c:ext>
              </c:extLst>
            </c:dLbl>
            <c:dLbl>
              <c:idx val="7"/>
              <c:tx>
                <c:rich>
                  <a:bodyPr/>
                  <a:lstStyle/>
                  <a:p>
                    <a:fld id="{2FABF1F7-D6CF-4D4D-B393-7EB98EED75B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159-4D5B-9DC8-4655B672AB51}"/>
                </c:ext>
              </c:extLst>
            </c:dLbl>
            <c:dLbl>
              <c:idx val="8"/>
              <c:layout>
                <c:manualLayout>
                  <c:x val="-3.1696620882031054E-2"/>
                  <c:y val="2.8775116853525341E-2"/>
                </c:manualLayout>
              </c:layout>
              <c:tx>
                <c:rich>
                  <a:bodyPr/>
                  <a:lstStyle/>
                  <a:p>
                    <a:fld id="{39585271-6D0F-4F34-B2BD-5EA94A1EB9D2}"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5159-4D5B-9DC8-4655B672AB51}"/>
                </c:ext>
              </c:extLst>
            </c:dLbl>
            <c:dLbl>
              <c:idx val="9"/>
              <c:layout>
                <c:manualLayout>
                  <c:x val="-3.5923048856561092E-2"/>
                  <c:y val="2.8775116853525341E-2"/>
                </c:manualLayout>
              </c:layout>
              <c:tx>
                <c:rich>
                  <a:bodyPr/>
                  <a:lstStyle/>
                  <a:p>
                    <a:fld id="{895FD57C-F217-4AFB-9BC4-2F0708BA5CC2}"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5159-4D5B-9DC8-4655B672AB51}"/>
                </c:ext>
              </c:extLst>
            </c:dLbl>
            <c:dLbl>
              <c:idx val="10"/>
              <c:tx>
                <c:rich>
                  <a:bodyPr/>
                  <a:lstStyle/>
                  <a:p>
                    <a:fld id="{CCF50C97-1C8C-4229-9969-307EBA0C43A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159-4D5B-9DC8-4655B672AB51}"/>
                </c:ext>
              </c:extLst>
            </c:dLbl>
            <c:dLbl>
              <c:idx val="11"/>
              <c:tx>
                <c:rich>
                  <a:bodyPr/>
                  <a:lstStyle/>
                  <a:p>
                    <a:fld id="{57B378D0-77BE-47A4-BCC7-46512FA89BA0}"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5159-4D5B-9DC8-4655B672AB51}"/>
                </c:ext>
              </c:extLst>
            </c:dLbl>
            <c:dLbl>
              <c:idx val="12"/>
              <c:layout>
                <c:manualLayout>
                  <c:x val="-5.9790732436473442E-3"/>
                  <c:y val="-4.7114243322066108E-3"/>
                </c:manualLayout>
              </c:layout>
              <c:tx>
                <c:rich>
                  <a:bodyPr/>
                  <a:lstStyle/>
                  <a:p>
                    <a:fld id="{041BFF53-C876-4E4F-8CAD-3838F24D1FA9}"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5159-4D5B-9DC8-4655B672AB51}"/>
                </c:ext>
              </c:extLst>
            </c:dLbl>
            <c:dLbl>
              <c:idx val="13"/>
              <c:layout>
                <c:manualLayout>
                  <c:x val="-2.9895366218236174E-3"/>
                  <c:y val="0"/>
                </c:manualLayout>
              </c:layout>
              <c:tx>
                <c:rich>
                  <a:bodyPr/>
                  <a:lstStyle/>
                  <a:p>
                    <a:fld id="{E8DE4633-E677-4265-9230-6A92D16DCF8F}"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5159-4D5B-9DC8-4655B672AB51}"/>
                </c:ext>
              </c:extLst>
            </c:dLbl>
            <c:dLbl>
              <c:idx val="14"/>
              <c:layout>
                <c:manualLayout>
                  <c:x val="-4.4843049327354259E-3"/>
                  <c:y val="-7.0671364983099158E-3"/>
                </c:manualLayout>
              </c:layout>
              <c:tx>
                <c:rich>
                  <a:bodyPr/>
                  <a:lstStyle/>
                  <a:p>
                    <a:fld id="{60A19223-6AB6-4BB5-9429-B3B1AD86F9D5}"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5159-4D5B-9DC8-4655B672AB51}"/>
                </c:ext>
              </c:extLst>
            </c:dLbl>
            <c:dLbl>
              <c:idx val="15"/>
              <c:layout>
                <c:manualLayout>
                  <c:x val="-3.7189835575485906E-2"/>
                  <c:y val="-2.6419219198275098E-2"/>
                </c:manualLayout>
              </c:layout>
              <c:tx>
                <c:rich>
                  <a:bodyPr/>
                  <a:lstStyle/>
                  <a:p>
                    <a:fld id="{215B2941-A8FE-4B88-8CA9-E77A53B3C7C5}"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5159-4D5B-9DC8-4655B672AB51}"/>
                </c:ext>
              </c:extLst>
            </c:dLbl>
            <c:dLbl>
              <c:idx val="16"/>
              <c:tx>
                <c:rich>
                  <a:bodyPr/>
                  <a:lstStyle/>
                  <a:p>
                    <a:fld id="{D8725638-F624-422B-9A35-82A75FAF23F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5159-4D5B-9DC8-4655B672AB51}"/>
                </c:ext>
              </c:extLst>
            </c:dLbl>
            <c:dLbl>
              <c:idx val="17"/>
              <c:tx>
                <c:rich>
                  <a:bodyPr/>
                  <a:lstStyle/>
                  <a:p>
                    <a:fld id="{5CDE0C2C-B0FD-40FC-BB2F-BCFC918847B1}"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5159-4D5B-9DC8-4655B672AB51}"/>
                </c:ext>
              </c:extLst>
            </c:dLbl>
            <c:dLbl>
              <c:idx val="18"/>
              <c:tx>
                <c:rich>
                  <a:bodyPr/>
                  <a:lstStyle/>
                  <a:p>
                    <a:fld id="{D28182D0-4DA2-4696-89B3-46B3076E18D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5159-4D5B-9DC8-4655B672AB51}"/>
                </c:ext>
              </c:extLst>
            </c:dLbl>
            <c:dLbl>
              <c:idx val="19"/>
              <c:layout>
                <c:manualLayout>
                  <c:x val="-7.683109118086702E-2"/>
                  <c:y val="-9.4228486644131349E-3"/>
                </c:manualLayout>
              </c:layout>
              <c:tx>
                <c:rich>
                  <a:bodyPr/>
                  <a:lstStyle/>
                  <a:p>
                    <a:fld id="{15C57E6D-3CD0-43B7-97B1-7EB046161447}"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5159-4D5B-9DC8-4655B672AB51}"/>
                </c:ext>
              </c:extLst>
            </c:dLbl>
            <c:dLbl>
              <c:idx val="20"/>
              <c:layout>
                <c:manualLayout>
                  <c:x val="-5.9790732436472349E-3"/>
                  <c:y val="4.7114243322066967E-3"/>
                </c:manualLayout>
              </c:layout>
              <c:tx>
                <c:rich>
                  <a:bodyPr/>
                  <a:lstStyle/>
                  <a:p>
                    <a:fld id="{1430081B-A653-4290-BDB3-AB1A11CEC248}"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5159-4D5B-9DC8-4655B672AB51}"/>
                </c:ext>
              </c:extLst>
            </c:dLbl>
            <c:dLbl>
              <c:idx val="21"/>
              <c:tx>
                <c:rich>
                  <a:bodyPr/>
                  <a:lstStyle/>
                  <a:p>
                    <a:fld id="{53D35824-571E-4A9F-BEAD-C40971E14D3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5159-4D5B-9DC8-4655B672AB51}"/>
                </c:ext>
              </c:extLst>
            </c:dLbl>
            <c:dLbl>
              <c:idx val="22"/>
              <c:tx>
                <c:rich>
                  <a:bodyPr/>
                  <a:lstStyle/>
                  <a:p>
                    <a:fld id="{7BB7D69D-2A7F-431C-8226-89C844A720B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5159-4D5B-9DC8-4655B672AB51}"/>
                </c:ext>
              </c:extLst>
            </c:dLbl>
            <c:dLbl>
              <c:idx val="23"/>
              <c:layout>
                <c:manualLayout>
                  <c:x val="-2.7485140590610031E-2"/>
                  <c:y val="-2.8774931364378489E-2"/>
                </c:manualLayout>
              </c:layout>
              <c:tx>
                <c:rich>
                  <a:bodyPr rot="0" spcFirstLastPara="1" vertOverflow="ellipsis" vert="horz" wrap="square" lIns="38100" tIns="19050" rIns="38100" bIns="19050" anchor="ctr" anchorCtr="1">
                    <a:noAutofit/>
                  </a:bodyPr>
                  <a:lstStyle/>
                  <a:p>
                    <a:pPr>
                      <a:defRPr sz="1100" b="0" i="0" u="none" strike="noStrike" kern="1200" baseline="0">
                        <a:solidFill>
                          <a:schemeClr val="tx1">
                            <a:lumMod val="75000"/>
                            <a:lumOff val="25000"/>
                          </a:schemeClr>
                        </a:solidFill>
                        <a:latin typeface="+mn-lt"/>
                        <a:ea typeface="+mn-ea"/>
                        <a:cs typeface="+mn-cs"/>
                      </a:defRPr>
                    </a:pPr>
                    <a:fld id="{56927C92-FBD1-4C52-8029-E77946220AAA}" type="CELLRANGE">
                      <a:rPr lang="en-US"/>
                      <a:pPr>
                        <a:defRPr sz="1100"/>
                      </a:pPr>
                      <a:t>[CELLRANGE]</a:t>
                    </a:fld>
                    <a:endParaRPr lang="en-GB"/>
                  </a:p>
                </c:rich>
              </c:tx>
              <c:spPr>
                <a:noFill/>
                <a:ln>
                  <a:noFill/>
                </a:ln>
                <a:effectLst/>
              </c:spPr>
              <c:txPr>
                <a:bodyPr rot="0" spcFirstLastPara="1" vertOverflow="ellipsis" vert="horz" wrap="square" lIns="38100" tIns="19050" rIns="38100" bIns="19050" anchor="ctr" anchorCtr="1">
                  <a:no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layout>
                    <c:manualLayout>
                      <c:w val="3.703294375198616E-2"/>
                      <c:h val="4.3415775221283918E-2"/>
                    </c:manualLayout>
                  </c15:layout>
                  <c15:dlblFieldTable/>
                  <c15:showDataLabelsRange val="1"/>
                </c:ext>
                <c:ext xmlns:c16="http://schemas.microsoft.com/office/drawing/2014/chart" uri="{C3380CC4-5D6E-409C-BE32-E72D297353CC}">
                  <c16:uniqueId val="{0000001A-5159-4D5B-9DC8-4655B672AB51}"/>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trendline>
            <c:spPr>
              <a:ln w="28575" cap="rnd">
                <a:solidFill>
                  <a:schemeClr val="accent1"/>
                </a:solidFill>
                <a:prstDash val="solid"/>
              </a:ln>
              <a:effectLst/>
            </c:spPr>
            <c:trendlineType val="linear"/>
            <c:dispRSqr val="1"/>
            <c:dispEq val="0"/>
            <c:trendlineLbl>
              <c:layout>
                <c:manualLayout>
                  <c:x val="4.336333249082612E-2"/>
                  <c:y val="-0.53350528786746876"/>
                </c:manualLayout>
              </c:layout>
              <c:numFmt formatCode="General" sourceLinked="0"/>
              <c:spPr>
                <a:noFill/>
                <a:ln>
                  <a:noFill/>
                </a:ln>
                <a:effectLst/>
              </c:spPr>
              <c:txPr>
                <a:bodyPr rot="0" spcFirstLastPara="1" vertOverflow="ellipsis" vert="horz" wrap="square" anchor="ctr" anchorCtr="1"/>
                <a:lstStyle/>
                <a:p>
                  <a:pPr>
                    <a:defRPr sz="1300" b="1" i="0" u="none" strike="noStrike" kern="1200" baseline="0">
                      <a:solidFill>
                        <a:schemeClr val="accent1"/>
                      </a:solidFill>
                      <a:latin typeface="+mn-lt"/>
                      <a:ea typeface="+mn-ea"/>
                      <a:cs typeface="+mn-cs"/>
                    </a:defRPr>
                  </a:pPr>
                  <a:endParaRPr lang="en-US"/>
                </a:p>
              </c:txPr>
            </c:trendlineLbl>
          </c:trendline>
          <c:xVal>
            <c:numRef>
              <c:f>Extra!$C$8:$C$31</c:f>
              <c:numCache>
                <c:formatCode>0.00</c:formatCode>
                <c:ptCount val="24"/>
                <c:pt idx="0">
                  <c:v>35.048000000000002</c:v>
                </c:pt>
                <c:pt idx="1">
                  <c:v>50.843000000000004</c:v>
                </c:pt>
                <c:pt idx="2">
                  <c:v>25.327999999999999</c:v>
                </c:pt>
                <c:pt idx="3">
                  <c:v>27.757999999999999</c:v>
                </c:pt>
                <c:pt idx="4">
                  <c:v>38.692999999999998</c:v>
                </c:pt>
                <c:pt idx="5">
                  <c:v>26.542999999999999</c:v>
                </c:pt>
                <c:pt idx="6">
                  <c:v>53.273000000000003</c:v>
                </c:pt>
                <c:pt idx="7">
                  <c:v>69.067999999999998</c:v>
                </c:pt>
                <c:pt idx="8">
                  <c:v>47.198</c:v>
                </c:pt>
                <c:pt idx="9">
                  <c:v>39.908000000000001</c:v>
                </c:pt>
                <c:pt idx="10">
                  <c:v>67.853000000000009</c:v>
                </c:pt>
                <c:pt idx="11">
                  <c:v>45.983000000000004</c:v>
                </c:pt>
                <c:pt idx="12">
                  <c:v>55.703000000000003</c:v>
                </c:pt>
                <c:pt idx="13">
                  <c:v>52.058000000000007</c:v>
                </c:pt>
                <c:pt idx="14">
                  <c:v>33.832999999999998</c:v>
                </c:pt>
                <c:pt idx="15">
                  <c:v>54.488</c:v>
                </c:pt>
                <c:pt idx="16">
                  <c:v>76.358000000000004</c:v>
                </c:pt>
                <c:pt idx="17">
                  <c:v>62.993000000000009</c:v>
                </c:pt>
                <c:pt idx="18">
                  <c:v>86.078000000000003</c:v>
                </c:pt>
                <c:pt idx="19">
                  <c:v>49.628</c:v>
                </c:pt>
                <c:pt idx="20">
                  <c:v>60.563000000000002</c:v>
                </c:pt>
                <c:pt idx="21">
                  <c:v>37.478000000000002</c:v>
                </c:pt>
                <c:pt idx="22">
                  <c:v>24.113</c:v>
                </c:pt>
                <c:pt idx="23">
                  <c:v>28.972999999999999</c:v>
                </c:pt>
              </c:numCache>
            </c:numRef>
          </c:xVal>
          <c:yVal>
            <c:numRef>
              <c:f>Extra!$D$8:$D$31</c:f>
              <c:numCache>
                <c:formatCode>General</c:formatCode>
                <c:ptCount val="24"/>
                <c:pt idx="0">
                  <c:v>23</c:v>
                </c:pt>
                <c:pt idx="1">
                  <c:v>10</c:v>
                </c:pt>
                <c:pt idx="2">
                  <c:v>15</c:v>
                </c:pt>
                <c:pt idx="3">
                  <c:v>47</c:v>
                </c:pt>
                <c:pt idx="4">
                  <c:v>30</c:v>
                </c:pt>
                <c:pt idx="5">
                  <c:v>16</c:v>
                </c:pt>
                <c:pt idx="6">
                  <c:v>26</c:v>
                </c:pt>
                <c:pt idx="7">
                  <c:v>11</c:v>
                </c:pt>
                <c:pt idx="8">
                  <c:v>18</c:v>
                </c:pt>
                <c:pt idx="9">
                  <c:v>23</c:v>
                </c:pt>
                <c:pt idx="10">
                  <c:v>19</c:v>
                </c:pt>
                <c:pt idx="11">
                  <c:v>11</c:v>
                </c:pt>
                <c:pt idx="12">
                  <c:v>14</c:v>
                </c:pt>
                <c:pt idx="13">
                  <c:v>17</c:v>
                </c:pt>
                <c:pt idx="14">
                  <c:v>27</c:v>
                </c:pt>
                <c:pt idx="15">
                  <c:v>27</c:v>
                </c:pt>
                <c:pt idx="16">
                  <c:v>15</c:v>
                </c:pt>
                <c:pt idx="17">
                  <c:v>19</c:v>
                </c:pt>
                <c:pt idx="18">
                  <c:v>11</c:v>
                </c:pt>
                <c:pt idx="19">
                  <c:v>19</c:v>
                </c:pt>
                <c:pt idx="20">
                  <c:v>13</c:v>
                </c:pt>
                <c:pt idx="21">
                  <c:v>33</c:v>
                </c:pt>
                <c:pt idx="22">
                  <c:v>50</c:v>
                </c:pt>
                <c:pt idx="23">
                  <c:v>29</c:v>
                </c:pt>
              </c:numCache>
            </c:numRef>
          </c:yVal>
          <c:smooth val="0"/>
          <c:extLst>
            <c:ext xmlns:c15="http://schemas.microsoft.com/office/drawing/2012/chart" uri="{02D57815-91ED-43cb-92C2-25804820EDAC}">
              <c15:datalabelsRange>
                <c15:f>Extra!$B$8:$B$31</c15:f>
                <c15:dlblRangeCache>
                  <c:ptCount val="24"/>
                  <c:pt idx="0">
                    <c:v>Belgium</c:v>
                  </c:pt>
                  <c:pt idx="1">
                    <c:v>Bulgaria</c:v>
                  </c:pt>
                  <c:pt idx="2">
                    <c:v>Czech Republic</c:v>
                  </c:pt>
                  <c:pt idx="3">
                    <c:v>Denmark</c:v>
                  </c:pt>
                  <c:pt idx="4">
                    <c:v>Germany</c:v>
                  </c:pt>
                  <c:pt idx="5">
                    <c:v>Estonia</c:v>
                  </c:pt>
                  <c:pt idx="6">
                    <c:v>Ireland</c:v>
                  </c:pt>
                  <c:pt idx="7">
                    <c:v>Greece</c:v>
                  </c:pt>
                  <c:pt idx="8">
                    <c:v>Spain</c:v>
                  </c:pt>
                  <c:pt idx="9">
                    <c:v>France</c:v>
                  </c:pt>
                  <c:pt idx="10">
                    <c:v>Italy</c:v>
                  </c:pt>
                  <c:pt idx="11">
                    <c:v>Latvia</c:v>
                  </c:pt>
                  <c:pt idx="12">
                    <c:v>Lithuania</c:v>
                  </c:pt>
                  <c:pt idx="13">
                    <c:v>Hungary</c:v>
                  </c:pt>
                  <c:pt idx="14">
                    <c:v>Netherlands</c:v>
                  </c:pt>
                  <c:pt idx="15">
                    <c:v>Austria</c:v>
                  </c:pt>
                  <c:pt idx="16">
                    <c:v>Poland</c:v>
                  </c:pt>
                  <c:pt idx="17">
                    <c:v>Portugal</c:v>
                  </c:pt>
                  <c:pt idx="18">
                    <c:v>Romania</c:v>
                  </c:pt>
                  <c:pt idx="19">
                    <c:v>Slovenia</c:v>
                  </c:pt>
                  <c:pt idx="20">
                    <c:v>Slovakia</c:v>
                  </c:pt>
                  <c:pt idx="21">
                    <c:v>Finland</c:v>
                  </c:pt>
                  <c:pt idx="22">
                    <c:v>Sweden</c:v>
                  </c:pt>
                  <c:pt idx="23">
                    <c:v>UK</c:v>
                  </c:pt>
                </c15:dlblRangeCache>
              </c15:datalabelsRange>
            </c:ext>
            <c:ext xmlns:c16="http://schemas.microsoft.com/office/drawing/2014/chart" uri="{C3380CC4-5D6E-409C-BE32-E72D297353CC}">
              <c16:uniqueId val="{00000000-5159-4D5B-9DC8-4655B672AB51}"/>
            </c:ext>
          </c:extLst>
        </c:ser>
        <c:dLbls>
          <c:showLegendKey val="0"/>
          <c:showVal val="0"/>
          <c:showCatName val="0"/>
          <c:showSerName val="0"/>
          <c:showPercent val="0"/>
          <c:showBubbleSize val="0"/>
        </c:dLbls>
        <c:axId val="677701887"/>
        <c:axId val="677702303"/>
      </c:scatterChart>
      <c:valAx>
        <c:axId val="677701887"/>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r>
                  <a:rPr lang="en-GB" sz="1800" b="1"/>
                  <a:t>Debiased</a:t>
                </a:r>
                <a:r>
                  <a:rPr lang="en-GB" sz="1800" b="1" baseline="0"/>
                  <a:t> National Religiosity</a:t>
                </a:r>
                <a:endParaRPr lang="en-GB" sz="1800" b="1"/>
              </a:p>
            </c:rich>
          </c:tx>
          <c:layout>
            <c:manualLayout>
              <c:xMode val="edge"/>
              <c:yMode val="edge"/>
              <c:x val="0.39218981727640373"/>
              <c:y val="0.9349661999591101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77702303"/>
        <c:crosses val="autoZero"/>
        <c:crossBetween val="midCat"/>
      </c:valAx>
      <c:valAx>
        <c:axId val="67770230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800" b="1"/>
                  <a:t>% Support for Climate-Change as 1</a:t>
                </a:r>
              </a:p>
              <a:p>
                <a:pPr>
                  <a:defRPr/>
                </a:pPr>
                <a:r>
                  <a:rPr lang="en-GB" sz="1800" b="1"/>
                  <a:t> out of  9 Global Threats</a:t>
                </a:r>
              </a:p>
            </c:rich>
          </c:tx>
          <c:layout>
            <c:manualLayout>
              <c:xMode val="edge"/>
              <c:yMode val="edge"/>
              <c:x val="1.250744510320393E-2"/>
              <c:y val="0.2184566621967572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77701887"/>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en-US" sz="1800" b="1" u="sng"/>
              <a:t>A</a:t>
            </a:r>
            <a:r>
              <a:rPr lang="en-US" sz="1800" b="1" u="sng" baseline="0"/>
              <a:t> VWA(1) 'Lifted' Series</a:t>
            </a:r>
            <a:r>
              <a:rPr lang="en-US" sz="1800" b="1" baseline="0"/>
              <a:t>: Expressed e</a:t>
            </a:r>
            <a:r>
              <a:rPr lang="en-US" sz="1800" b="1"/>
              <a:t>conomic priority of Climate-Change (3 months post Covid)</a:t>
            </a:r>
            <a:r>
              <a:rPr lang="en-US" sz="1800" b="0"/>
              <a:t>, versus </a:t>
            </a:r>
            <a:r>
              <a:rPr lang="en-US" sz="1800" b="1"/>
              <a:t>National Religiosities. </a:t>
            </a:r>
            <a:r>
              <a:rPr lang="en-US" sz="1800" b="0"/>
              <a:t>For 12 Nations.</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Economic priority CC post Covid</c:v>
          </c:tx>
          <c:spPr>
            <a:ln w="25400" cap="rnd">
              <a:noFill/>
              <a:round/>
            </a:ln>
            <a:effectLst/>
          </c:spPr>
          <c:marker>
            <c:symbol val="circle"/>
            <c:size val="7"/>
            <c:spPr>
              <a:solidFill>
                <a:schemeClr val="accent1"/>
              </a:solidFill>
              <a:ln w="9525">
                <a:noFill/>
              </a:ln>
              <a:effectLst/>
            </c:spPr>
          </c:marker>
          <c:dLbls>
            <c:dLbl>
              <c:idx val="0"/>
              <c:tx>
                <c:rich>
                  <a:bodyPr/>
                  <a:lstStyle/>
                  <a:p>
                    <a:fld id="{223B1591-3299-409B-B9E6-43C18C586745}"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498B-4879-ADDC-C203C8769890}"/>
                </c:ext>
              </c:extLst>
            </c:dLbl>
            <c:dLbl>
              <c:idx val="1"/>
              <c:tx>
                <c:rich>
                  <a:bodyPr/>
                  <a:lstStyle/>
                  <a:p>
                    <a:fld id="{1A2B1E3C-4731-4D1B-9D82-AAC6E9C4B62C}"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498B-4879-ADDC-C203C8769890}"/>
                </c:ext>
              </c:extLst>
            </c:dLbl>
            <c:dLbl>
              <c:idx val="2"/>
              <c:tx>
                <c:rich>
                  <a:bodyPr/>
                  <a:lstStyle/>
                  <a:p>
                    <a:fld id="{CEB61771-368B-4956-B525-E448F13F3C6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498B-4879-ADDC-C203C8769890}"/>
                </c:ext>
              </c:extLst>
            </c:dLbl>
            <c:dLbl>
              <c:idx val="3"/>
              <c:tx>
                <c:rich>
                  <a:bodyPr/>
                  <a:lstStyle/>
                  <a:p>
                    <a:fld id="{743043A9-6E6C-49A6-89B2-0EE5A7C25943}"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498B-4879-ADDC-C203C8769890}"/>
                </c:ext>
              </c:extLst>
            </c:dLbl>
            <c:dLbl>
              <c:idx val="4"/>
              <c:layout>
                <c:manualLayout>
                  <c:x val="-3.4472444777303171E-2"/>
                  <c:y val="2.4356306810605428E-2"/>
                </c:manualLayout>
              </c:layout>
              <c:tx>
                <c:rich>
                  <a:bodyPr/>
                  <a:lstStyle/>
                  <a:p>
                    <a:fld id="{5505A745-830E-437C-AC54-560EC0AE774B}"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498B-4879-ADDC-C203C8769890}"/>
                </c:ext>
              </c:extLst>
            </c:dLbl>
            <c:dLbl>
              <c:idx val="5"/>
              <c:layout>
                <c:manualLayout>
                  <c:x val="-4.4900578804994628E-3"/>
                  <c:y val="4.5595165907165256E-3"/>
                </c:manualLayout>
              </c:layout>
              <c:tx>
                <c:rich>
                  <a:bodyPr/>
                  <a:lstStyle/>
                  <a:p>
                    <a:fld id="{1BB0AC3E-C206-45CF-9304-C20B116BD2DD}"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498B-4879-ADDC-C203C8769890}"/>
                </c:ext>
              </c:extLst>
            </c:dLbl>
            <c:dLbl>
              <c:idx val="6"/>
              <c:tx>
                <c:rich>
                  <a:bodyPr/>
                  <a:lstStyle/>
                  <a:p>
                    <a:fld id="{E7CF0133-D3B7-4F51-9ADA-72C510B57C5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498B-4879-ADDC-C203C8769890}"/>
                </c:ext>
              </c:extLst>
            </c:dLbl>
            <c:dLbl>
              <c:idx val="7"/>
              <c:layout>
                <c:manualLayout>
                  <c:x val="-4.4900578804994073E-3"/>
                  <c:y val="-4.5595165907166089E-3"/>
                </c:manualLayout>
              </c:layout>
              <c:tx>
                <c:rich>
                  <a:bodyPr/>
                  <a:lstStyle/>
                  <a:p>
                    <a:fld id="{5100E405-8151-4081-9AE4-B9B6F5980F2B}"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498B-4879-ADDC-C203C8769890}"/>
                </c:ext>
              </c:extLst>
            </c:dLbl>
            <c:dLbl>
              <c:idx val="8"/>
              <c:tx>
                <c:rich>
                  <a:bodyPr/>
                  <a:lstStyle/>
                  <a:p>
                    <a:fld id="{8F1C2384-F87C-4675-83E7-FC8B8DC11AE3}"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498B-4879-ADDC-C203C8769890}"/>
                </c:ext>
              </c:extLst>
            </c:dLbl>
            <c:dLbl>
              <c:idx val="9"/>
              <c:tx>
                <c:rich>
                  <a:bodyPr/>
                  <a:lstStyle/>
                  <a:p>
                    <a:fld id="{B9579984-B167-4C0B-8AC1-33F7ABE77B0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498B-4879-ADDC-C203C8769890}"/>
                </c:ext>
              </c:extLst>
            </c:dLbl>
            <c:dLbl>
              <c:idx val="10"/>
              <c:layout>
                <c:manualLayout>
                  <c:x val="-5.98674313513246E-3"/>
                  <c:y val="-9.1056264480915399E-3"/>
                </c:manualLayout>
              </c:layout>
              <c:tx>
                <c:rich>
                  <a:bodyPr/>
                  <a:lstStyle/>
                  <a:p>
                    <a:fld id="{A7F7C028-6A26-446B-B63E-63E99AF9AB16}"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498B-4879-ADDC-C203C8769890}"/>
                </c:ext>
              </c:extLst>
            </c:dLbl>
            <c:dLbl>
              <c:idx val="11"/>
              <c:tx>
                <c:rich>
                  <a:bodyPr/>
                  <a:lstStyle/>
                  <a:p>
                    <a:fld id="{E48944BD-74EC-4BA5-8136-ACCB9DEAC446}"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498B-4879-ADDC-C203C8769890}"/>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trendline>
            <c:spPr>
              <a:ln w="28575" cap="rnd">
                <a:solidFill>
                  <a:schemeClr val="accent1"/>
                </a:solidFill>
                <a:prstDash val="solid"/>
              </a:ln>
              <a:effectLst/>
            </c:spPr>
            <c:trendlineType val="linear"/>
            <c:dispRSqr val="1"/>
            <c:dispEq val="0"/>
            <c:trendlineLbl>
              <c:layout>
                <c:manualLayout>
                  <c:x val="-0.60613363954505683"/>
                  <c:y val="0.39375364120352357"/>
                </c:manualLayout>
              </c:layout>
              <c:numFmt formatCode="General" sourceLinked="0"/>
              <c:spPr>
                <a:noFill/>
                <a:ln>
                  <a:noFill/>
                </a:ln>
                <a:effectLst/>
              </c:spPr>
              <c:txPr>
                <a:bodyPr rot="0" spcFirstLastPara="1" vertOverflow="ellipsis" vert="horz" wrap="square" anchor="ctr" anchorCtr="1"/>
                <a:lstStyle/>
                <a:p>
                  <a:pPr>
                    <a:defRPr sz="1400" b="1" i="0" u="none" strike="noStrike" kern="1200" baseline="0">
                      <a:solidFill>
                        <a:schemeClr val="accent1"/>
                      </a:solidFill>
                      <a:latin typeface="+mn-lt"/>
                      <a:ea typeface="+mn-ea"/>
                      <a:cs typeface="+mn-cs"/>
                    </a:defRPr>
                  </a:pPr>
                  <a:endParaRPr lang="en-US"/>
                </a:p>
              </c:txPr>
            </c:trendlineLbl>
          </c:trendline>
          <c:xVal>
            <c:numRef>
              <c:f>Extra!$C$43:$C$54</c:f>
              <c:numCache>
                <c:formatCode>0.00</c:formatCode>
                <c:ptCount val="12"/>
                <c:pt idx="0">
                  <c:v>93.367999999999995</c:v>
                </c:pt>
                <c:pt idx="1">
                  <c:v>66.638000000000005</c:v>
                </c:pt>
                <c:pt idx="2">
                  <c:v>82.433000000000007</c:v>
                </c:pt>
                <c:pt idx="3">
                  <c:v>32.618000000000002</c:v>
                </c:pt>
                <c:pt idx="4">
                  <c:v>38.692999999999998</c:v>
                </c:pt>
                <c:pt idx="5">
                  <c:v>43.552999999999997</c:v>
                </c:pt>
                <c:pt idx="6">
                  <c:v>56.918000000000006</c:v>
                </c:pt>
                <c:pt idx="7">
                  <c:v>47.198</c:v>
                </c:pt>
                <c:pt idx="8">
                  <c:v>39.908000000000001</c:v>
                </c:pt>
                <c:pt idx="9">
                  <c:v>67.853000000000009</c:v>
                </c:pt>
                <c:pt idx="10">
                  <c:v>36.262999999999998</c:v>
                </c:pt>
                <c:pt idx="11">
                  <c:v>28.972999999999999</c:v>
                </c:pt>
              </c:numCache>
            </c:numRef>
          </c:xVal>
          <c:yVal>
            <c:numRef>
              <c:f>Extra!$D$43:$D$54</c:f>
              <c:numCache>
                <c:formatCode>General</c:formatCode>
                <c:ptCount val="12"/>
                <c:pt idx="0">
                  <c:v>81</c:v>
                </c:pt>
                <c:pt idx="1">
                  <c:v>80</c:v>
                </c:pt>
                <c:pt idx="2">
                  <c:v>66</c:v>
                </c:pt>
                <c:pt idx="3">
                  <c:v>64</c:v>
                </c:pt>
                <c:pt idx="4">
                  <c:v>57</c:v>
                </c:pt>
                <c:pt idx="5">
                  <c:v>61</c:v>
                </c:pt>
                <c:pt idx="6">
                  <c:v>60</c:v>
                </c:pt>
                <c:pt idx="7">
                  <c:v>62</c:v>
                </c:pt>
                <c:pt idx="8">
                  <c:v>63</c:v>
                </c:pt>
                <c:pt idx="9">
                  <c:v>63</c:v>
                </c:pt>
                <c:pt idx="10">
                  <c:v>58</c:v>
                </c:pt>
                <c:pt idx="11">
                  <c:v>57</c:v>
                </c:pt>
              </c:numCache>
            </c:numRef>
          </c:yVal>
          <c:smooth val="0"/>
          <c:extLst>
            <c:ext xmlns:c15="http://schemas.microsoft.com/office/drawing/2012/chart" uri="{02D57815-91ED-43cb-92C2-25804820EDAC}">
              <c15:datalabelsRange>
                <c15:f>Extra!$B$43:$B$54</c15:f>
                <c15:dlblRangeCache>
                  <c:ptCount val="12"/>
                  <c:pt idx="0">
                    <c:v>India</c:v>
                  </c:pt>
                  <c:pt idx="1">
                    <c:v>Mexico</c:v>
                  </c:pt>
                  <c:pt idx="2">
                    <c:v>Brazil</c:v>
                  </c:pt>
                  <c:pt idx="3">
                    <c:v>Japan</c:v>
                  </c:pt>
                  <c:pt idx="4">
                    <c:v>Germany</c:v>
                  </c:pt>
                  <c:pt idx="5">
                    <c:v>Canada</c:v>
                  </c:pt>
                  <c:pt idx="6">
                    <c:v>Russia</c:v>
                  </c:pt>
                  <c:pt idx="7">
                    <c:v>Spain</c:v>
                  </c:pt>
                  <c:pt idx="8">
                    <c:v>France</c:v>
                  </c:pt>
                  <c:pt idx="9">
                    <c:v>Italy</c:v>
                  </c:pt>
                  <c:pt idx="10">
                    <c:v>Australia</c:v>
                  </c:pt>
                  <c:pt idx="11">
                    <c:v>UK</c:v>
                  </c:pt>
                </c15:dlblRangeCache>
              </c15:datalabelsRange>
            </c:ext>
            <c:ext xmlns:c16="http://schemas.microsoft.com/office/drawing/2014/chart" uri="{C3380CC4-5D6E-409C-BE32-E72D297353CC}">
              <c16:uniqueId val="{00000000-498B-4879-ADDC-C203C8769890}"/>
            </c:ext>
          </c:extLst>
        </c:ser>
        <c:dLbls>
          <c:showLegendKey val="0"/>
          <c:showVal val="0"/>
          <c:showCatName val="0"/>
          <c:showSerName val="0"/>
          <c:showPercent val="0"/>
          <c:showBubbleSize val="0"/>
        </c:dLbls>
        <c:axId val="1549043503"/>
        <c:axId val="1549031023"/>
      </c:scatterChart>
      <c:valAx>
        <c:axId val="1549043503"/>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r>
                  <a:rPr lang="en-GB" sz="1800" b="1"/>
                  <a:t>Debiased</a:t>
                </a:r>
                <a:r>
                  <a:rPr lang="en-GB" sz="1800" b="1" baseline="0"/>
                  <a:t> National Religiosity</a:t>
                </a:r>
                <a:endParaRPr lang="en-GB" sz="1800" b="1"/>
              </a:p>
            </c:rich>
          </c:tx>
          <c:layout>
            <c:manualLayout>
              <c:xMode val="edge"/>
              <c:yMode val="edge"/>
              <c:x val="0.34224988904489517"/>
              <c:y val="0.9293843970470129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549031023"/>
        <c:crosses val="autoZero"/>
        <c:crossBetween val="midCat"/>
      </c:valAx>
      <c:valAx>
        <c:axId val="1549031023"/>
        <c:scaling>
          <c:orientation val="minMax"/>
          <c:min val="4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800" b="1"/>
                  <a:t>% expressing economic</a:t>
                </a:r>
                <a:r>
                  <a:rPr lang="en-US" sz="1800" b="1" baseline="0"/>
                  <a:t> </a:t>
                </a:r>
                <a:r>
                  <a:rPr lang="en-US" sz="1800" b="1"/>
                  <a:t>priority for Climate-Change</a:t>
                </a:r>
                <a:r>
                  <a:rPr lang="en-US" sz="1800" b="1" baseline="0"/>
                  <a:t> post Covid</a:t>
                </a:r>
                <a:r>
                  <a:rPr lang="en-US" sz="1800" b="1"/>
                  <a:t> </a:t>
                </a:r>
              </a:p>
            </c:rich>
          </c:tx>
          <c:layout>
            <c:manualLayout>
              <c:xMode val="edge"/>
              <c:yMode val="edge"/>
              <c:x val="1.1973487681331753E-2"/>
              <c:y val="0.1441719145984591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549043503"/>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GB" sz="1800" b="1" u="sng"/>
              <a:t>A 'Mixed-Mode' (MM1) series</a:t>
            </a:r>
            <a:r>
              <a:rPr lang="en-GB" sz="1800" b="1"/>
              <a:t>: </a:t>
            </a:r>
            <a:r>
              <a:rPr lang="en-GB" sz="1800" b="0"/>
              <a:t>% Expression of Climate</a:t>
            </a:r>
            <a:r>
              <a:rPr lang="en-GB" sz="1800" b="0" baseline="0"/>
              <a:t>-Change as a 'Major Threat' (rather than Minor or None), AND against 8 other global threats  </a:t>
            </a:r>
            <a:endParaRPr lang="en-GB" sz="1800" b="0"/>
          </a:p>
        </c:rich>
      </c:tx>
      <c:layout>
        <c:manualLayout>
          <c:xMode val="edge"/>
          <c:yMode val="edge"/>
          <c:x val="0.15158585627407661"/>
          <c:y val="1.2744648752797299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2018</c:v>
          </c:tx>
          <c:spPr>
            <a:ln w="25400" cap="rnd">
              <a:noFill/>
              <a:round/>
            </a:ln>
            <a:effectLst/>
          </c:spPr>
          <c:marker>
            <c:symbol val="circle"/>
            <c:size val="6"/>
            <c:spPr>
              <a:solidFill>
                <a:schemeClr val="tx1">
                  <a:lumMod val="75000"/>
                  <a:lumOff val="25000"/>
                </a:schemeClr>
              </a:solidFill>
              <a:ln w="9525">
                <a:noFill/>
              </a:ln>
              <a:effectLst/>
            </c:spPr>
          </c:marker>
          <c:xVal>
            <c:numRef>
              <c:f>Extra!$C$80:$C$103</c:f>
              <c:numCache>
                <c:formatCode>0.00</c:formatCode>
                <c:ptCount val="24"/>
                <c:pt idx="0">
                  <c:v>81.218000000000004</c:v>
                </c:pt>
                <c:pt idx="1">
                  <c:v>32.618000000000002</c:v>
                </c:pt>
                <c:pt idx="2">
                  <c:v>95.798000000000002</c:v>
                </c:pt>
                <c:pt idx="3">
                  <c:v>41.123000000000005</c:v>
                </c:pt>
                <c:pt idx="4">
                  <c:v>38.692999999999998</c:v>
                </c:pt>
                <c:pt idx="5">
                  <c:v>48.412999999999997</c:v>
                </c:pt>
                <c:pt idx="6">
                  <c:v>75.143000000000001</c:v>
                </c:pt>
                <c:pt idx="7">
                  <c:v>69.067999999999998</c:v>
                </c:pt>
                <c:pt idx="8">
                  <c:v>92.153000000000006</c:v>
                </c:pt>
                <c:pt idx="9">
                  <c:v>39.908000000000001</c:v>
                </c:pt>
                <c:pt idx="10">
                  <c:v>67.853000000000009</c:v>
                </c:pt>
                <c:pt idx="11">
                  <c:v>100</c:v>
                </c:pt>
                <c:pt idx="12">
                  <c:v>56.918000000000006</c:v>
                </c:pt>
                <c:pt idx="13">
                  <c:v>52.058000000000007</c:v>
                </c:pt>
                <c:pt idx="14">
                  <c:v>33.832999999999998</c:v>
                </c:pt>
                <c:pt idx="15">
                  <c:v>43.552999999999997</c:v>
                </c:pt>
                <c:pt idx="16">
                  <c:v>76.358000000000004</c:v>
                </c:pt>
                <c:pt idx="17">
                  <c:v>36.262999999999998</c:v>
                </c:pt>
                <c:pt idx="18">
                  <c:v>72.713000000000008</c:v>
                </c:pt>
                <c:pt idx="19">
                  <c:v>82.433000000000007</c:v>
                </c:pt>
                <c:pt idx="20">
                  <c:v>66.638000000000005</c:v>
                </c:pt>
                <c:pt idx="21">
                  <c:v>24.113</c:v>
                </c:pt>
                <c:pt idx="22">
                  <c:v>28.972999999999999</c:v>
                </c:pt>
                <c:pt idx="23">
                  <c:v>47.198</c:v>
                </c:pt>
              </c:numCache>
            </c:numRef>
          </c:xVal>
          <c:yVal>
            <c:numRef>
              <c:f>Extra!$D$80:$D$103</c:f>
              <c:numCache>
                <c:formatCode>General</c:formatCode>
                <c:ptCount val="24"/>
                <c:pt idx="0">
                  <c:v>56</c:v>
                </c:pt>
                <c:pt idx="1">
                  <c:v>75</c:v>
                </c:pt>
                <c:pt idx="2">
                  <c:v>67</c:v>
                </c:pt>
                <c:pt idx="3">
                  <c:v>86</c:v>
                </c:pt>
                <c:pt idx="4">
                  <c:v>71</c:v>
                </c:pt>
                <c:pt idx="5">
                  <c:v>38</c:v>
                </c:pt>
                <c:pt idx="6">
                  <c:v>61</c:v>
                </c:pt>
                <c:pt idx="7">
                  <c:v>90</c:v>
                </c:pt>
                <c:pt idx="8">
                  <c:v>71</c:v>
                </c:pt>
                <c:pt idx="9">
                  <c:v>83</c:v>
                </c:pt>
                <c:pt idx="10">
                  <c:v>71</c:v>
                </c:pt>
                <c:pt idx="11">
                  <c:v>41</c:v>
                </c:pt>
                <c:pt idx="12">
                  <c:v>43</c:v>
                </c:pt>
                <c:pt idx="13">
                  <c:v>66</c:v>
                </c:pt>
                <c:pt idx="14">
                  <c:v>70</c:v>
                </c:pt>
                <c:pt idx="15">
                  <c:v>66</c:v>
                </c:pt>
                <c:pt idx="16">
                  <c:v>55</c:v>
                </c:pt>
                <c:pt idx="17">
                  <c:v>60</c:v>
                </c:pt>
                <c:pt idx="18">
                  <c:v>59</c:v>
                </c:pt>
                <c:pt idx="19">
                  <c:v>72</c:v>
                </c:pt>
                <c:pt idx="20">
                  <c:v>80</c:v>
                </c:pt>
                <c:pt idx="21">
                  <c:v>69</c:v>
                </c:pt>
                <c:pt idx="22">
                  <c:v>66</c:v>
                </c:pt>
                <c:pt idx="23">
                  <c:v>81</c:v>
                </c:pt>
              </c:numCache>
            </c:numRef>
          </c:yVal>
          <c:smooth val="0"/>
          <c:extLst>
            <c:ext xmlns:c16="http://schemas.microsoft.com/office/drawing/2014/chart" uri="{C3380CC4-5D6E-409C-BE32-E72D297353CC}">
              <c16:uniqueId val="{00000000-3ED4-4C48-93E9-24DDCEE22337}"/>
            </c:ext>
          </c:extLst>
        </c:ser>
        <c:ser>
          <c:idx val="1"/>
          <c:order val="1"/>
          <c:tx>
            <c:v>2017</c:v>
          </c:tx>
          <c:spPr>
            <a:ln w="25400" cap="rnd">
              <a:noFill/>
              <a:round/>
            </a:ln>
            <a:effectLst/>
          </c:spPr>
          <c:marker>
            <c:symbol val="circle"/>
            <c:size val="6"/>
            <c:spPr>
              <a:solidFill>
                <a:srgbClr val="C00000"/>
              </a:solidFill>
              <a:ln w="9525">
                <a:noFill/>
              </a:ln>
              <a:effectLst/>
            </c:spPr>
          </c:marker>
          <c:dLbls>
            <c:dLbl>
              <c:idx val="0"/>
              <c:tx>
                <c:rich>
                  <a:bodyPr rot="0" spcFirstLastPara="1" vertOverflow="ellipsis" vert="horz" wrap="square" lIns="38100" tIns="19050" rIns="38100" bIns="19050" anchor="ctr" anchorCtr="1">
                    <a:spAutoFit/>
                  </a:bodyPr>
                  <a:lstStyle/>
                  <a:p>
                    <a:pPr>
                      <a:defRPr sz="1050" b="0" i="0" u="sng" strike="noStrike" kern="1200" baseline="0">
                        <a:solidFill>
                          <a:srgbClr val="C00000"/>
                        </a:solidFill>
                        <a:latin typeface="+mn-lt"/>
                        <a:ea typeface="+mn-ea"/>
                        <a:cs typeface="+mn-cs"/>
                      </a:defRPr>
                    </a:pPr>
                    <a:fld id="{88AEFAEE-519D-40C8-AB18-5808E57CF5AB}" type="CELLRANGE">
                      <a:rPr lang="en-US"/>
                      <a:pPr>
                        <a:defRPr sz="1050" u="sng">
                          <a:solidFill>
                            <a:srgbClr val="C00000"/>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050" b="0" i="0" u="sng" strike="noStrike" kern="1200" baseline="0">
                      <a:solidFill>
                        <a:srgbClr val="C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3ED4-4C48-93E9-24DDCEE22337}"/>
                </c:ext>
              </c:extLst>
            </c:dLbl>
            <c:dLbl>
              <c:idx val="1"/>
              <c:layout>
                <c:manualLayout>
                  <c:x val="-5.049090256465092E-2"/>
                  <c:y val="-1.2756261491307411E-2"/>
                </c:manualLayout>
              </c:layout>
              <c:tx>
                <c:rich>
                  <a:bodyPr/>
                  <a:lstStyle/>
                  <a:p>
                    <a:fld id="{E2E37E9C-706A-46CA-A122-2B5E838E3E52}"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3ED4-4C48-93E9-24DDCEE22337}"/>
                </c:ext>
              </c:extLst>
            </c:dLbl>
            <c:dLbl>
              <c:idx val="2"/>
              <c:tx>
                <c:rich>
                  <a:bodyPr/>
                  <a:lstStyle/>
                  <a:p>
                    <a:fld id="{83D87521-9125-47DD-A1C4-AD35DD1D87D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3ED4-4C48-93E9-24DDCEE22337}"/>
                </c:ext>
              </c:extLst>
            </c:dLbl>
            <c:dLbl>
              <c:idx val="3"/>
              <c:layout>
                <c:manualLayout>
                  <c:x val="-6.927950406785296E-3"/>
                  <c:y val="4.2520878755898965E-3"/>
                </c:manualLayout>
              </c:layout>
              <c:tx>
                <c:rich>
                  <a:bodyPr/>
                  <a:lstStyle/>
                  <a:p>
                    <a:fld id="{C0245380-8357-4108-9A3D-BA2C9774EFD2}"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9-3ED4-4C48-93E9-24DDCEE22337}"/>
                </c:ext>
              </c:extLst>
            </c:dLbl>
            <c:dLbl>
              <c:idx val="4"/>
              <c:layout>
                <c:manualLayout>
                  <c:x val="-4.1567702440711979E-3"/>
                  <c:y val="0"/>
                </c:manualLayout>
              </c:layout>
              <c:tx>
                <c:rich>
                  <a:bodyPr/>
                  <a:lstStyle/>
                  <a:p>
                    <a:fld id="{71E0DD62-79A0-4128-B489-C8BF8EF74908}"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3ED4-4C48-93E9-24DDCEE22337}"/>
                </c:ext>
              </c:extLst>
            </c:dLbl>
            <c:dLbl>
              <c:idx val="5"/>
              <c:tx>
                <c:rich>
                  <a:bodyPr rot="0" spcFirstLastPara="1" vertOverflow="ellipsis" vert="horz" wrap="square" lIns="38100" tIns="19050" rIns="38100" bIns="19050" anchor="ctr" anchorCtr="1">
                    <a:spAutoFit/>
                  </a:bodyPr>
                  <a:lstStyle/>
                  <a:p>
                    <a:pPr>
                      <a:defRPr sz="1050" b="0" i="0" u="sng" strike="noStrike" kern="1200" baseline="0">
                        <a:solidFill>
                          <a:srgbClr val="C00000"/>
                        </a:solidFill>
                        <a:latin typeface="+mn-lt"/>
                        <a:ea typeface="+mn-ea"/>
                        <a:cs typeface="+mn-cs"/>
                      </a:defRPr>
                    </a:pPr>
                    <a:fld id="{3B520E79-AE0F-40CD-A527-2C7395F7C899}" type="CELLRANGE">
                      <a:rPr lang="en-US"/>
                      <a:pPr>
                        <a:defRPr sz="1050" u="sng">
                          <a:solidFill>
                            <a:srgbClr val="C00000"/>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050" b="0" i="0" u="sng" strike="noStrike" kern="1200" baseline="0">
                      <a:solidFill>
                        <a:srgbClr val="C00000"/>
                      </a:solidFill>
                      <a:latin typeface="+mn-lt"/>
                      <a:ea typeface="+mn-ea"/>
                      <a:cs typeface="+mn-cs"/>
                    </a:defRPr>
                  </a:pPr>
                  <a:endParaRPr lang="en-US"/>
                </a:p>
              </c:txPr>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3ED4-4C48-93E9-24DDCEE22337}"/>
                </c:ext>
              </c:extLst>
            </c:dLbl>
            <c:dLbl>
              <c:idx val="6"/>
              <c:tx>
                <c:rich>
                  <a:bodyPr/>
                  <a:lstStyle/>
                  <a:p>
                    <a:fld id="{ED61C3CB-30F8-4425-BDCD-F94D3A67503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A-3ED4-4C48-93E9-24DDCEE22337}"/>
                </c:ext>
              </c:extLst>
            </c:dLbl>
            <c:dLbl>
              <c:idx val="7"/>
              <c:tx>
                <c:rich>
                  <a:bodyPr/>
                  <a:lstStyle/>
                  <a:p>
                    <a:fld id="{E69D431E-581B-4138-9843-25EDD8246BA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B-3ED4-4C48-93E9-24DDCEE22337}"/>
                </c:ext>
              </c:extLst>
            </c:dLbl>
            <c:dLbl>
              <c:idx val="8"/>
              <c:tx>
                <c:rich>
                  <a:bodyPr/>
                  <a:lstStyle/>
                  <a:p>
                    <a:fld id="{618B90F1-842A-402C-A9C2-A44A92A44AB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3ED4-4C48-93E9-24DDCEE22337}"/>
                </c:ext>
              </c:extLst>
            </c:dLbl>
            <c:dLbl>
              <c:idx val="9"/>
              <c:tx>
                <c:rich>
                  <a:bodyPr/>
                  <a:lstStyle/>
                  <a:p>
                    <a:fld id="{0AE64CA2-3516-48D7-BC1B-4B1A1D9B6E8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3ED4-4C48-93E9-24DDCEE22337}"/>
                </c:ext>
              </c:extLst>
            </c:dLbl>
            <c:dLbl>
              <c:idx val="10"/>
              <c:tx>
                <c:rich>
                  <a:bodyPr/>
                  <a:lstStyle/>
                  <a:p>
                    <a:fld id="{25A83975-A40D-4E67-A4C4-368C52B60D0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3ED4-4C48-93E9-24DDCEE22337}"/>
                </c:ext>
              </c:extLst>
            </c:dLbl>
            <c:dLbl>
              <c:idx val="11"/>
              <c:tx>
                <c:rich>
                  <a:bodyPr/>
                  <a:lstStyle/>
                  <a:p>
                    <a:fld id="{5FAF76D2-8E61-4EC1-B1BA-C897F31C14F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F-3ED4-4C48-93E9-24DDCEE22337}"/>
                </c:ext>
              </c:extLst>
            </c:dLbl>
            <c:dLbl>
              <c:idx val="12"/>
              <c:tx>
                <c:rich>
                  <a:bodyPr/>
                  <a:lstStyle/>
                  <a:p>
                    <a:fld id="{84D77456-3BF7-454F-B8A9-F962106A21E8}"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3ED4-4C48-93E9-24DDCEE22337}"/>
                </c:ext>
              </c:extLst>
            </c:dLbl>
            <c:dLbl>
              <c:idx val="13"/>
              <c:layout>
                <c:manualLayout>
                  <c:x val="-5.5423603254281962E-3"/>
                  <c:y val="-7.7954030804151585E-17"/>
                </c:manualLayout>
              </c:layout>
              <c:tx>
                <c:rich>
                  <a:bodyPr/>
                  <a:lstStyle/>
                  <a:p>
                    <a:fld id="{038026E9-B809-49CF-B8B7-AC7B69CCF569}"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3ED4-4C48-93E9-24DDCEE22337}"/>
                </c:ext>
              </c:extLst>
            </c:dLbl>
            <c:dLbl>
              <c:idx val="14"/>
              <c:layout>
                <c:manualLayout>
                  <c:x val="-7.1350906688690638E-2"/>
                  <c:y val="1.2756261491307411E-2"/>
                </c:manualLayout>
              </c:layout>
              <c:tx>
                <c:rich>
                  <a:bodyPr/>
                  <a:lstStyle/>
                  <a:p>
                    <a:fld id="{5D7E4F63-22EE-40EF-8045-7A71840D5294}"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3ED4-4C48-93E9-24DDCEE22337}"/>
                </c:ext>
              </c:extLst>
            </c:dLbl>
            <c:dLbl>
              <c:idx val="15"/>
              <c:layout>
                <c:manualLayout>
                  <c:x val="-2.8903409097108045E-2"/>
                  <c:y val="2.1069091896475996E-2"/>
                </c:manualLayout>
              </c:layout>
              <c:tx>
                <c:rich>
                  <a:bodyPr/>
                  <a:lstStyle/>
                  <a:p>
                    <a:fld id="{85B24707-12E9-4405-B558-A82A396FBD36}"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3ED4-4C48-93E9-24DDCEE22337}"/>
                </c:ext>
              </c:extLst>
            </c:dLbl>
            <c:dLbl>
              <c:idx val="16"/>
              <c:layout>
                <c:manualLayout>
                  <c:x val="-3.2859323330173024E-2"/>
                  <c:y val="2.1069091896476076E-2"/>
                </c:manualLayout>
              </c:layout>
              <c:tx>
                <c:rich>
                  <a:bodyPr/>
                  <a:lstStyle/>
                  <a:p>
                    <a:fld id="{FA56C54D-166F-438C-A299-9ACC1441FDDB}"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3ED4-4C48-93E9-24DDCEE22337}"/>
                </c:ext>
              </c:extLst>
            </c:dLbl>
            <c:dLbl>
              <c:idx val="17"/>
              <c:layout>
                <c:manualLayout>
                  <c:x val="-3.8623378068618403E-2"/>
                  <c:y val="2.5321179060245211E-2"/>
                </c:manualLayout>
              </c:layout>
              <c:tx>
                <c:rich>
                  <a:bodyPr/>
                  <a:lstStyle/>
                  <a:p>
                    <a:fld id="{6D9455C5-3DE4-491C-9B96-80F808732E1D}"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3ED4-4C48-93E9-24DDCEE22337}"/>
                </c:ext>
              </c:extLst>
            </c:dLbl>
            <c:dLbl>
              <c:idx val="18"/>
              <c:layout>
                <c:manualLayout>
                  <c:x val="-8.3273963889558655E-2"/>
                  <c:y val="1.4882305073191902E-2"/>
                </c:manualLayout>
              </c:layout>
              <c:tx>
                <c:rich>
                  <a:bodyPr rot="0" spcFirstLastPara="1" vertOverflow="ellipsis" vert="horz" wrap="square" lIns="38100" tIns="19050" rIns="38100" bIns="19050" anchor="ctr" anchorCtr="1">
                    <a:spAutoFit/>
                  </a:bodyPr>
                  <a:lstStyle/>
                  <a:p>
                    <a:pPr>
                      <a:defRPr sz="1050" b="0" i="0" u="sng" strike="noStrike" kern="1200" baseline="0">
                        <a:solidFill>
                          <a:srgbClr val="C00000"/>
                        </a:solidFill>
                        <a:latin typeface="+mn-lt"/>
                        <a:ea typeface="+mn-ea"/>
                        <a:cs typeface="+mn-cs"/>
                      </a:defRPr>
                    </a:pPr>
                    <a:fld id="{9D83F44C-0D90-473C-8E3D-04F14EC4B086}" type="CELLRANGE">
                      <a:rPr lang="en-US"/>
                      <a:pPr>
                        <a:defRPr sz="1050" u="sng">
                          <a:solidFill>
                            <a:srgbClr val="C00000"/>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050" b="0" i="0" u="sng" strike="noStrike" kern="1200" baseline="0">
                      <a:solidFill>
                        <a:srgbClr val="C00000"/>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0-3ED4-4C48-93E9-24DDCEE22337}"/>
                </c:ext>
              </c:extLst>
            </c:dLbl>
            <c:dLbl>
              <c:idx val="19"/>
              <c:tx>
                <c:rich>
                  <a:bodyPr/>
                  <a:lstStyle/>
                  <a:p>
                    <a:fld id="{BD4FE6F6-2408-4855-96A0-3C5FFFAF726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1-3ED4-4C48-93E9-24DDCEE22337}"/>
                </c:ext>
              </c:extLst>
            </c:dLbl>
            <c:dLbl>
              <c:idx val="20"/>
              <c:layout>
                <c:manualLayout>
                  <c:x val="-6.6695324015330959E-2"/>
                  <c:y val="-4.252087163769137E-3"/>
                </c:manualLayout>
              </c:layout>
              <c:tx>
                <c:rich>
                  <a:bodyPr/>
                  <a:lstStyle/>
                  <a:p>
                    <a:fld id="{5189102D-8AC8-41FA-85FA-02F25615C2DD}"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3ED4-4C48-93E9-24DDCEE22337}"/>
                </c:ext>
              </c:extLst>
            </c:dLbl>
            <c:dLbl>
              <c:idx val="21"/>
              <c:layout>
                <c:manualLayout>
                  <c:x val="-6.9016241952394614E-2"/>
                  <c:y val="-7.7954030804151585E-17"/>
                </c:manualLayout>
              </c:layout>
              <c:tx>
                <c:rich>
                  <a:bodyPr/>
                  <a:lstStyle/>
                  <a:p>
                    <a:fld id="{37148282-0871-4854-BB37-7B877B9053C3}"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3ED4-4C48-93E9-24DDCEE22337}"/>
                </c:ext>
              </c:extLst>
            </c:dLbl>
            <c:dLbl>
              <c:idx val="22"/>
              <c:layout>
                <c:manualLayout>
                  <c:x val="-2.9229077317017557E-2"/>
                  <c:y val="2.4258157269302926E-2"/>
                </c:manualLayout>
              </c:layout>
              <c:tx>
                <c:rich>
                  <a:bodyPr rot="0" spcFirstLastPara="1" vertOverflow="ellipsis" vert="horz" wrap="square" lIns="38100" tIns="19050" rIns="38100" bIns="19050" anchor="ctr" anchorCtr="1">
                    <a:noAutofit/>
                  </a:bodyPr>
                  <a:lstStyle/>
                  <a:p>
                    <a:pPr>
                      <a:defRPr sz="1050" b="0" i="0" u="none" strike="noStrike" kern="1200" baseline="0">
                        <a:solidFill>
                          <a:srgbClr val="C00000"/>
                        </a:solidFill>
                        <a:latin typeface="+mn-lt"/>
                        <a:ea typeface="+mn-ea"/>
                        <a:cs typeface="+mn-cs"/>
                      </a:defRPr>
                    </a:pPr>
                    <a:fld id="{F288664C-6B54-4838-BBA8-E25E87E0263A}" type="CELLRANGE">
                      <a:rPr lang="en-US"/>
                      <a:pPr>
                        <a:defRPr sz="1050">
                          <a:solidFill>
                            <a:srgbClr val="C00000"/>
                          </a:solidFill>
                        </a:defRPr>
                      </a:pPr>
                      <a:t>[CELLRANGE]</a:t>
                    </a:fld>
                    <a:endParaRPr lang="en-GB"/>
                  </a:p>
                </c:rich>
              </c:tx>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rgbClr val="C00000"/>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layout>
                    <c:manualLayout>
                      <c:w val="3.9059784393455213E-2"/>
                      <c:h val="4.426422737483672E-2"/>
                    </c:manualLayout>
                  </c15:layout>
                  <c15:dlblFieldTable/>
                  <c15:showDataLabelsRange val="1"/>
                </c:ext>
                <c:ext xmlns:c16="http://schemas.microsoft.com/office/drawing/2014/chart" uri="{C3380CC4-5D6E-409C-BE32-E72D297353CC}">
                  <c16:uniqueId val="{0000001E-3ED4-4C48-93E9-24DDCEE22337}"/>
                </c:ext>
              </c:extLst>
            </c:dLbl>
            <c:dLbl>
              <c:idx val="23"/>
              <c:tx>
                <c:rich>
                  <a:bodyPr/>
                  <a:lstStyle/>
                  <a:p>
                    <a:fld id="{5190673C-E564-4FDB-9890-14FAC8247EFE}"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3ED4-4C48-93E9-24DDCEE22337}"/>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C00000"/>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Extra!$C$80:$C$103</c:f>
              <c:numCache>
                <c:formatCode>0.00</c:formatCode>
                <c:ptCount val="24"/>
                <c:pt idx="0">
                  <c:v>81.218000000000004</c:v>
                </c:pt>
                <c:pt idx="1">
                  <c:v>32.618000000000002</c:v>
                </c:pt>
                <c:pt idx="2">
                  <c:v>95.798000000000002</c:v>
                </c:pt>
                <c:pt idx="3">
                  <c:v>41.123000000000005</c:v>
                </c:pt>
                <c:pt idx="4">
                  <c:v>38.692999999999998</c:v>
                </c:pt>
                <c:pt idx="5">
                  <c:v>48.412999999999997</c:v>
                </c:pt>
                <c:pt idx="6">
                  <c:v>75.143000000000001</c:v>
                </c:pt>
                <c:pt idx="7">
                  <c:v>69.067999999999998</c:v>
                </c:pt>
                <c:pt idx="8">
                  <c:v>92.153000000000006</c:v>
                </c:pt>
                <c:pt idx="9">
                  <c:v>39.908000000000001</c:v>
                </c:pt>
                <c:pt idx="10">
                  <c:v>67.853000000000009</c:v>
                </c:pt>
                <c:pt idx="11">
                  <c:v>100</c:v>
                </c:pt>
                <c:pt idx="12">
                  <c:v>56.918000000000006</c:v>
                </c:pt>
                <c:pt idx="13">
                  <c:v>52.058000000000007</c:v>
                </c:pt>
                <c:pt idx="14">
                  <c:v>33.832999999999998</c:v>
                </c:pt>
                <c:pt idx="15">
                  <c:v>43.552999999999997</c:v>
                </c:pt>
                <c:pt idx="16">
                  <c:v>76.358000000000004</c:v>
                </c:pt>
                <c:pt idx="17">
                  <c:v>36.262999999999998</c:v>
                </c:pt>
                <c:pt idx="18">
                  <c:v>72.713000000000008</c:v>
                </c:pt>
                <c:pt idx="19">
                  <c:v>82.433000000000007</c:v>
                </c:pt>
                <c:pt idx="20">
                  <c:v>66.638000000000005</c:v>
                </c:pt>
                <c:pt idx="21">
                  <c:v>24.113</c:v>
                </c:pt>
                <c:pt idx="22">
                  <c:v>28.972999999999999</c:v>
                </c:pt>
                <c:pt idx="23">
                  <c:v>47.198</c:v>
                </c:pt>
              </c:numCache>
            </c:numRef>
          </c:xVal>
          <c:yVal>
            <c:numRef>
              <c:f>Extra!$E$80:$E$103</c:f>
              <c:numCache>
                <c:formatCode>General</c:formatCode>
                <c:ptCount val="24"/>
                <c:pt idx="0">
                  <c:v>56</c:v>
                </c:pt>
                <c:pt idx="1">
                  <c:v>67</c:v>
                </c:pt>
                <c:pt idx="2">
                  <c:v>65</c:v>
                </c:pt>
                <c:pt idx="3">
                  <c:v>79</c:v>
                </c:pt>
                <c:pt idx="4">
                  <c:v>63</c:v>
                </c:pt>
                <c:pt idx="5">
                  <c:v>38</c:v>
                </c:pt>
                <c:pt idx="6">
                  <c:v>44</c:v>
                </c:pt>
                <c:pt idx="7">
                  <c:v>79</c:v>
                </c:pt>
                <c:pt idx="8">
                  <c:v>76</c:v>
                </c:pt>
                <c:pt idx="9">
                  <c:v>72</c:v>
                </c:pt>
                <c:pt idx="10">
                  <c:v>65</c:v>
                </c:pt>
                <c:pt idx="11">
                  <c:v>43</c:v>
                </c:pt>
                <c:pt idx="12">
                  <c:v>35</c:v>
                </c:pt>
                <c:pt idx="13">
                  <c:v>59</c:v>
                </c:pt>
                <c:pt idx="14">
                  <c:v>64</c:v>
                </c:pt>
                <c:pt idx="15">
                  <c:v>60</c:v>
                </c:pt>
                <c:pt idx="16">
                  <c:v>42</c:v>
                </c:pt>
                <c:pt idx="17">
                  <c:v>58</c:v>
                </c:pt>
                <c:pt idx="18">
                  <c:v>59</c:v>
                </c:pt>
                <c:pt idx="19">
                  <c:v>67</c:v>
                </c:pt>
                <c:pt idx="20">
                  <c:v>72</c:v>
                </c:pt>
                <c:pt idx="21">
                  <c:v>64</c:v>
                </c:pt>
                <c:pt idx="22">
                  <c:v>59</c:v>
                </c:pt>
                <c:pt idx="23">
                  <c:v>89</c:v>
                </c:pt>
              </c:numCache>
            </c:numRef>
          </c:yVal>
          <c:smooth val="0"/>
          <c:extLst>
            <c:ext xmlns:c15="http://schemas.microsoft.com/office/drawing/2012/chart" uri="{02D57815-91ED-43cb-92C2-25804820EDAC}">
              <c15:datalabelsRange>
                <c15:f>Extra!$B$80:$B$103</c15:f>
                <c15:dlblRangeCache>
                  <c:ptCount val="24"/>
                  <c:pt idx="0">
                    <c:v>Indonesia</c:v>
                  </c:pt>
                  <c:pt idx="1">
                    <c:v>Japan</c:v>
                  </c:pt>
                  <c:pt idx="2">
                    <c:v>Philippines</c:v>
                  </c:pt>
                  <c:pt idx="3">
                    <c:v>South Korea</c:v>
                  </c:pt>
                  <c:pt idx="4">
                    <c:v>Germany</c:v>
                  </c:pt>
                  <c:pt idx="5">
                    <c:v>Israel</c:v>
                  </c:pt>
                  <c:pt idx="6">
                    <c:v>Tunisia</c:v>
                  </c:pt>
                  <c:pt idx="7">
                    <c:v>Greece</c:v>
                  </c:pt>
                  <c:pt idx="8">
                    <c:v>Kenya</c:v>
                  </c:pt>
                  <c:pt idx="9">
                    <c:v>France</c:v>
                  </c:pt>
                  <c:pt idx="10">
                    <c:v>Italy</c:v>
                  </c:pt>
                  <c:pt idx="11">
                    <c:v>Nigeria</c:v>
                  </c:pt>
                  <c:pt idx="12">
                    <c:v>Russia</c:v>
                  </c:pt>
                  <c:pt idx="13">
                    <c:v>Hungary</c:v>
                  </c:pt>
                  <c:pt idx="14">
                    <c:v>Netherlands</c:v>
                  </c:pt>
                  <c:pt idx="15">
                    <c:v>Canada</c:v>
                  </c:pt>
                  <c:pt idx="16">
                    <c:v>Poland</c:v>
                  </c:pt>
                  <c:pt idx="17">
                    <c:v>Australia</c:v>
                  </c:pt>
                  <c:pt idx="18">
                    <c:v>South Africa</c:v>
                  </c:pt>
                  <c:pt idx="19">
                    <c:v>Brazil</c:v>
                  </c:pt>
                  <c:pt idx="20">
                    <c:v>Mexico</c:v>
                  </c:pt>
                  <c:pt idx="21">
                    <c:v>Sweden</c:v>
                  </c:pt>
                  <c:pt idx="22">
                    <c:v>UK</c:v>
                  </c:pt>
                  <c:pt idx="23">
                    <c:v>Spain</c:v>
                  </c:pt>
                </c15:dlblRangeCache>
              </c15:datalabelsRange>
            </c:ext>
            <c:ext xmlns:c16="http://schemas.microsoft.com/office/drawing/2014/chart" uri="{C3380CC4-5D6E-409C-BE32-E72D297353CC}">
              <c16:uniqueId val="{00000002-3ED4-4C48-93E9-24DDCEE22337}"/>
            </c:ext>
          </c:extLst>
        </c:ser>
        <c:dLbls>
          <c:showLegendKey val="0"/>
          <c:showVal val="0"/>
          <c:showCatName val="0"/>
          <c:showSerName val="0"/>
          <c:showPercent val="0"/>
          <c:showBubbleSize val="0"/>
        </c:dLbls>
        <c:axId val="551468271"/>
        <c:axId val="551469519"/>
      </c:scatterChart>
      <c:valAx>
        <c:axId val="551468271"/>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800" b="1"/>
                  <a:t>Debiased</a:t>
                </a:r>
                <a:r>
                  <a:rPr lang="en-GB" sz="1800" b="1" baseline="0"/>
                  <a:t> National Religiosity</a:t>
                </a:r>
                <a:endParaRPr lang="en-GB" sz="1800" b="1"/>
              </a:p>
            </c:rich>
          </c:tx>
          <c:layout>
            <c:manualLayout>
              <c:xMode val="edge"/>
              <c:yMode val="edge"/>
              <c:x val="0.38576297876963433"/>
              <c:y val="0.9363297753128461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551469519"/>
        <c:crosses val="autoZero"/>
        <c:crossBetween val="midCat"/>
      </c:valAx>
      <c:valAx>
        <c:axId val="5514695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800" b="1"/>
                  <a:t>%</a:t>
                </a:r>
                <a:r>
                  <a:rPr lang="en-GB" sz="1800" b="1" baseline="0"/>
                  <a:t> public exprressing that  Climtae-Change is a 'Major Threat'</a:t>
                </a:r>
                <a:endParaRPr lang="en-GB" sz="1800" b="1"/>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551468271"/>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2000" b="1" u="sng"/>
              <a:t>A Medium-Strong</a:t>
            </a:r>
            <a:r>
              <a:rPr lang="en-GB" sz="2000" b="1" u="sng" baseline="0"/>
              <a:t> </a:t>
            </a:r>
            <a:r>
              <a:rPr lang="en-GB" sz="2000" b="1" u="sng"/>
              <a:t>'Lifted'</a:t>
            </a:r>
            <a:r>
              <a:rPr lang="en-GB" sz="2000" b="1" u="sng" baseline="0"/>
              <a:t> </a:t>
            </a:r>
            <a:r>
              <a:rPr lang="en-GB" sz="2000" b="1" u="sng"/>
              <a:t>Series (</a:t>
            </a:r>
            <a:r>
              <a:rPr lang="en-GB" sz="2000" b="1" u="sng">
                <a:solidFill>
                  <a:srgbClr val="0000FF"/>
                </a:solidFill>
              </a:rPr>
              <a:t>blue</a:t>
            </a:r>
            <a:r>
              <a:rPr lang="en-GB" sz="2000" b="1" u="sng"/>
              <a:t>)</a:t>
            </a:r>
            <a:r>
              <a:rPr lang="en-GB" sz="2000" b="1"/>
              <a:t>:</a:t>
            </a:r>
            <a:r>
              <a:rPr lang="en-GB" sz="2000"/>
              <a:t> Responses to EIB/BVA survey</a:t>
            </a:r>
            <a:r>
              <a:rPr lang="en-GB" sz="2000" baseline="0"/>
              <a:t> question 'Do you feel that climate change is having an impact on your everyday life?' </a:t>
            </a:r>
            <a:r>
              <a:rPr lang="en-GB" sz="2000" b="1" baseline="0"/>
              <a:t>23 European-only Nations</a:t>
            </a:r>
            <a:r>
              <a:rPr lang="en-GB" sz="2000" baseline="0"/>
              <a:t>.</a:t>
            </a:r>
            <a:endParaRPr lang="en-GB" sz="20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Very Much So</c:v>
          </c:tx>
          <c:spPr>
            <a:ln w="25400" cap="rnd">
              <a:noFill/>
              <a:round/>
            </a:ln>
            <a:effectLst/>
          </c:spPr>
          <c:marker>
            <c:symbol val="none"/>
          </c:marker>
          <c:trendline>
            <c:spPr>
              <a:ln w="28575" cap="rnd">
                <a:solidFill>
                  <a:schemeClr val="accent3">
                    <a:lumMod val="75000"/>
                  </a:schemeClr>
                </a:solidFill>
                <a:prstDash val="sysDash"/>
              </a:ln>
              <a:effectLst/>
            </c:spPr>
            <c:trendlineType val="linear"/>
            <c:dispRSqr val="1"/>
            <c:dispEq val="0"/>
            <c:trendlineLbl>
              <c:layout>
                <c:manualLayout>
                  <c:x val="0.1011603771393733"/>
                  <c:y val="-7.9635023304363214E-3"/>
                </c:manualLayout>
              </c:layout>
              <c:numFmt formatCode="General" sourceLinked="0"/>
              <c:spPr>
                <a:noFill/>
                <a:ln>
                  <a:noFill/>
                </a:ln>
                <a:effectLst/>
              </c:spPr>
              <c:txPr>
                <a:bodyPr rot="0" spcFirstLastPara="1" vertOverflow="ellipsis" vert="horz" wrap="square" anchor="ctr" anchorCtr="1"/>
                <a:lstStyle/>
                <a:p>
                  <a:pPr>
                    <a:defRPr sz="1400" b="1" i="0" u="none" strike="noStrike" kern="1200" baseline="0">
                      <a:solidFill>
                        <a:schemeClr val="accent3">
                          <a:lumMod val="75000"/>
                        </a:schemeClr>
                      </a:solidFill>
                      <a:latin typeface="+mn-lt"/>
                      <a:ea typeface="+mn-ea"/>
                      <a:cs typeface="+mn-cs"/>
                    </a:defRPr>
                  </a:pPr>
                  <a:endParaRPr lang="en-US"/>
                </a:p>
              </c:txPr>
            </c:trendlineLbl>
          </c:trendline>
          <c:xVal>
            <c:numRef>
              <c:f>Extra!$C$113:$C$135</c:f>
              <c:numCache>
                <c:formatCode>0.00</c:formatCode>
                <c:ptCount val="23"/>
                <c:pt idx="0">
                  <c:v>76.358000000000004</c:v>
                </c:pt>
                <c:pt idx="1">
                  <c:v>69.067999999999998</c:v>
                </c:pt>
                <c:pt idx="2">
                  <c:v>67.853000000000009</c:v>
                </c:pt>
                <c:pt idx="3">
                  <c:v>62.993000000000009</c:v>
                </c:pt>
                <c:pt idx="4">
                  <c:v>60.563000000000002</c:v>
                </c:pt>
                <c:pt idx="5">
                  <c:v>55.703000000000003</c:v>
                </c:pt>
                <c:pt idx="6">
                  <c:v>54.488</c:v>
                </c:pt>
                <c:pt idx="7">
                  <c:v>53.273000000000003</c:v>
                </c:pt>
                <c:pt idx="8">
                  <c:v>52.058000000000007</c:v>
                </c:pt>
                <c:pt idx="9">
                  <c:v>50.843000000000004</c:v>
                </c:pt>
                <c:pt idx="10">
                  <c:v>49.628</c:v>
                </c:pt>
                <c:pt idx="11">
                  <c:v>47.198</c:v>
                </c:pt>
                <c:pt idx="12">
                  <c:v>45.983000000000004</c:v>
                </c:pt>
                <c:pt idx="13">
                  <c:v>39.908000000000001</c:v>
                </c:pt>
                <c:pt idx="14">
                  <c:v>38.692999999999998</c:v>
                </c:pt>
                <c:pt idx="15">
                  <c:v>37.478000000000002</c:v>
                </c:pt>
                <c:pt idx="16">
                  <c:v>35.048000000000002</c:v>
                </c:pt>
                <c:pt idx="17">
                  <c:v>33.832999999999998</c:v>
                </c:pt>
                <c:pt idx="18">
                  <c:v>28.972999999999999</c:v>
                </c:pt>
                <c:pt idx="19">
                  <c:v>27.757999999999999</c:v>
                </c:pt>
                <c:pt idx="20">
                  <c:v>26.542999999999999</c:v>
                </c:pt>
                <c:pt idx="21">
                  <c:v>25.327999999999999</c:v>
                </c:pt>
                <c:pt idx="22">
                  <c:v>24.113</c:v>
                </c:pt>
              </c:numCache>
            </c:numRef>
          </c:xVal>
          <c:yVal>
            <c:numRef>
              <c:f>Extra!$D$113:$D$135</c:f>
              <c:numCache>
                <c:formatCode>General</c:formatCode>
                <c:ptCount val="23"/>
                <c:pt idx="0">
                  <c:v>12</c:v>
                </c:pt>
                <c:pt idx="1">
                  <c:v>38</c:v>
                </c:pt>
                <c:pt idx="2">
                  <c:v>44</c:v>
                </c:pt>
                <c:pt idx="3">
                  <c:v>16</c:v>
                </c:pt>
                <c:pt idx="4">
                  <c:v>12</c:v>
                </c:pt>
                <c:pt idx="5">
                  <c:v>9</c:v>
                </c:pt>
                <c:pt idx="6">
                  <c:v>16</c:v>
                </c:pt>
                <c:pt idx="7">
                  <c:v>16</c:v>
                </c:pt>
                <c:pt idx="8">
                  <c:v>38</c:v>
                </c:pt>
                <c:pt idx="9">
                  <c:v>16</c:v>
                </c:pt>
                <c:pt idx="10">
                  <c:v>19</c:v>
                </c:pt>
                <c:pt idx="11">
                  <c:v>22</c:v>
                </c:pt>
                <c:pt idx="12">
                  <c:v>7</c:v>
                </c:pt>
                <c:pt idx="13">
                  <c:v>14</c:v>
                </c:pt>
                <c:pt idx="14">
                  <c:v>19</c:v>
                </c:pt>
                <c:pt idx="15">
                  <c:v>6</c:v>
                </c:pt>
                <c:pt idx="16">
                  <c:v>12</c:v>
                </c:pt>
                <c:pt idx="17">
                  <c:v>7</c:v>
                </c:pt>
                <c:pt idx="18">
                  <c:v>18</c:v>
                </c:pt>
                <c:pt idx="19">
                  <c:v>6</c:v>
                </c:pt>
                <c:pt idx="20">
                  <c:v>8</c:v>
                </c:pt>
                <c:pt idx="21">
                  <c:v>11</c:v>
                </c:pt>
                <c:pt idx="22">
                  <c:v>10</c:v>
                </c:pt>
              </c:numCache>
            </c:numRef>
          </c:yVal>
          <c:smooth val="0"/>
          <c:extLst>
            <c:ext xmlns:c16="http://schemas.microsoft.com/office/drawing/2014/chart" uri="{C3380CC4-5D6E-409C-BE32-E72D297353CC}">
              <c16:uniqueId val="{00000000-41BE-4D60-985C-5BA0ED22EDFC}"/>
            </c:ext>
          </c:extLst>
        </c:ser>
        <c:ser>
          <c:idx val="1"/>
          <c:order val="1"/>
          <c:tx>
            <c:v>Somewhat</c:v>
          </c:tx>
          <c:spPr>
            <a:ln w="25400" cap="rnd">
              <a:noFill/>
              <a:round/>
            </a:ln>
            <a:effectLst/>
          </c:spPr>
          <c:marker>
            <c:symbol val="none"/>
          </c:marker>
          <c:trendline>
            <c:spPr>
              <a:ln w="28575" cap="rnd">
                <a:solidFill>
                  <a:schemeClr val="accent3"/>
                </a:solidFill>
                <a:prstDash val="sysDot"/>
              </a:ln>
              <a:effectLst/>
            </c:spPr>
            <c:trendlineType val="linear"/>
            <c:dispRSqr val="1"/>
            <c:dispEq val="0"/>
            <c:trendlineLbl>
              <c:layout>
                <c:manualLayout>
                  <c:x val="0.1011603771393733"/>
                  <c:y val="-7.5623918845982192E-3"/>
                </c:manualLayout>
              </c:layout>
              <c:numFmt formatCode="General" sourceLinked="0"/>
              <c:spPr>
                <a:noFill/>
                <a:ln>
                  <a:noFill/>
                </a:ln>
                <a:effectLst/>
              </c:spPr>
              <c:txPr>
                <a:bodyPr rot="0" spcFirstLastPara="1" vertOverflow="ellipsis" vert="horz" wrap="square" anchor="ctr" anchorCtr="1"/>
                <a:lstStyle/>
                <a:p>
                  <a:pPr>
                    <a:defRPr sz="1400" b="1" i="0" u="none" strike="noStrike" kern="1200" baseline="0">
                      <a:solidFill>
                        <a:schemeClr val="accent3"/>
                      </a:solidFill>
                      <a:latin typeface="+mn-lt"/>
                      <a:ea typeface="+mn-ea"/>
                      <a:cs typeface="+mn-cs"/>
                    </a:defRPr>
                  </a:pPr>
                  <a:endParaRPr lang="en-US"/>
                </a:p>
              </c:txPr>
            </c:trendlineLbl>
          </c:trendline>
          <c:xVal>
            <c:numRef>
              <c:f>Extra!$C$113:$C$135</c:f>
              <c:numCache>
                <c:formatCode>0.00</c:formatCode>
                <c:ptCount val="23"/>
                <c:pt idx="0">
                  <c:v>76.358000000000004</c:v>
                </c:pt>
                <c:pt idx="1">
                  <c:v>69.067999999999998</c:v>
                </c:pt>
                <c:pt idx="2">
                  <c:v>67.853000000000009</c:v>
                </c:pt>
                <c:pt idx="3">
                  <c:v>62.993000000000009</c:v>
                </c:pt>
                <c:pt idx="4">
                  <c:v>60.563000000000002</c:v>
                </c:pt>
                <c:pt idx="5">
                  <c:v>55.703000000000003</c:v>
                </c:pt>
                <c:pt idx="6">
                  <c:v>54.488</c:v>
                </c:pt>
                <c:pt idx="7">
                  <c:v>53.273000000000003</c:v>
                </c:pt>
                <c:pt idx="8">
                  <c:v>52.058000000000007</c:v>
                </c:pt>
                <c:pt idx="9">
                  <c:v>50.843000000000004</c:v>
                </c:pt>
                <c:pt idx="10">
                  <c:v>49.628</c:v>
                </c:pt>
                <c:pt idx="11">
                  <c:v>47.198</c:v>
                </c:pt>
                <c:pt idx="12">
                  <c:v>45.983000000000004</c:v>
                </c:pt>
                <c:pt idx="13">
                  <c:v>39.908000000000001</c:v>
                </c:pt>
                <c:pt idx="14">
                  <c:v>38.692999999999998</c:v>
                </c:pt>
                <c:pt idx="15">
                  <c:v>37.478000000000002</c:v>
                </c:pt>
                <c:pt idx="16">
                  <c:v>35.048000000000002</c:v>
                </c:pt>
                <c:pt idx="17">
                  <c:v>33.832999999999998</c:v>
                </c:pt>
                <c:pt idx="18">
                  <c:v>28.972999999999999</c:v>
                </c:pt>
                <c:pt idx="19">
                  <c:v>27.757999999999999</c:v>
                </c:pt>
                <c:pt idx="20">
                  <c:v>26.542999999999999</c:v>
                </c:pt>
                <c:pt idx="21">
                  <c:v>25.327999999999999</c:v>
                </c:pt>
                <c:pt idx="22">
                  <c:v>24.113</c:v>
                </c:pt>
              </c:numCache>
            </c:numRef>
          </c:xVal>
          <c:yVal>
            <c:numRef>
              <c:f>Extra!$E$113:$E$135</c:f>
              <c:numCache>
                <c:formatCode>General</c:formatCode>
                <c:ptCount val="23"/>
                <c:pt idx="0">
                  <c:v>65</c:v>
                </c:pt>
                <c:pt idx="1">
                  <c:v>52</c:v>
                </c:pt>
                <c:pt idx="2">
                  <c:v>48</c:v>
                </c:pt>
                <c:pt idx="3">
                  <c:v>60</c:v>
                </c:pt>
                <c:pt idx="4">
                  <c:v>70</c:v>
                </c:pt>
                <c:pt idx="5">
                  <c:v>60</c:v>
                </c:pt>
                <c:pt idx="6">
                  <c:v>54</c:v>
                </c:pt>
                <c:pt idx="7">
                  <c:v>51</c:v>
                </c:pt>
                <c:pt idx="8">
                  <c:v>53</c:v>
                </c:pt>
                <c:pt idx="9">
                  <c:v>65</c:v>
                </c:pt>
                <c:pt idx="10">
                  <c:v>60</c:v>
                </c:pt>
                <c:pt idx="11">
                  <c:v>54</c:v>
                </c:pt>
                <c:pt idx="12">
                  <c:v>55</c:v>
                </c:pt>
                <c:pt idx="13">
                  <c:v>55</c:v>
                </c:pt>
                <c:pt idx="14">
                  <c:v>51</c:v>
                </c:pt>
                <c:pt idx="15">
                  <c:v>50</c:v>
                </c:pt>
                <c:pt idx="16">
                  <c:v>54</c:v>
                </c:pt>
                <c:pt idx="17">
                  <c:v>48</c:v>
                </c:pt>
                <c:pt idx="18">
                  <c:v>40</c:v>
                </c:pt>
                <c:pt idx="19">
                  <c:v>40</c:v>
                </c:pt>
                <c:pt idx="20">
                  <c:v>48</c:v>
                </c:pt>
                <c:pt idx="21">
                  <c:v>58</c:v>
                </c:pt>
                <c:pt idx="22">
                  <c:v>47</c:v>
                </c:pt>
              </c:numCache>
            </c:numRef>
          </c:yVal>
          <c:smooth val="0"/>
          <c:extLst>
            <c:ext xmlns:c16="http://schemas.microsoft.com/office/drawing/2014/chart" uri="{C3380CC4-5D6E-409C-BE32-E72D297353CC}">
              <c16:uniqueId val="{0000001A-41BE-4D60-985C-5BA0ED22EDFC}"/>
            </c:ext>
          </c:extLst>
        </c:ser>
        <c:ser>
          <c:idx val="2"/>
          <c:order val="2"/>
          <c:tx>
            <c:v>No Impact</c:v>
          </c:tx>
          <c:spPr>
            <a:ln w="25400" cap="rnd">
              <a:noFill/>
              <a:round/>
            </a:ln>
            <a:effectLst/>
          </c:spPr>
          <c:marker>
            <c:symbol val="square"/>
            <c:size val="6"/>
            <c:spPr>
              <a:solidFill>
                <a:schemeClr val="accent2"/>
              </a:solidFill>
              <a:ln w="9525">
                <a:noFill/>
              </a:ln>
              <a:effectLst/>
            </c:spPr>
          </c:marker>
          <c:dLbls>
            <c:dLbl>
              <c:idx val="0"/>
              <c:tx>
                <c:rich>
                  <a:bodyPr/>
                  <a:lstStyle/>
                  <a:p>
                    <a:fld id="{882FE55C-58C8-42ED-989D-6F01E4E03B80}"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A-41BE-4D60-985C-5BA0ED22EDFC}"/>
                </c:ext>
              </c:extLst>
            </c:dLbl>
            <c:dLbl>
              <c:idx val="1"/>
              <c:tx>
                <c:rich>
                  <a:bodyPr/>
                  <a:lstStyle/>
                  <a:p>
                    <a:fld id="{CB14E0F6-2B87-4C50-B2B2-B61EAAF37D8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B-41BE-4D60-985C-5BA0ED22EDFC}"/>
                </c:ext>
              </c:extLst>
            </c:dLbl>
            <c:dLbl>
              <c:idx val="2"/>
              <c:tx>
                <c:rich>
                  <a:bodyPr/>
                  <a:lstStyle/>
                  <a:p>
                    <a:fld id="{4F97EB70-BB8C-4183-A5BF-501B699573A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41BE-4D60-985C-5BA0ED22EDFC}"/>
                </c:ext>
              </c:extLst>
            </c:dLbl>
            <c:dLbl>
              <c:idx val="3"/>
              <c:layout>
                <c:manualLayout>
                  <c:x val="-2.7028673410952716E-2"/>
                  <c:y val="-2.3245502952541717E-2"/>
                </c:manualLayout>
              </c:layout>
              <c:tx>
                <c:rich>
                  <a:bodyPr/>
                  <a:lstStyle/>
                  <a:p>
                    <a:fld id="{709DA5D8-C4DB-4B8D-BB79-EB9F12B36A09}"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9-41BE-4D60-985C-5BA0ED22EDFC}"/>
                </c:ext>
              </c:extLst>
            </c:dLbl>
            <c:dLbl>
              <c:idx val="4"/>
              <c:tx>
                <c:rich>
                  <a:bodyPr/>
                  <a:lstStyle/>
                  <a:p>
                    <a:fld id="{342440B6-4EEE-4136-88A3-1D748977415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41BE-4D60-985C-5BA0ED22EDFC}"/>
                </c:ext>
              </c:extLst>
            </c:dLbl>
            <c:dLbl>
              <c:idx val="5"/>
              <c:tx>
                <c:rich>
                  <a:bodyPr/>
                  <a:lstStyle/>
                  <a:p>
                    <a:fld id="{9C43F62F-57A9-4B84-A9C7-24936479396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41BE-4D60-985C-5BA0ED22EDFC}"/>
                </c:ext>
              </c:extLst>
            </c:dLbl>
            <c:dLbl>
              <c:idx val="6"/>
              <c:tx>
                <c:rich>
                  <a:bodyPr/>
                  <a:lstStyle/>
                  <a:p>
                    <a:fld id="{935CF7EA-A343-4FD8-94A7-E6C9B2E0647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F-41BE-4D60-985C-5BA0ED22EDFC}"/>
                </c:ext>
              </c:extLst>
            </c:dLbl>
            <c:dLbl>
              <c:idx val="7"/>
              <c:layout>
                <c:manualLayout>
                  <c:x val="-2.593192648094662E-2"/>
                  <c:y val="-2.1293739480455931E-2"/>
                </c:manualLayout>
              </c:layout>
              <c:tx>
                <c:rich>
                  <a:bodyPr/>
                  <a:lstStyle/>
                  <a:p>
                    <a:fld id="{E1416DED-FCAB-4F8E-9F6C-D26AF6CA2D92}"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8-41BE-4D60-985C-5BA0ED22EDFC}"/>
                </c:ext>
              </c:extLst>
            </c:dLbl>
            <c:dLbl>
              <c:idx val="8"/>
              <c:tx>
                <c:rich>
                  <a:bodyPr/>
                  <a:lstStyle/>
                  <a:p>
                    <a:fld id="{FFDF93C0-B690-41A2-8253-3702F61C316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41BE-4D60-985C-5BA0ED22EDFC}"/>
                </c:ext>
              </c:extLst>
            </c:dLbl>
            <c:dLbl>
              <c:idx val="9"/>
              <c:tx>
                <c:rich>
                  <a:bodyPr/>
                  <a:lstStyle/>
                  <a:p>
                    <a:fld id="{23192917-069C-490C-A8BB-EBAAE8420C47}"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41BE-4D60-985C-5BA0ED22EDFC}"/>
                </c:ext>
              </c:extLst>
            </c:dLbl>
            <c:dLbl>
              <c:idx val="10"/>
              <c:tx>
                <c:rich>
                  <a:bodyPr/>
                  <a:lstStyle/>
                  <a:p>
                    <a:fld id="{CADA627E-21D2-4BA1-A30B-5B7329214FEB}"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41BE-4D60-985C-5BA0ED22EDFC}"/>
                </c:ext>
              </c:extLst>
            </c:dLbl>
            <c:dLbl>
              <c:idx val="11"/>
              <c:tx>
                <c:rich>
                  <a:bodyPr/>
                  <a:lstStyle/>
                  <a:p>
                    <a:fld id="{BAF2C5BD-E65A-4B5F-B038-0DDFC7E2428A}"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41BE-4D60-985C-5BA0ED22EDFC}"/>
                </c:ext>
              </c:extLst>
            </c:dLbl>
            <c:dLbl>
              <c:idx val="12"/>
              <c:tx>
                <c:rich>
                  <a:bodyPr/>
                  <a:lstStyle/>
                  <a:p>
                    <a:fld id="{724FB0F6-F13F-42D8-BEEA-9D62B84A7D9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1-41BE-4D60-985C-5BA0ED22EDFC}"/>
                </c:ext>
              </c:extLst>
            </c:dLbl>
            <c:dLbl>
              <c:idx val="13"/>
              <c:tx>
                <c:rich>
                  <a:bodyPr/>
                  <a:lstStyle/>
                  <a:p>
                    <a:fld id="{B283158A-63D5-474F-868F-511A9FE5381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2-41BE-4D60-985C-5BA0ED22EDFC}"/>
                </c:ext>
              </c:extLst>
            </c:dLbl>
            <c:dLbl>
              <c:idx val="14"/>
              <c:tx>
                <c:rich>
                  <a:bodyPr/>
                  <a:lstStyle/>
                  <a:p>
                    <a:fld id="{30D8F059-FAFB-41BF-8591-4D7C1E915297}"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41BE-4D60-985C-5BA0ED22EDFC}"/>
                </c:ext>
              </c:extLst>
            </c:dLbl>
            <c:dLbl>
              <c:idx val="15"/>
              <c:tx>
                <c:rich>
                  <a:bodyPr/>
                  <a:lstStyle/>
                  <a:p>
                    <a:fld id="{79EB265D-9AC4-4E75-B415-8860508BFF6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3-41BE-4D60-985C-5BA0ED22EDFC}"/>
                </c:ext>
              </c:extLst>
            </c:dLbl>
            <c:dLbl>
              <c:idx val="16"/>
              <c:tx>
                <c:rich>
                  <a:bodyPr/>
                  <a:lstStyle/>
                  <a:p>
                    <a:fld id="{26E825A7-DB61-4BB0-881E-A77E1266CD84}"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4-41BE-4D60-985C-5BA0ED22EDFC}"/>
                </c:ext>
              </c:extLst>
            </c:dLbl>
            <c:dLbl>
              <c:idx val="17"/>
              <c:layout>
                <c:manualLayout>
                  <c:x val="-3.916537652212887E-2"/>
                  <c:y val="-2.1293739480455862E-2"/>
                </c:manualLayout>
              </c:layout>
              <c:tx>
                <c:rich>
                  <a:bodyPr/>
                  <a:lstStyle/>
                  <a:p>
                    <a:fld id="{B40D9C0D-1C29-4F7E-ADC0-1E8B626136B4}"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41BE-4D60-985C-5BA0ED22EDFC}"/>
                </c:ext>
              </c:extLst>
            </c:dLbl>
            <c:dLbl>
              <c:idx val="18"/>
              <c:layout>
                <c:manualLayout>
                  <c:x val="-4.3219877468244636E-3"/>
                  <c:y val="1.9517634720857867E-3"/>
                </c:manualLayout>
              </c:layout>
              <c:tx>
                <c:rich>
                  <a:bodyPr/>
                  <a:lstStyle/>
                  <a:p>
                    <a:fld id="{D4C3C2EB-B503-407A-8530-0E917F5F7346}"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41BE-4D60-985C-5BA0ED22EDFC}"/>
                </c:ext>
              </c:extLst>
            </c:dLbl>
            <c:dLbl>
              <c:idx val="19"/>
              <c:layout>
                <c:manualLayout>
                  <c:x val="-2.7582449360639374E-2"/>
                  <c:y val="2.1293739480455862E-2"/>
                </c:manualLayout>
              </c:layout>
              <c:tx>
                <c:rich>
                  <a:bodyPr/>
                  <a:lstStyle/>
                  <a:p>
                    <a:fld id="{68C54F12-E174-4BD2-A114-FAB00A4D5A78}"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5-41BE-4D60-985C-5BA0ED22EDFC}"/>
                </c:ext>
              </c:extLst>
            </c:dLbl>
            <c:dLbl>
              <c:idx val="20"/>
              <c:layout>
                <c:manualLayout>
                  <c:x val="-4.9956818407856284E-2"/>
                  <c:y val="-1.171058083251472E-2"/>
                </c:manualLayout>
              </c:layout>
              <c:tx>
                <c:rich>
                  <a:bodyPr/>
                  <a:lstStyle/>
                  <a:p>
                    <a:fld id="{EB8482C0-4EE3-4366-9AD6-63ADC7BEC7AA}"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41BE-4D60-985C-5BA0ED22EDFC}"/>
                </c:ext>
              </c:extLst>
            </c:dLbl>
            <c:dLbl>
              <c:idx val="21"/>
              <c:tx>
                <c:rich>
                  <a:bodyPr/>
                  <a:lstStyle/>
                  <a:p>
                    <a:fld id="{67B54787-5F05-4792-A62B-C2943794C74C}"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6-41BE-4D60-985C-5BA0ED22EDFC}"/>
                </c:ext>
              </c:extLst>
            </c:dLbl>
            <c:dLbl>
              <c:idx val="22"/>
              <c:tx>
                <c:rich>
                  <a:bodyPr/>
                  <a:lstStyle/>
                  <a:p>
                    <a:fld id="{BCF6F962-A83B-4BF2-B1CB-0D07C4D01CD3}"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41BE-4D60-985C-5BA0ED22EDFC}"/>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trendline>
            <c:spPr>
              <a:ln w="28575" cap="rnd">
                <a:solidFill>
                  <a:schemeClr val="accent2"/>
                </a:solidFill>
                <a:prstDash val="solid"/>
              </a:ln>
              <a:effectLst/>
            </c:spPr>
            <c:trendlineType val="linear"/>
            <c:dispRSqr val="1"/>
            <c:dispEq val="0"/>
            <c:trendlineLbl>
              <c:layout>
                <c:manualLayout>
                  <c:x val="8.5162429912953905E-2"/>
                  <c:y val="-1.1757063104128218E-2"/>
                </c:manualLayout>
              </c:layout>
              <c:numFmt formatCode="General" sourceLinked="0"/>
              <c:spPr>
                <a:noFill/>
                <a:ln>
                  <a:noFill/>
                </a:ln>
                <a:effectLst/>
              </c:spPr>
              <c:txPr>
                <a:bodyPr rot="0" spcFirstLastPara="1" vertOverflow="ellipsis" vert="horz" wrap="square" anchor="ctr" anchorCtr="1"/>
                <a:lstStyle/>
                <a:p>
                  <a:pPr>
                    <a:defRPr sz="1600" b="1" i="0" u="none" strike="noStrike" kern="1200" baseline="0">
                      <a:solidFill>
                        <a:schemeClr val="accent2"/>
                      </a:solidFill>
                      <a:latin typeface="+mn-lt"/>
                      <a:ea typeface="+mn-ea"/>
                      <a:cs typeface="+mn-cs"/>
                    </a:defRPr>
                  </a:pPr>
                  <a:endParaRPr lang="en-US"/>
                </a:p>
              </c:txPr>
            </c:trendlineLbl>
          </c:trendline>
          <c:xVal>
            <c:numRef>
              <c:f>Extra!$C$113:$C$135</c:f>
              <c:numCache>
                <c:formatCode>0.00</c:formatCode>
                <c:ptCount val="23"/>
                <c:pt idx="0">
                  <c:v>76.358000000000004</c:v>
                </c:pt>
                <c:pt idx="1">
                  <c:v>69.067999999999998</c:v>
                </c:pt>
                <c:pt idx="2">
                  <c:v>67.853000000000009</c:v>
                </c:pt>
                <c:pt idx="3">
                  <c:v>62.993000000000009</c:v>
                </c:pt>
                <c:pt idx="4">
                  <c:v>60.563000000000002</c:v>
                </c:pt>
                <c:pt idx="5">
                  <c:v>55.703000000000003</c:v>
                </c:pt>
                <c:pt idx="6">
                  <c:v>54.488</c:v>
                </c:pt>
                <c:pt idx="7">
                  <c:v>53.273000000000003</c:v>
                </c:pt>
                <c:pt idx="8">
                  <c:v>52.058000000000007</c:v>
                </c:pt>
                <c:pt idx="9">
                  <c:v>50.843000000000004</c:v>
                </c:pt>
                <c:pt idx="10">
                  <c:v>49.628</c:v>
                </c:pt>
                <c:pt idx="11">
                  <c:v>47.198</c:v>
                </c:pt>
                <c:pt idx="12">
                  <c:v>45.983000000000004</c:v>
                </c:pt>
                <c:pt idx="13">
                  <c:v>39.908000000000001</c:v>
                </c:pt>
                <c:pt idx="14">
                  <c:v>38.692999999999998</c:v>
                </c:pt>
                <c:pt idx="15">
                  <c:v>37.478000000000002</c:v>
                </c:pt>
                <c:pt idx="16">
                  <c:v>35.048000000000002</c:v>
                </c:pt>
                <c:pt idx="17">
                  <c:v>33.832999999999998</c:v>
                </c:pt>
                <c:pt idx="18">
                  <c:v>28.972999999999999</c:v>
                </c:pt>
                <c:pt idx="19">
                  <c:v>27.757999999999999</c:v>
                </c:pt>
                <c:pt idx="20">
                  <c:v>26.542999999999999</c:v>
                </c:pt>
                <c:pt idx="21">
                  <c:v>25.327999999999999</c:v>
                </c:pt>
                <c:pt idx="22">
                  <c:v>24.113</c:v>
                </c:pt>
              </c:numCache>
            </c:numRef>
          </c:xVal>
          <c:yVal>
            <c:numRef>
              <c:f>Extra!$F$113:$F$135</c:f>
              <c:numCache>
                <c:formatCode>General</c:formatCode>
                <c:ptCount val="23"/>
                <c:pt idx="0">
                  <c:v>23</c:v>
                </c:pt>
                <c:pt idx="1">
                  <c:v>10</c:v>
                </c:pt>
                <c:pt idx="2">
                  <c:v>8</c:v>
                </c:pt>
                <c:pt idx="3">
                  <c:v>24</c:v>
                </c:pt>
                <c:pt idx="4">
                  <c:v>17</c:v>
                </c:pt>
                <c:pt idx="5">
                  <c:v>32</c:v>
                </c:pt>
                <c:pt idx="6">
                  <c:v>29</c:v>
                </c:pt>
                <c:pt idx="7">
                  <c:v>33</c:v>
                </c:pt>
                <c:pt idx="8">
                  <c:v>9</c:v>
                </c:pt>
                <c:pt idx="9">
                  <c:v>19</c:v>
                </c:pt>
                <c:pt idx="10">
                  <c:v>20</c:v>
                </c:pt>
                <c:pt idx="11">
                  <c:v>24</c:v>
                </c:pt>
                <c:pt idx="12">
                  <c:v>38</c:v>
                </c:pt>
                <c:pt idx="13">
                  <c:v>31</c:v>
                </c:pt>
                <c:pt idx="14">
                  <c:v>30</c:v>
                </c:pt>
                <c:pt idx="15">
                  <c:v>44</c:v>
                </c:pt>
                <c:pt idx="16">
                  <c:v>34</c:v>
                </c:pt>
                <c:pt idx="17">
                  <c:v>44</c:v>
                </c:pt>
                <c:pt idx="18">
                  <c:v>42</c:v>
                </c:pt>
                <c:pt idx="19">
                  <c:v>55</c:v>
                </c:pt>
                <c:pt idx="20">
                  <c:v>44</c:v>
                </c:pt>
                <c:pt idx="21">
                  <c:v>31</c:v>
                </c:pt>
                <c:pt idx="22">
                  <c:v>43</c:v>
                </c:pt>
              </c:numCache>
            </c:numRef>
          </c:yVal>
          <c:smooth val="0"/>
          <c:extLst>
            <c:ext xmlns:c15="http://schemas.microsoft.com/office/drawing/2012/chart" uri="{02D57815-91ED-43cb-92C2-25804820EDAC}">
              <c15:datalabelsRange>
                <c15:f>Extra!$B$113:$B$135</c15:f>
                <c15:dlblRangeCache>
                  <c:ptCount val="23"/>
                  <c:pt idx="0">
                    <c:v>Poland</c:v>
                  </c:pt>
                  <c:pt idx="1">
                    <c:v>Greece</c:v>
                  </c:pt>
                  <c:pt idx="2">
                    <c:v>Italy</c:v>
                  </c:pt>
                  <c:pt idx="3">
                    <c:v>Portugal</c:v>
                  </c:pt>
                  <c:pt idx="4">
                    <c:v>Slovakia</c:v>
                  </c:pt>
                  <c:pt idx="5">
                    <c:v>Lithuania</c:v>
                  </c:pt>
                  <c:pt idx="6">
                    <c:v>Austria</c:v>
                  </c:pt>
                  <c:pt idx="7">
                    <c:v>Ireland</c:v>
                  </c:pt>
                  <c:pt idx="8">
                    <c:v>Hungary</c:v>
                  </c:pt>
                  <c:pt idx="9">
                    <c:v>Bulgaria</c:v>
                  </c:pt>
                  <c:pt idx="10">
                    <c:v>Slovenia</c:v>
                  </c:pt>
                  <c:pt idx="11">
                    <c:v>Spain</c:v>
                  </c:pt>
                  <c:pt idx="12">
                    <c:v>Latvia</c:v>
                  </c:pt>
                  <c:pt idx="13">
                    <c:v>France</c:v>
                  </c:pt>
                  <c:pt idx="14">
                    <c:v>Germany</c:v>
                  </c:pt>
                  <c:pt idx="15">
                    <c:v>Finland</c:v>
                  </c:pt>
                  <c:pt idx="16">
                    <c:v>Belgium</c:v>
                  </c:pt>
                  <c:pt idx="17">
                    <c:v>Netherlands</c:v>
                  </c:pt>
                  <c:pt idx="18">
                    <c:v>Great Britain</c:v>
                  </c:pt>
                  <c:pt idx="19">
                    <c:v>Denmark</c:v>
                  </c:pt>
                  <c:pt idx="20">
                    <c:v>Estonia</c:v>
                  </c:pt>
                  <c:pt idx="21">
                    <c:v>Czech republic</c:v>
                  </c:pt>
                  <c:pt idx="22">
                    <c:v>Sweden</c:v>
                  </c:pt>
                </c15:dlblRangeCache>
              </c15:datalabelsRange>
            </c:ext>
            <c:ext xmlns:c16="http://schemas.microsoft.com/office/drawing/2014/chart" uri="{C3380CC4-5D6E-409C-BE32-E72D297353CC}">
              <c16:uniqueId val="{0000001C-41BE-4D60-985C-5BA0ED22EDFC}"/>
            </c:ext>
          </c:extLst>
        </c:ser>
        <c:ser>
          <c:idx val="3"/>
          <c:order val="3"/>
          <c:tx>
            <c:v>VMS+S</c:v>
          </c:tx>
          <c:spPr>
            <a:ln w="25400" cap="rnd">
              <a:noFill/>
              <a:round/>
            </a:ln>
            <a:effectLst/>
          </c:spPr>
          <c:marker>
            <c:symbol val="circle"/>
            <c:size val="6"/>
            <c:spPr>
              <a:solidFill>
                <a:srgbClr val="0000FF"/>
              </a:solidFill>
              <a:ln w="9525">
                <a:noFill/>
              </a:ln>
              <a:effectLst/>
            </c:spPr>
          </c:marker>
          <c:dLbls>
            <c:dLbl>
              <c:idx val="0"/>
              <c:tx>
                <c:rich>
                  <a:bodyPr/>
                  <a:lstStyle/>
                  <a:p>
                    <a:fld id="{ED2F8BA8-15AE-4684-9C25-5CDDFAAB7EBE}"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7-41BE-4D60-985C-5BA0ED22EDFC}"/>
                </c:ext>
              </c:extLst>
            </c:dLbl>
            <c:dLbl>
              <c:idx val="1"/>
              <c:tx>
                <c:rich>
                  <a:bodyPr/>
                  <a:lstStyle/>
                  <a:p>
                    <a:fld id="{2D3D168E-ED81-4B2E-BA4D-4475CCF73DC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3-41BE-4D60-985C-5BA0ED22EDFC}"/>
                </c:ext>
              </c:extLst>
            </c:dLbl>
            <c:dLbl>
              <c:idx val="2"/>
              <c:tx>
                <c:rich>
                  <a:bodyPr/>
                  <a:lstStyle/>
                  <a:p>
                    <a:fld id="{0EF1C7B5-0430-4393-B110-443FC3A1F48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4-41BE-4D60-985C-5BA0ED22EDFC}"/>
                </c:ext>
              </c:extLst>
            </c:dLbl>
            <c:dLbl>
              <c:idx val="3"/>
              <c:tx>
                <c:rich>
                  <a:bodyPr/>
                  <a:lstStyle/>
                  <a:p>
                    <a:fld id="{1D9C77FE-84C5-4F95-907E-2A6D30065B2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5-41BE-4D60-985C-5BA0ED22EDFC}"/>
                </c:ext>
              </c:extLst>
            </c:dLbl>
            <c:dLbl>
              <c:idx val="4"/>
              <c:tx>
                <c:rich>
                  <a:bodyPr/>
                  <a:lstStyle/>
                  <a:p>
                    <a:fld id="{DBA51B52-D943-45B3-B9AC-A5E48C09A862}"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8-41BE-4D60-985C-5BA0ED22EDFC}"/>
                </c:ext>
              </c:extLst>
            </c:dLbl>
            <c:dLbl>
              <c:idx val="5"/>
              <c:tx>
                <c:rich>
                  <a:bodyPr/>
                  <a:lstStyle/>
                  <a:p>
                    <a:fld id="{2C98DCE8-9A89-42D8-8889-CB1DBCDBF60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6-41BE-4D60-985C-5BA0ED22EDFC}"/>
                </c:ext>
              </c:extLst>
            </c:dLbl>
            <c:dLbl>
              <c:idx val="6"/>
              <c:layout>
                <c:manualLayout>
                  <c:x val="-2.6099446045385544E-2"/>
                  <c:y val="-2.1293739480455969E-2"/>
                </c:manualLayout>
              </c:layout>
              <c:tx>
                <c:rich>
                  <a:bodyPr/>
                  <a:lstStyle/>
                  <a:p>
                    <a:fld id="{52C5490C-701D-4049-9032-D422CCB12ADE}"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9-41BE-4D60-985C-5BA0ED22EDFC}"/>
                </c:ext>
              </c:extLst>
            </c:dLbl>
            <c:dLbl>
              <c:idx val="7"/>
              <c:tx>
                <c:rich>
                  <a:bodyPr/>
                  <a:lstStyle/>
                  <a:p>
                    <a:fld id="{65BCD862-65A6-4505-AF83-8943C35CF45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7-41BE-4D60-985C-5BA0ED22EDFC}"/>
                </c:ext>
              </c:extLst>
            </c:dLbl>
            <c:dLbl>
              <c:idx val="8"/>
              <c:tx>
                <c:rich>
                  <a:bodyPr/>
                  <a:lstStyle/>
                  <a:p>
                    <a:fld id="{77B9ACFD-C03D-48E3-ADE1-F75CC951AF4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8-41BE-4D60-985C-5BA0ED22EDFC}"/>
                </c:ext>
              </c:extLst>
            </c:dLbl>
            <c:dLbl>
              <c:idx val="9"/>
              <c:layout>
                <c:manualLayout>
                  <c:x val="-3.2414908101183969E-3"/>
                  <c:y val="-5.8552904162573602E-3"/>
                </c:manualLayout>
              </c:layout>
              <c:tx>
                <c:rich>
                  <a:bodyPr/>
                  <a:lstStyle/>
                  <a:p>
                    <a:fld id="{009E2360-4083-4688-ABA5-9D55D09FF83D}"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B-41BE-4D60-985C-5BA0ED22EDFC}"/>
                </c:ext>
              </c:extLst>
            </c:dLbl>
            <c:dLbl>
              <c:idx val="10"/>
              <c:layout>
                <c:manualLayout>
                  <c:x val="-2.1609938734122119E-3"/>
                  <c:y val="0"/>
                </c:manualLayout>
              </c:layout>
              <c:tx>
                <c:rich>
                  <a:bodyPr/>
                  <a:lstStyle/>
                  <a:p>
                    <a:fld id="{90246917-7463-4616-976B-A9BE661ACD0B}"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A-41BE-4D60-985C-5BA0ED22EDFC}"/>
                </c:ext>
              </c:extLst>
            </c:dLbl>
            <c:dLbl>
              <c:idx val="11"/>
              <c:tx>
                <c:rich>
                  <a:bodyPr/>
                  <a:lstStyle/>
                  <a:p>
                    <a:fld id="{F62B1CC5-B8C8-4742-8C2F-A37C9F35CDF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9-41BE-4D60-985C-5BA0ED22EDFC}"/>
                </c:ext>
              </c:extLst>
            </c:dLbl>
            <c:dLbl>
              <c:idx val="12"/>
              <c:tx>
                <c:rich>
                  <a:bodyPr/>
                  <a:lstStyle/>
                  <a:p>
                    <a:fld id="{32E73D7A-FAAF-401A-8D9A-331A9B48873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A-41BE-4D60-985C-5BA0ED22EDFC}"/>
                </c:ext>
              </c:extLst>
            </c:dLbl>
            <c:dLbl>
              <c:idx val="13"/>
              <c:layout>
                <c:manualLayout>
                  <c:x val="-4.3204946738282677E-3"/>
                  <c:y val="-1.8931709002638812E-3"/>
                </c:manualLayout>
              </c:layout>
              <c:tx>
                <c:rich>
                  <a:bodyPr/>
                  <a:lstStyle/>
                  <a:p>
                    <a:fld id="{9203D1D7-D450-422E-B618-2EA1D9B3FB77}"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D-41BE-4D60-985C-5BA0ED22EDFC}"/>
                </c:ext>
              </c:extLst>
            </c:dLbl>
            <c:dLbl>
              <c:idx val="14"/>
              <c:layout>
                <c:manualLayout>
                  <c:x val="-3.0902212389794629E-2"/>
                  <c:y val="-2.5197266424627541E-2"/>
                </c:manualLayout>
              </c:layout>
              <c:tx>
                <c:rich>
                  <a:bodyPr/>
                  <a:lstStyle/>
                  <a:p>
                    <a:fld id="{05BF4E2F-F94D-43D3-87C1-716781D150E8}"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C-41BE-4D60-985C-5BA0ED22EDFC}"/>
                </c:ext>
              </c:extLst>
            </c:dLbl>
            <c:dLbl>
              <c:idx val="15"/>
              <c:tx>
                <c:rich>
                  <a:bodyPr/>
                  <a:lstStyle/>
                  <a:p>
                    <a:fld id="{E9C41A49-79DD-4C0F-AA71-C348F8EB5E1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B-41BE-4D60-985C-5BA0ED22EDFC}"/>
                </c:ext>
              </c:extLst>
            </c:dLbl>
            <c:dLbl>
              <c:idx val="16"/>
              <c:tx>
                <c:rich>
                  <a:bodyPr/>
                  <a:lstStyle/>
                  <a:p>
                    <a:fld id="{85104CDC-F951-440D-BB5A-5F98F90D6713}"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E-41BE-4D60-985C-5BA0ED22EDFC}"/>
                </c:ext>
              </c:extLst>
            </c:dLbl>
            <c:dLbl>
              <c:idx val="17"/>
              <c:layout>
                <c:manualLayout>
                  <c:x val="-3.0521401028479941E-2"/>
                  <c:y val="1.9341976008370072E-2"/>
                </c:manualLayout>
              </c:layout>
              <c:tx>
                <c:rich>
                  <a:bodyPr/>
                  <a:lstStyle/>
                  <a:p>
                    <a:fld id="{870E1F6A-E684-47F9-9A62-B8B27C37A60D}"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1-41BE-4D60-985C-5BA0ED22EDFC}"/>
                </c:ext>
              </c:extLst>
            </c:dLbl>
            <c:dLbl>
              <c:idx val="18"/>
              <c:tx>
                <c:rich>
                  <a:bodyPr/>
                  <a:lstStyle/>
                  <a:p>
                    <a:fld id="{EAEB9D08-3C5E-458F-92F6-DDAB0D61BAF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C-41BE-4D60-985C-5BA0ED22EDFC}"/>
                </c:ext>
              </c:extLst>
            </c:dLbl>
            <c:dLbl>
              <c:idx val="19"/>
              <c:layout>
                <c:manualLayout>
                  <c:x val="-2.6501952423933269E-2"/>
                  <c:y val="-1.5438449064198572E-2"/>
                </c:manualLayout>
              </c:layout>
              <c:tx>
                <c:rich>
                  <a:bodyPr/>
                  <a:lstStyle/>
                  <a:p>
                    <a:fld id="{EBC20038-CD1B-4900-97BA-EB8B8FD587A8}"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2-41BE-4D60-985C-5BA0ED22EDFC}"/>
                </c:ext>
              </c:extLst>
            </c:dLbl>
            <c:dLbl>
              <c:idx val="20"/>
              <c:layout>
                <c:manualLayout>
                  <c:x val="-4.8876321471150182E-2"/>
                  <c:y val="5.8552904162573602E-3"/>
                </c:manualLayout>
              </c:layout>
              <c:tx>
                <c:rich>
                  <a:bodyPr/>
                  <a:lstStyle/>
                  <a:p>
                    <a:fld id="{1C43FE1B-CECE-42A7-A20A-4A1AAD73DE08}"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0-41BE-4D60-985C-5BA0ED22EDFC}"/>
                </c:ext>
              </c:extLst>
            </c:dLbl>
            <c:dLbl>
              <c:idx val="21"/>
              <c:tx>
                <c:rich>
                  <a:bodyPr/>
                  <a:lstStyle/>
                  <a:p>
                    <a:fld id="{4DE530D7-DF93-4A9D-B142-033855444EA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D-41BE-4D60-985C-5BA0ED22EDFC}"/>
                </c:ext>
              </c:extLst>
            </c:dLbl>
            <c:dLbl>
              <c:idx val="22"/>
              <c:layout>
                <c:manualLayout>
                  <c:x val="-5.3819552417331135E-2"/>
                  <c:y val="-1.9517634720857867E-3"/>
                </c:manualLayout>
              </c:layout>
              <c:tx>
                <c:rich>
                  <a:bodyPr/>
                  <a:lstStyle/>
                  <a:p>
                    <a:fld id="{9DF6BF8A-6E25-478C-876B-B56476CBE3B7}"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F-41BE-4D60-985C-5BA0ED22EDFC}"/>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trendline>
            <c:spPr>
              <a:ln w="28575" cap="rnd">
                <a:solidFill>
                  <a:srgbClr val="0000FF"/>
                </a:solidFill>
                <a:prstDash val="solid"/>
              </a:ln>
              <a:effectLst/>
            </c:spPr>
            <c:trendlineType val="linear"/>
            <c:dispRSqr val="1"/>
            <c:dispEq val="0"/>
            <c:trendlineLbl>
              <c:layout>
                <c:manualLayout>
                  <c:x val="0.10948455477757194"/>
                  <c:y val="-1.5718947877895732E-2"/>
                </c:manualLayout>
              </c:layout>
              <c:numFmt formatCode="General" sourceLinked="0"/>
              <c:spPr>
                <a:noFill/>
                <a:ln>
                  <a:noFill/>
                </a:ln>
                <a:effectLst/>
              </c:spPr>
              <c:txPr>
                <a:bodyPr rot="0" spcFirstLastPara="1" vertOverflow="ellipsis" vert="horz" wrap="square" anchor="ctr" anchorCtr="1"/>
                <a:lstStyle/>
                <a:p>
                  <a:pPr>
                    <a:defRPr sz="1600" b="1" i="0" u="none" strike="noStrike" kern="1200" baseline="0">
                      <a:solidFill>
                        <a:srgbClr val="0000FF"/>
                      </a:solidFill>
                      <a:latin typeface="+mn-lt"/>
                      <a:ea typeface="+mn-ea"/>
                      <a:cs typeface="+mn-cs"/>
                    </a:defRPr>
                  </a:pPr>
                  <a:endParaRPr lang="en-US"/>
                </a:p>
              </c:txPr>
            </c:trendlineLbl>
          </c:trendline>
          <c:xVal>
            <c:numRef>
              <c:f>Extra!$C$113:$C$135</c:f>
              <c:numCache>
                <c:formatCode>0.00</c:formatCode>
                <c:ptCount val="23"/>
                <c:pt idx="0">
                  <c:v>76.358000000000004</c:v>
                </c:pt>
                <c:pt idx="1">
                  <c:v>69.067999999999998</c:v>
                </c:pt>
                <c:pt idx="2">
                  <c:v>67.853000000000009</c:v>
                </c:pt>
                <c:pt idx="3">
                  <c:v>62.993000000000009</c:v>
                </c:pt>
                <c:pt idx="4">
                  <c:v>60.563000000000002</c:v>
                </c:pt>
                <c:pt idx="5">
                  <c:v>55.703000000000003</c:v>
                </c:pt>
                <c:pt idx="6">
                  <c:v>54.488</c:v>
                </c:pt>
                <c:pt idx="7">
                  <c:v>53.273000000000003</c:v>
                </c:pt>
                <c:pt idx="8">
                  <c:v>52.058000000000007</c:v>
                </c:pt>
                <c:pt idx="9">
                  <c:v>50.843000000000004</c:v>
                </c:pt>
                <c:pt idx="10">
                  <c:v>49.628</c:v>
                </c:pt>
                <c:pt idx="11">
                  <c:v>47.198</c:v>
                </c:pt>
                <c:pt idx="12">
                  <c:v>45.983000000000004</c:v>
                </c:pt>
                <c:pt idx="13">
                  <c:v>39.908000000000001</c:v>
                </c:pt>
                <c:pt idx="14">
                  <c:v>38.692999999999998</c:v>
                </c:pt>
                <c:pt idx="15">
                  <c:v>37.478000000000002</c:v>
                </c:pt>
                <c:pt idx="16">
                  <c:v>35.048000000000002</c:v>
                </c:pt>
                <c:pt idx="17">
                  <c:v>33.832999999999998</c:v>
                </c:pt>
                <c:pt idx="18">
                  <c:v>28.972999999999999</c:v>
                </c:pt>
                <c:pt idx="19">
                  <c:v>27.757999999999999</c:v>
                </c:pt>
                <c:pt idx="20">
                  <c:v>26.542999999999999</c:v>
                </c:pt>
                <c:pt idx="21">
                  <c:v>25.327999999999999</c:v>
                </c:pt>
                <c:pt idx="22">
                  <c:v>24.113</c:v>
                </c:pt>
              </c:numCache>
            </c:numRef>
          </c:xVal>
          <c:yVal>
            <c:numRef>
              <c:f>Extra!$G$113:$G$135</c:f>
              <c:numCache>
                <c:formatCode>General</c:formatCode>
                <c:ptCount val="23"/>
                <c:pt idx="0">
                  <c:v>77</c:v>
                </c:pt>
                <c:pt idx="1">
                  <c:v>90</c:v>
                </c:pt>
                <c:pt idx="2">
                  <c:v>92</c:v>
                </c:pt>
                <c:pt idx="3">
                  <c:v>76</c:v>
                </c:pt>
                <c:pt idx="4">
                  <c:v>82</c:v>
                </c:pt>
                <c:pt idx="5">
                  <c:v>69</c:v>
                </c:pt>
                <c:pt idx="6">
                  <c:v>70</c:v>
                </c:pt>
                <c:pt idx="7">
                  <c:v>67</c:v>
                </c:pt>
                <c:pt idx="8">
                  <c:v>91</c:v>
                </c:pt>
                <c:pt idx="9">
                  <c:v>81</c:v>
                </c:pt>
                <c:pt idx="10">
                  <c:v>79</c:v>
                </c:pt>
                <c:pt idx="11">
                  <c:v>76</c:v>
                </c:pt>
                <c:pt idx="12">
                  <c:v>62</c:v>
                </c:pt>
                <c:pt idx="13">
                  <c:v>69</c:v>
                </c:pt>
                <c:pt idx="14">
                  <c:v>70</c:v>
                </c:pt>
                <c:pt idx="15">
                  <c:v>56</c:v>
                </c:pt>
                <c:pt idx="16">
                  <c:v>66</c:v>
                </c:pt>
                <c:pt idx="17">
                  <c:v>55</c:v>
                </c:pt>
                <c:pt idx="18">
                  <c:v>58</c:v>
                </c:pt>
                <c:pt idx="19">
                  <c:v>46</c:v>
                </c:pt>
                <c:pt idx="20">
                  <c:v>56</c:v>
                </c:pt>
                <c:pt idx="21">
                  <c:v>69</c:v>
                </c:pt>
                <c:pt idx="22">
                  <c:v>57</c:v>
                </c:pt>
              </c:numCache>
            </c:numRef>
          </c:yVal>
          <c:smooth val="0"/>
          <c:extLst>
            <c:ext xmlns:c15="http://schemas.microsoft.com/office/drawing/2012/chart" uri="{02D57815-91ED-43cb-92C2-25804820EDAC}">
              <c15:datalabelsRange>
                <c15:f>Extra!$B$113:$B$135</c15:f>
                <c15:dlblRangeCache>
                  <c:ptCount val="23"/>
                  <c:pt idx="0">
                    <c:v>Poland</c:v>
                  </c:pt>
                  <c:pt idx="1">
                    <c:v>Greece</c:v>
                  </c:pt>
                  <c:pt idx="2">
                    <c:v>Italy</c:v>
                  </c:pt>
                  <c:pt idx="3">
                    <c:v>Portugal</c:v>
                  </c:pt>
                  <c:pt idx="4">
                    <c:v>Slovakia</c:v>
                  </c:pt>
                  <c:pt idx="5">
                    <c:v>Lithuania</c:v>
                  </c:pt>
                  <c:pt idx="6">
                    <c:v>Austria</c:v>
                  </c:pt>
                  <c:pt idx="7">
                    <c:v>Ireland</c:v>
                  </c:pt>
                  <c:pt idx="8">
                    <c:v>Hungary</c:v>
                  </c:pt>
                  <c:pt idx="9">
                    <c:v>Bulgaria</c:v>
                  </c:pt>
                  <c:pt idx="10">
                    <c:v>Slovenia</c:v>
                  </c:pt>
                  <c:pt idx="11">
                    <c:v>Spain</c:v>
                  </c:pt>
                  <c:pt idx="12">
                    <c:v>Latvia</c:v>
                  </c:pt>
                  <c:pt idx="13">
                    <c:v>France</c:v>
                  </c:pt>
                  <c:pt idx="14">
                    <c:v>Germany</c:v>
                  </c:pt>
                  <c:pt idx="15">
                    <c:v>Finland</c:v>
                  </c:pt>
                  <c:pt idx="16">
                    <c:v>Belgium</c:v>
                  </c:pt>
                  <c:pt idx="17">
                    <c:v>Netherlands</c:v>
                  </c:pt>
                  <c:pt idx="18">
                    <c:v>Great Britain</c:v>
                  </c:pt>
                  <c:pt idx="19">
                    <c:v>Denmark</c:v>
                  </c:pt>
                  <c:pt idx="20">
                    <c:v>Estonia</c:v>
                  </c:pt>
                  <c:pt idx="21">
                    <c:v>Czech republic</c:v>
                  </c:pt>
                  <c:pt idx="22">
                    <c:v>Sweden</c:v>
                  </c:pt>
                </c15:dlblRangeCache>
              </c15:datalabelsRange>
            </c:ext>
            <c:ext xmlns:c16="http://schemas.microsoft.com/office/drawing/2014/chart" uri="{C3380CC4-5D6E-409C-BE32-E72D297353CC}">
              <c16:uniqueId val="{0000001E-41BE-4D60-985C-5BA0ED22EDFC}"/>
            </c:ext>
          </c:extLst>
        </c:ser>
        <c:dLbls>
          <c:showLegendKey val="0"/>
          <c:showVal val="0"/>
          <c:showCatName val="0"/>
          <c:showSerName val="0"/>
          <c:showPercent val="0"/>
          <c:showBubbleSize val="0"/>
        </c:dLbls>
        <c:axId val="1764763247"/>
        <c:axId val="1764776975"/>
      </c:scatterChart>
      <c:valAx>
        <c:axId val="1764763247"/>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800" b="1"/>
                  <a:t>Debiased</a:t>
                </a:r>
                <a:r>
                  <a:rPr lang="en-GB" sz="1800" b="1" baseline="0"/>
                  <a:t> National Religiosity</a:t>
                </a:r>
                <a:endParaRPr lang="en-GB" sz="1800" b="1"/>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1764776975"/>
        <c:crosses val="autoZero"/>
        <c:crossBetween val="midCat"/>
      </c:valAx>
      <c:valAx>
        <c:axId val="176477697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GB" sz="1800" b="1"/>
                  <a:t>%</a:t>
                </a:r>
                <a:r>
                  <a:rPr lang="en-GB" sz="1800" b="1" baseline="0"/>
                  <a:t> Responses for each offsered answer option</a:t>
                </a:r>
                <a:endParaRPr lang="en-GB" sz="1800" b="1"/>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1764763247"/>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2000" b="1"/>
              <a:t>Belief in human causation of Climate-Change across a subset of nations from</a:t>
            </a:r>
            <a:r>
              <a:rPr lang="en-US" sz="2000" b="1" baseline="0"/>
              <a:t> </a:t>
            </a:r>
            <a:r>
              <a:rPr lang="en-US" sz="2000" b="1"/>
              <a:t>Levi 2021 (2016-19 data)</a:t>
            </a:r>
            <a:r>
              <a:rPr lang="en-US" sz="2000" b="0"/>
              <a:t>, versus </a:t>
            </a:r>
            <a:r>
              <a:rPr lang="en-US" sz="2000" b="1"/>
              <a:t>National Religiosities.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Belief in human causation of CC from Levi 2021 subset</c:v>
          </c:tx>
          <c:spPr>
            <a:ln w="25400" cap="rnd">
              <a:noFill/>
              <a:round/>
            </a:ln>
            <a:effectLst/>
          </c:spPr>
          <c:marker>
            <c:symbol val="circle"/>
            <c:size val="6"/>
            <c:spPr>
              <a:solidFill>
                <a:schemeClr val="accent1"/>
              </a:solidFill>
              <a:ln w="9525">
                <a:solidFill>
                  <a:schemeClr val="accent1"/>
                </a:solidFill>
              </a:ln>
              <a:effectLst/>
            </c:spPr>
          </c:marker>
          <c:dLbls>
            <c:dLbl>
              <c:idx val="0"/>
              <c:layout>
                <c:manualLayout>
                  <c:x val="-9.0665169246578557E-3"/>
                  <c:y val="-1.326385302397572E-2"/>
                </c:manualLayout>
              </c:layout>
              <c:tx>
                <c:rich>
                  <a:bodyPr/>
                  <a:lstStyle/>
                  <a:p>
                    <a:fld id="{E383D9DE-373C-48CB-BED8-0EC6EBF310F8}"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506A-4CE6-9BD9-797948253CF2}"/>
                </c:ext>
              </c:extLst>
            </c:dLbl>
            <c:dLbl>
              <c:idx val="1"/>
              <c:layout>
                <c:manualLayout>
                  <c:x val="-1.3402331328875E-2"/>
                  <c:y val="2.2523017588207038E-2"/>
                </c:manualLayout>
              </c:layout>
              <c:tx>
                <c:rich>
                  <a:bodyPr/>
                  <a:lstStyle/>
                  <a:p>
                    <a:fld id="{15E48DCC-A4B2-41C1-9DC2-A1370A4AE757}"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506A-4CE6-9BD9-797948253CF2}"/>
                </c:ext>
              </c:extLst>
            </c:dLbl>
            <c:dLbl>
              <c:idx val="2"/>
              <c:layout>
                <c:manualLayout>
                  <c:x val="-1.2952167035226458E-3"/>
                  <c:y val="-4.052797161289491E-17"/>
                </c:manualLayout>
              </c:layout>
              <c:tx>
                <c:rich>
                  <a:bodyPr/>
                  <a:lstStyle/>
                  <a:p>
                    <a:fld id="{223333C3-44AD-4B63-95FE-F3120A8E97C1}"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506A-4CE6-9BD9-797948253CF2}"/>
                </c:ext>
              </c:extLst>
            </c:dLbl>
            <c:dLbl>
              <c:idx val="3"/>
              <c:tx>
                <c:rich>
                  <a:bodyPr/>
                  <a:lstStyle/>
                  <a:p>
                    <a:fld id="{9173FA2A-B068-4C4A-805A-ED2D79A65AB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506A-4CE6-9BD9-797948253CF2}"/>
                </c:ext>
              </c:extLst>
            </c:dLbl>
            <c:dLbl>
              <c:idx val="4"/>
              <c:tx>
                <c:rich>
                  <a:bodyPr/>
                  <a:lstStyle/>
                  <a:p>
                    <a:fld id="{91A84E13-3090-4B44-9535-405FB277419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506A-4CE6-9BD9-797948253CF2}"/>
                </c:ext>
              </c:extLst>
            </c:dLbl>
            <c:dLbl>
              <c:idx val="5"/>
              <c:layout>
                <c:manualLayout>
                  <c:x val="-2.7934662742398021E-2"/>
                  <c:y val="-2.4118106081929224E-2"/>
                </c:manualLayout>
              </c:layout>
              <c:tx>
                <c:rich>
                  <a:bodyPr/>
                  <a:lstStyle/>
                  <a:p>
                    <a:fld id="{3088B931-022A-4D5D-984B-F9AA120188D7}"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506A-4CE6-9BD9-797948253CF2}"/>
                </c:ext>
              </c:extLst>
            </c:dLbl>
            <c:dLbl>
              <c:idx val="6"/>
              <c:tx>
                <c:rich>
                  <a:bodyPr/>
                  <a:lstStyle/>
                  <a:p>
                    <a:fld id="{CEABBFA6-6634-49C4-8E74-97768487004E}"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506A-4CE6-9BD9-797948253CF2}"/>
                </c:ext>
              </c:extLst>
            </c:dLbl>
            <c:dLbl>
              <c:idx val="7"/>
              <c:layout>
                <c:manualLayout>
                  <c:x val="-1.0361682635396852E-2"/>
                  <c:y val="1.1053225101429809E-2"/>
                </c:manualLayout>
              </c:layout>
              <c:tx>
                <c:rich>
                  <a:bodyPr rot="0" spcFirstLastPara="1" vertOverflow="ellipsis" vert="horz" wrap="square" lIns="38100" tIns="19050" rIns="38100" bIns="19050" anchor="ctr" anchorCtr="1">
                    <a:noAutofit/>
                  </a:bodyPr>
                  <a:lstStyle/>
                  <a:p>
                    <a:pPr>
                      <a:defRPr sz="1050" b="0" i="0" u="none" strike="noStrike" kern="1200" baseline="0">
                        <a:solidFill>
                          <a:schemeClr val="tx1">
                            <a:lumMod val="75000"/>
                            <a:lumOff val="25000"/>
                          </a:schemeClr>
                        </a:solidFill>
                        <a:latin typeface="+mn-lt"/>
                        <a:ea typeface="+mn-ea"/>
                        <a:cs typeface="+mn-cs"/>
                      </a:defRPr>
                    </a:pPr>
                    <a:fld id="{7187693D-4E24-4AEC-8BD5-AAC270205278}" type="CELLRANGE">
                      <a:rPr lang="en-US"/>
                      <a:pPr>
                        <a:defRPr sz="1050"/>
                      </a:pPr>
                      <a:t>[CELLRANGE]</a:t>
                    </a:fld>
                    <a:endParaRPr lang="en-GB"/>
                  </a:p>
                </c:rich>
              </c:tx>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layout>
                    <c:manualLayout>
                      <c:w val="3.0036075354687948E-2"/>
                      <c:h val="5.0446854334520987E-2"/>
                    </c:manualLayout>
                  </c15:layout>
                  <c15:dlblFieldTable/>
                  <c15:showDataLabelsRange val="1"/>
                </c:ext>
                <c:ext xmlns:c16="http://schemas.microsoft.com/office/drawing/2014/chart" uri="{C3380CC4-5D6E-409C-BE32-E72D297353CC}">
                  <c16:uniqueId val="{0000000F-506A-4CE6-9BD9-797948253CF2}"/>
                </c:ext>
              </c:extLst>
            </c:dLbl>
            <c:dLbl>
              <c:idx val="8"/>
              <c:layout>
                <c:manualLayout>
                  <c:x val="-3.1923930189247475E-2"/>
                  <c:y val="-2.6328748252591804E-2"/>
                </c:manualLayout>
              </c:layout>
              <c:tx>
                <c:rich>
                  <a:bodyPr/>
                  <a:lstStyle/>
                  <a:p>
                    <a:fld id="{BD7C0079-835D-4CDF-8DC2-1F0A3AFA535A}"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506A-4CE6-9BD9-797948253CF2}"/>
                </c:ext>
              </c:extLst>
            </c:dLbl>
            <c:dLbl>
              <c:idx val="9"/>
              <c:tx>
                <c:rich>
                  <a:bodyPr/>
                  <a:lstStyle/>
                  <a:p>
                    <a:fld id="{22ADA629-84D0-408A-99DA-EED07C679E06}"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506A-4CE6-9BD9-797948253CF2}"/>
                </c:ext>
              </c:extLst>
            </c:dLbl>
            <c:dLbl>
              <c:idx val="10"/>
              <c:layout>
                <c:manualLayout>
                  <c:x val="-3.8856501105678427E-3"/>
                  <c:y val="0"/>
                </c:manualLayout>
              </c:layout>
              <c:tx>
                <c:rich>
                  <a:bodyPr/>
                  <a:lstStyle/>
                  <a:p>
                    <a:fld id="{EB5EE9E8-54D5-41CF-95D5-333A8EF36A58}"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506A-4CE6-9BD9-797948253CF2}"/>
                </c:ext>
              </c:extLst>
            </c:dLbl>
            <c:dLbl>
              <c:idx val="11"/>
              <c:layout>
                <c:manualLayout>
                  <c:x val="-6.4242748494718518E-2"/>
                  <c:y val="0"/>
                </c:manualLayout>
              </c:layout>
              <c:tx>
                <c:rich>
                  <a:bodyPr/>
                  <a:lstStyle/>
                  <a:p>
                    <a:fld id="{DCF3061D-1C9D-44FA-A334-8D116ED828DF}"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506A-4CE6-9BD9-797948253CF2}"/>
                </c:ext>
              </c:extLst>
            </c:dLbl>
            <c:dLbl>
              <c:idx val="12"/>
              <c:layout>
                <c:manualLayout>
                  <c:x val="-8.6125485693515622E-2"/>
                  <c:y val="-6.6319265119878599E-3"/>
                </c:manualLayout>
              </c:layout>
              <c:tx>
                <c:rich>
                  <a:bodyPr/>
                  <a:lstStyle/>
                  <a:p>
                    <a:fld id="{ADE01FA5-26FF-4A74-A90A-F2FFBDD1D970}"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506A-4CE6-9BD9-797948253CF2}"/>
                </c:ext>
              </c:extLst>
            </c:dLbl>
            <c:dLbl>
              <c:idx val="13"/>
              <c:tx>
                <c:rich>
                  <a:bodyPr/>
                  <a:lstStyle/>
                  <a:p>
                    <a:fld id="{992577B5-EBD3-4E42-A4BE-2958904342DA}"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506A-4CE6-9BD9-797948253CF2}"/>
                </c:ext>
              </c:extLst>
            </c:dLbl>
            <c:dLbl>
              <c:idx val="14"/>
              <c:layout>
                <c:manualLayout>
                  <c:x val="-3.5848436800920806E-2"/>
                  <c:y val="2.4118106081929103E-2"/>
                </c:manualLayout>
              </c:layout>
              <c:tx>
                <c:rich>
                  <a:bodyPr/>
                  <a:lstStyle/>
                  <a:p>
                    <a:fld id="{7D5E140D-59B2-4079-A45D-658B950F5354}"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506A-4CE6-9BD9-797948253CF2}"/>
                </c:ext>
              </c:extLst>
            </c:dLbl>
            <c:dLbl>
              <c:idx val="15"/>
              <c:layout>
                <c:manualLayout>
                  <c:x val="-2.7400360355803167E-2"/>
                  <c:y val="-2.1907463911266564E-2"/>
                </c:manualLayout>
              </c:layout>
              <c:tx>
                <c:rich>
                  <a:bodyPr/>
                  <a:lstStyle/>
                  <a:p>
                    <a:fld id="{73E11949-81B4-45B0-AF9B-0BD5C6FC6647}"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506A-4CE6-9BD9-797948253CF2}"/>
                </c:ext>
              </c:extLst>
            </c:dLbl>
            <c:dLbl>
              <c:idx val="16"/>
              <c:layout>
                <c:manualLayout>
                  <c:x val="-2.280876614903217E-2"/>
                  <c:y val="-2.6328767309798228E-2"/>
                </c:manualLayout>
              </c:layout>
              <c:tx>
                <c:rich>
                  <a:bodyPr/>
                  <a:lstStyle/>
                  <a:p>
                    <a:fld id="{931022BC-49CE-4939-B272-D0025F797B9F}"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506A-4CE6-9BD9-797948253CF2}"/>
                </c:ext>
              </c:extLst>
            </c:dLbl>
            <c:dLbl>
              <c:idx val="17"/>
              <c:layout>
                <c:manualLayout>
                  <c:x val="-5.1808668140902034E-3"/>
                  <c:y val="-2.21064217066262E-3"/>
                </c:manualLayout>
              </c:layout>
              <c:tx>
                <c:rich>
                  <a:bodyPr/>
                  <a:lstStyle/>
                  <a:p>
                    <a:fld id="{C35A40DB-695C-4CE7-BC53-3564FA3685B6}"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506A-4CE6-9BD9-797948253CF2}"/>
                </c:ext>
              </c:extLst>
            </c:dLbl>
            <c:dLbl>
              <c:idx val="18"/>
              <c:layout>
                <c:manualLayout>
                  <c:x val="-5.8226517899639882E-2"/>
                  <c:y val="-1.5274433988655387E-2"/>
                </c:manualLayout>
              </c:layout>
              <c:tx>
                <c:rich>
                  <a:bodyPr/>
                  <a:lstStyle/>
                  <a:p>
                    <a:fld id="{BE160F3B-7191-4196-B10B-E18C8808BE6B}"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506A-4CE6-9BD9-797948253CF2}"/>
                </c:ext>
              </c:extLst>
            </c:dLbl>
            <c:dLbl>
              <c:idx val="19"/>
              <c:layout>
                <c:manualLayout>
                  <c:x val="-6.4760835176128498E-3"/>
                  <c:y val="-4.4213217039922982E-3"/>
                </c:manualLayout>
              </c:layout>
              <c:tx>
                <c:rich>
                  <a:bodyPr/>
                  <a:lstStyle/>
                  <a:p>
                    <a:fld id="{CB6D5615-0C72-4C54-A6A7-A5FBABE1D1D7}"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506A-4CE6-9BD9-797948253CF2}"/>
                </c:ext>
              </c:extLst>
            </c:dLbl>
            <c:dLbl>
              <c:idx val="20"/>
              <c:tx>
                <c:rich>
                  <a:bodyPr/>
                  <a:lstStyle/>
                  <a:p>
                    <a:fld id="{AE970555-60B8-41F4-B8AD-824522C4E9B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506A-4CE6-9BD9-797948253CF2}"/>
                </c:ext>
              </c:extLst>
            </c:dLbl>
            <c:dLbl>
              <c:idx val="21"/>
              <c:layout>
                <c:manualLayout>
                  <c:x val="-3.2399896831400307E-2"/>
                  <c:y val="2.4118106081929182E-2"/>
                </c:manualLayout>
              </c:layout>
              <c:tx>
                <c:rich>
                  <a:bodyPr/>
                  <a:lstStyle/>
                  <a:p>
                    <a:fld id="{CB79550E-DB1B-4B96-A593-FB8F5BE3603E}"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506A-4CE6-9BD9-797948253CF2}"/>
                </c:ext>
              </c:extLst>
            </c:dLbl>
            <c:dLbl>
              <c:idx val="22"/>
              <c:tx>
                <c:rich>
                  <a:bodyPr/>
                  <a:lstStyle/>
                  <a:p>
                    <a:fld id="{9D423BAC-C9CE-4A68-9F70-EC05E7B5C3E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506A-4CE6-9BD9-797948253CF2}"/>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trendline>
            <c:spPr>
              <a:ln w="25400" cap="rnd">
                <a:solidFill>
                  <a:schemeClr val="accent1"/>
                </a:solidFill>
                <a:prstDash val="solid"/>
              </a:ln>
              <a:effectLst/>
            </c:spPr>
            <c:trendlineType val="linear"/>
            <c:dispRSqr val="1"/>
            <c:dispEq val="0"/>
            <c:trendlineLbl>
              <c:layout>
                <c:manualLayout>
                  <c:x val="-5.0634202348951982E-2"/>
                  <c:y val="0.40890236588561774"/>
                </c:manualLayout>
              </c:layout>
              <c:numFmt formatCode="General" sourceLinked="0"/>
              <c:spPr>
                <a:noFill/>
                <a:ln>
                  <a:noFill/>
                </a:ln>
                <a:effectLst/>
              </c:spPr>
              <c:txPr>
                <a:bodyPr rot="0" spcFirstLastPara="1" vertOverflow="ellipsis" vert="horz" wrap="square" anchor="ctr" anchorCtr="1"/>
                <a:lstStyle/>
                <a:p>
                  <a:pPr>
                    <a:defRPr sz="1400" b="1" i="0" u="none" strike="noStrike" kern="1200" baseline="0">
                      <a:solidFill>
                        <a:schemeClr val="accent1"/>
                      </a:solidFill>
                      <a:latin typeface="+mn-lt"/>
                      <a:ea typeface="+mn-ea"/>
                      <a:cs typeface="+mn-cs"/>
                    </a:defRPr>
                  </a:pPr>
                  <a:endParaRPr lang="en-US"/>
                </a:p>
              </c:txPr>
            </c:trendlineLbl>
          </c:trendline>
          <c:xVal>
            <c:numRef>
              <c:f>Extra!$C$218:$C$240</c:f>
              <c:numCache>
                <c:formatCode>0.00</c:formatCode>
                <c:ptCount val="23"/>
                <c:pt idx="0">
                  <c:v>38.692999999999998</c:v>
                </c:pt>
                <c:pt idx="1">
                  <c:v>39.908000000000001</c:v>
                </c:pt>
                <c:pt idx="2">
                  <c:v>67.853000000000009</c:v>
                </c:pt>
                <c:pt idx="3">
                  <c:v>43.552999999999997</c:v>
                </c:pt>
                <c:pt idx="4">
                  <c:v>82.433000000000007</c:v>
                </c:pt>
                <c:pt idx="5">
                  <c:v>66.638000000000005</c:v>
                </c:pt>
                <c:pt idx="6">
                  <c:v>24.113</c:v>
                </c:pt>
                <c:pt idx="7">
                  <c:v>28.972999999999999</c:v>
                </c:pt>
                <c:pt idx="8">
                  <c:v>47.198</c:v>
                </c:pt>
                <c:pt idx="9">
                  <c:v>64.207999999999998</c:v>
                </c:pt>
                <c:pt idx="10">
                  <c:v>76.358000000000004</c:v>
                </c:pt>
                <c:pt idx="11">
                  <c:v>35.048000000000002</c:v>
                </c:pt>
                <c:pt idx="12">
                  <c:v>33.832999999999998</c:v>
                </c:pt>
                <c:pt idx="13">
                  <c:v>26.542999999999999</c:v>
                </c:pt>
                <c:pt idx="14">
                  <c:v>55.703000000000003</c:v>
                </c:pt>
                <c:pt idx="15">
                  <c:v>54.488</c:v>
                </c:pt>
                <c:pt idx="16">
                  <c:v>37.478000000000002</c:v>
                </c:pt>
                <c:pt idx="17">
                  <c:v>53.273000000000003</c:v>
                </c:pt>
                <c:pt idx="18">
                  <c:v>52.058000000000007</c:v>
                </c:pt>
                <c:pt idx="19">
                  <c:v>49.628</c:v>
                </c:pt>
                <c:pt idx="20">
                  <c:v>87.293000000000006</c:v>
                </c:pt>
                <c:pt idx="21">
                  <c:v>62.993000000000009</c:v>
                </c:pt>
                <c:pt idx="22">
                  <c:v>82.433000000000007</c:v>
                </c:pt>
              </c:numCache>
            </c:numRef>
          </c:xVal>
          <c:yVal>
            <c:numRef>
              <c:f>Extra!$D$218:$D$240</c:f>
              <c:numCache>
                <c:formatCode>General</c:formatCode>
                <c:ptCount val="23"/>
                <c:pt idx="0">
                  <c:v>65.81</c:v>
                </c:pt>
                <c:pt idx="1">
                  <c:v>65.2</c:v>
                </c:pt>
                <c:pt idx="2">
                  <c:v>70.319999999999993</c:v>
                </c:pt>
                <c:pt idx="3">
                  <c:v>44</c:v>
                </c:pt>
                <c:pt idx="4">
                  <c:v>86</c:v>
                </c:pt>
                <c:pt idx="5">
                  <c:v>85.42</c:v>
                </c:pt>
                <c:pt idx="6">
                  <c:v>65.709999999999994</c:v>
                </c:pt>
                <c:pt idx="7">
                  <c:v>57.98</c:v>
                </c:pt>
                <c:pt idx="8">
                  <c:v>72.89</c:v>
                </c:pt>
                <c:pt idx="9">
                  <c:v>84.53</c:v>
                </c:pt>
                <c:pt idx="10">
                  <c:v>58.52</c:v>
                </c:pt>
                <c:pt idx="11">
                  <c:v>67.150000000000006</c:v>
                </c:pt>
                <c:pt idx="12">
                  <c:v>60.85</c:v>
                </c:pt>
                <c:pt idx="13">
                  <c:v>55.93</c:v>
                </c:pt>
                <c:pt idx="14">
                  <c:v>59.3</c:v>
                </c:pt>
                <c:pt idx="15">
                  <c:v>69.48</c:v>
                </c:pt>
                <c:pt idx="16">
                  <c:v>66.37</c:v>
                </c:pt>
                <c:pt idx="17">
                  <c:v>61.92</c:v>
                </c:pt>
                <c:pt idx="18">
                  <c:v>67.680000000000007</c:v>
                </c:pt>
                <c:pt idx="19">
                  <c:v>63.78</c:v>
                </c:pt>
                <c:pt idx="20">
                  <c:v>81.67</c:v>
                </c:pt>
                <c:pt idx="21">
                  <c:v>69.8</c:v>
                </c:pt>
                <c:pt idx="22">
                  <c:v>86</c:v>
                </c:pt>
              </c:numCache>
            </c:numRef>
          </c:yVal>
          <c:smooth val="0"/>
          <c:extLst>
            <c:ext xmlns:c15="http://schemas.microsoft.com/office/drawing/2012/chart" uri="{02D57815-91ED-43cb-92C2-25804820EDAC}">
              <c15:datalabelsRange>
                <c15:f>Extra!$B$218:$B$240</c15:f>
                <c15:dlblRangeCache>
                  <c:ptCount val="23"/>
                  <c:pt idx="0">
                    <c:v>Germany</c:v>
                  </c:pt>
                  <c:pt idx="1">
                    <c:v>France</c:v>
                  </c:pt>
                  <c:pt idx="2">
                    <c:v>Italy</c:v>
                  </c:pt>
                  <c:pt idx="3">
                    <c:v>Canada</c:v>
                  </c:pt>
                  <c:pt idx="4">
                    <c:v>Brazil</c:v>
                  </c:pt>
                  <c:pt idx="5">
                    <c:v>Mexico</c:v>
                  </c:pt>
                  <c:pt idx="6">
                    <c:v>Sweden</c:v>
                  </c:pt>
                  <c:pt idx="7">
                    <c:v>UK</c:v>
                  </c:pt>
                  <c:pt idx="8">
                    <c:v>Spain</c:v>
                  </c:pt>
                  <c:pt idx="9">
                    <c:v>Chile</c:v>
                  </c:pt>
                  <c:pt idx="10">
                    <c:v>Poland</c:v>
                  </c:pt>
                  <c:pt idx="11">
                    <c:v>Belgium</c:v>
                  </c:pt>
                  <c:pt idx="12">
                    <c:v>Netherlands</c:v>
                  </c:pt>
                  <c:pt idx="13">
                    <c:v>Estonia</c:v>
                  </c:pt>
                  <c:pt idx="14">
                    <c:v>Lithuania</c:v>
                  </c:pt>
                  <c:pt idx="15">
                    <c:v>Austria</c:v>
                  </c:pt>
                  <c:pt idx="16">
                    <c:v>Finland</c:v>
                  </c:pt>
                  <c:pt idx="17">
                    <c:v>Ireland</c:v>
                  </c:pt>
                  <c:pt idx="18">
                    <c:v>Hungary</c:v>
                  </c:pt>
                  <c:pt idx="19">
                    <c:v>Slovenia</c:v>
                  </c:pt>
                  <c:pt idx="20">
                    <c:v>Venezuala</c:v>
                  </c:pt>
                  <c:pt idx="21">
                    <c:v>Portugal</c:v>
                  </c:pt>
                  <c:pt idx="22">
                    <c:v>Brazil</c:v>
                  </c:pt>
                </c15:dlblRangeCache>
              </c15:datalabelsRange>
            </c:ext>
            <c:ext xmlns:c16="http://schemas.microsoft.com/office/drawing/2014/chart" uri="{C3380CC4-5D6E-409C-BE32-E72D297353CC}">
              <c16:uniqueId val="{00000000-506A-4CE6-9BD9-797948253CF2}"/>
            </c:ext>
          </c:extLst>
        </c:ser>
        <c:dLbls>
          <c:showLegendKey val="0"/>
          <c:showVal val="0"/>
          <c:showCatName val="0"/>
          <c:showSerName val="0"/>
          <c:showPercent val="0"/>
          <c:showBubbleSize val="0"/>
        </c:dLbls>
        <c:axId val="762887951"/>
        <c:axId val="762909167"/>
      </c:scatterChart>
      <c:valAx>
        <c:axId val="762887951"/>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800" b="1"/>
                  <a:t>Debiased</a:t>
                </a:r>
                <a:r>
                  <a:rPr lang="en-GB" sz="1800" b="1" baseline="0"/>
                  <a:t> National Religiosity</a:t>
                </a:r>
                <a:endParaRPr lang="en-GB" sz="1800" b="1"/>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62909167"/>
        <c:crosses val="autoZero"/>
        <c:crossBetween val="midCat"/>
      </c:valAx>
      <c:valAx>
        <c:axId val="762909167"/>
        <c:scaling>
          <c:orientation val="minMax"/>
          <c:min val="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800" b="1"/>
                  <a:t>%</a:t>
                </a:r>
                <a:r>
                  <a:rPr lang="en-GB" sz="1800" b="1" baseline="0"/>
                  <a:t> Belief in human causation of Climate-Change </a:t>
                </a:r>
              </a:p>
              <a:p>
                <a:pPr>
                  <a:defRPr/>
                </a:pPr>
                <a:r>
                  <a:rPr lang="en-GB" sz="1800" baseline="0"/>
                  <a:t>(for nations 100% aware of Climate-Change)</a:t>
                </a:r>
              </a:p>
              <a:p>
                <a:pPr>
                  <a:defRPr/>
                </a:pP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accent1"/>
                </a:solidFill>
                <a:latin typeface="+mn-lt"/>
                <a:ea typeface="+mn-ea"/>
                <a:cs typeface="+mn-cs"/>
              </a:defRPr>
            </a:pPr>
            <a:endParaRPr lang="en-US"/>
          </a:p>
        </c:txPr>
        <c:crossAx val="762887951"/>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GB" sz="1800" b="1" i="0" u="sng" baseline="0">
                <a:effectLst/>
              </a:rPr>
              <a:t>A VWA(2) 'Lifted' Series (</a:t>
            </a:r>
            <a:r>
              <a:rPr lang="en-GB" sz="1800" b="1" i="0" u="sng" baseline="0">
                <a:solidFill>
                  <a:schemeClr val="accent3"/>
                </a:solidFill>
                <a:effectLst/>
              </a:rPr>
              <a:t>grey</a:t>
            </a:r>
            <a:r>
              <a:rPr lang="en-GB" sz="1800" b="1" i="0" u="sng" baseline="0">
                <a:effectLst/>
              </a:rPr>
              <a:t>)</a:t>
            </a:r>
            <a:r>
              <a:rPr lang="en-GB" sz="1800" b="1" i="0" baseline="0">
                <a:effectLst/>
              </a:rPr>
              <a:t>:</a:t>
            </a:r>
            <a:r>
              <a:rPr lang="en-GB" sz="1800" b="0" i="0" baseline="0">
                <a:effectLst/>
              </a:rPr>
              <a:t> Responses to EDF survey question 'On the whole, would you say that, in your region, you have already noticed the effects of climate change?' </a:t>
            </a:r>
            <a:r>
              <a:rPr lang="en-GB" sz="1800" b="1" i="0" baseline="0">
                <a:effectLst/>
              </a:rPr>
              <a:t>Across 27 Nations.</a:t>
            </a:r>
            <a:endParaRPr lang="en-GB">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scatterChart>
        <c:scatterStyle val="lineMarker"/>
        <c:varyColors val="0"/>
        <c:ser>
          <c:idx val="0"/>
          <c:order val="0"/>
          <c:tx>
            <c:v>EDF Yes Absolutely</c:v>
          </c:tx>
          <c:spPr>
            <a:ln w="25400" cap="rnd">
              <a:noFill/>
              <a:round/>
            </a:ln>
            <a:effectLst/>
          </c:spPr>
          <c:marker>
            <c:symbol val="circle"/>
            <c:size val="6"/>
            <c:spPr>
              <a:solidFill>
                <a:srgbClr val="0000FF"/>
              </a:solidFill>
              <a:ln w="9525">
                <a:noFill/>
              </a:ln>
              <a:effectLst/>
            </c:spPr>
          </c:marker>
          <c:dLbls>
            <c:dLbl>
              <c:idx val="0"/>
              <c:tx>
                <c:rich>
                  <a:bodyPr/>
                  <a:lstStyle/>
                  <a:p>
                    <a:fld id="{57D57808-60FD-438D-A182-2C7F38317440}"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4077-40E2-BC6D-E5AB06A696B2}"/>
                </c:ext>
              </c:extLst>
            </c:dLbl>
            <c:dLbl>
              <c:idx val="1"/>
              <c:tx>
                <c:rich>
                  <a:bodyPr/>
                  <a:lstStyle/>
                  <a:p>
                    <a:fld id="{BEACFFA0-2EE8-4535-9D9B-27B81D0BD7F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4077-40E2-BC6D-E5AB06A696B2}"/>
                </c:ext>
              </c:extLst>
            </c:dLbl>
            <c:dLbl>
              <c:idx val="2"/>
              <c:tx>
                <c:rich>
                  <a:bodyPr/>
                  <a:lstStyle/>
                  <a:p>
                    <a:fld id="{549FC3F8-5CDF-42F3-9BA5-4620E69EE90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4077-40E2-BC6D-E5AB06A696B2}"/>
                </c:ext>
              </c:extLst>
            </c:dLbl>
            <c:dLbl>
              <c:idx val="3"/>
              <c:layout>
                <c:manualLayout>
                  <c:x val="-1.8326015659364012E-2"/>
                  <c:y val="-1.259801903590442E-2"/>
                </c:manualLayout>
              </c:layout>
              <c:tx>
                <c:rich>
                  <a:bodyPr/>
                  <a:lstStyle/>
                  <a:p>
                    <a:fld id="{7697D2F1-8DB9-463D-A2BE-5B1752E3B8B5}"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4077-40E2-BC6D-E5AB06A696B2}"/>
                </c:ext>
              </c:extLst>
            </c:dLbl>
            <c:dLbl>
              <c:idx val="4"/>
              <c:layout>
                <c:manualLayout>
                  <c:x val="-3.2340027634171643E-3"/>
                  <c:y val="5.3991510153875806E-3"/>
                </c:manualLayout>
              </c:layout>
              <c:tx>
                <c:rich>
                  <a:bodyPr/>
                  <a:lstStyle/>
                  <a:p>
                    <a:fld id="{C0788F66-991B-4A12-A0F6-60B27E5799F7}"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4077-40E2-BC6D-E5AB06A696B2}"/>
                </c:ext>
              </c:extLst>
            </c:dLbl>
            <c:dLbl>
              <c:idx val="5"/>
              <c:tx>
                <c:rich>
                  <a:bodyPr/>
                  <a:lstStyle/>
                  <a:p>
                    <a:fld id="{417823A2-DF67-41D1-BCD0-D306AD90A1A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4077-40E2-BC6D-E5AB06A696B2}"/>
                </c:ext>
              </c:extLst>
            </c:dLbl>
            <c:dLbl>
              <c:idx val="6"/>
              <c:layout>
                <c:manualLayout>
                  <c:x val="-2.690155542800626E-2"/>
                  <c:y val="2.0183897067524107E-2"/>
                </c:manualLayout>
              </c:layout>
              <c:tx>
                <c:rich>
                  <a:bodyPr/>
                  <a:lstStyle/>
                  <a:p>
                    <a:fld id="{EB117108-5AAB-4AAF-8BD5-588DE2CADA98}"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4077-40E2-BC6D-E5AB06A696B2}"/>
                </c:ext>
              </c:extLst>
            </c:dLbl>
            <c:dLbl>
              <c:idx val="7"/>
              <c:tx>
                <c:rich>
                  <a:bodyPr/>
                  <a:lstStyle/>
                  <a:p>
                    <a:fld id="{974C6DA3-196C-4096-9FE1-D8B8878FA0C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4077-40E2-BC6D-E5AB06A696B2}"/>
                </c:ext>
              </c:extLst>
            </c:dLbl>
            <c:dLbl>
              <c:idx val="8"/>
              <c:layout>
                <c:manualLayout>
                  <c:x val="-2.3303663692232943E-2"/>
                  <c:y val="-1.6584321347265316E-2"/>
                </c:manualLayout>
              </c:layout>
              <c:tx>
                <c:rich>
                  <a:bodyPr/>
                  <a:lstStyle/>
                  <a:p>
                    <a:fld id="{D76B3CD6-5F51-4B6C-9322-126CF57E728C}"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4077-40E2-BC6D-E5AB06A696B2}"/>
                </c:ext>
              </c:extLst>
            </c:dLbl>
            <c:dLbl>
              <c:idx val="9"/>
              <c:tx>
                <c:rich>
                  <a:bodyPr/>
                  <a:lstStyle/>
                  <a:p>
                    <a:fld id="{4A121461-7885-4F9A-929C-4BBBBE67C777}"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4077-40E2-BC6D-E5AB06A696B2}"/>
                </c:ext>
              </c:extLst>
            </c:dLbl>
            <c:dLbl>
              <c:idx val="10"/>
              <c:tx>
                <c:rich>
                  <a:bodyPr/>
                  <a:lstStyle/>
                  <a:p>
                    <a:fld id="{8CEE5ACC-ACEB-401B-8728-FB1D073D09D5}"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4077-40E2-BC6D-E5AB06A696B2}"/>
                </c:ext>
              </c:extLst>
            </c:dLbl>
            <c:dLbl>
              <c:idx val="11"/>
              <c:tx>
                <c:rich>
                  <a:bodyPr/>
                  <a:lstStyle/>
                  <a:p>
                    <a:fld id="{E12256A0-B23E-4FE5-97B8-22969C5E787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4077-40E2-BC6D-E5AB06A696B2}"/>
                </c:ext>
              </c:extLst>
            </c:dLbl>
            <c:dLbl>
              <c:idx val="12"/>
              <c:tx>
                <c:rich>
                  <a:bodyPr/>
                  <a:lstStyle/>
                  <a:p>
                    <a:fld id="{3CB9130B-D9F4-4814-87C4-A414A1CD87D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4077-40E2-BC6D-E5AB06A696B2}"/>
                </c:ext>
              </c:extLst>
            </c:dLbl>
            <c:dLbl>
              <c:idx val="13"/>
              <c:tx>
                <c:rich>
                  <a:bodyPr/>
                  <a:lstStyle/>
                  <a:p>
                    <a:fld id="{66E65838-5922-4568-A459-D8623BE141AD}"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4077-40E2-BC6D-E5AB06A696B2}"/>
                </c:ext>
              </c:extLst>
            </c:dLbl>
            <c:dLbl>
              <c:idx val="14"/>
              <c:tx>
                <c:rich>
                  <a:bodyPr/>
                  <a:lstStyle/>
                  <a:p>
                    <a:fld id="{CBFBE5C4-D8F9-42E0-8581-6DA1A600E49D}"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4077-40E2-BC6D-E5AB06A696B2}"/>
                </c:ext>
              </c:extLst>
            </c:dLbl>
            <c:dLbl>
              <c:idx val="15"/>
              <c:tx>
                <c:rich>
                  <a:bodyPr/>
                  <a:lstStyle/>
                  <a:p>
                    <a:fld id="{6A675FB8-59B6-4716-8C6E-39E34A37DBA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4077-40E2-BC6D-E5AB06A696B2}"/>
                </c:ext>
              </c:extLst>
            </c:dLbl>
            <c:dLbl>
              <c:idx val="16"/>
              <c:tx>
                <c:rich>
                  <a:bodyPr/>
                  <a:lstStyle/>
                  <a:p>
                    <a:fld id="{5CBE7A4F-9B12-40F5-A19B-866FF0DD06C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4077-40E2-BC6D-E5AB06A696B2}"/>
                </c:ext>
              </c:extLst>
            </c:dLbl>
            <c:dLbl>
              <c:idx val="17"/>
              <c:tx>
                <c:rich>
                  <a:bodyPr/>
                  <a:lstStyle/>
                  <a:p>
                    <a:fld id="{9AD3FF97-986A-4BCA-ABB6-974517784F9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4077-40E2-BC6D-E5AB06A696B2}"/>
                </c:ext>
              </c:extLst>
            </c:dLbl>
            <c:dLbl>
              <c:idx val="18"/>
              <c:layout>
                <c:manualLayout>
                  <c:x val="-3.9853694054510932E-2"/>
                  <c:y val="1.8384180062394912E-2"/>
                </c:manualLayout>
              </c:layout>
              <c:tx>
                <c:rich>
                  <a:bodyPr/>
                  <a:lstStyle/>
                  <a:p>
                    <a:fld id="{95AA43FA-D2EC-4CF5-B345-CF49CDA3B325}"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4077-40E2-BC6D-E5AB06A696B2}"/>
                </c:ext>
              </c:extLst>
            </c:dLbl>
            <c:dLbl>
              <c:idx val="19"/>
              <c:tx>
                <c:rich>
                  <a:bodyPr/>
                  <a:lstStyle/>
                  <a:p>
                    <a:fld id="{6481CF15-2BEC-498E-8CB0-6CDAC6EC887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4077-40E2-BC6D-E5AB06A696B2}"/>
                </c:ext>
              </c:extLst>
            </c:dLbl>
            <c:dLbl>
              <c:idx val="20"/>
              <c:tx>
                <c:rich>
                  <a:bodyPr/>
                  <a:lstStyle/>
                  <a:p>
                    <a:fld id="{53C8A22C-9BEB-4398-83EF-AC3C3237993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4077-40E2-BC6D-E5AB06A696B2}"/>
                </c:ext>
              </c:extLst>
            </c:dLbl>
            <c:dLbl>
              <c:idx val="21"/>
              <c:tx>
                <c:rich>
                  <a:bodyPr/>
                  <a:lstStyle/>
                  <a:p>
                    <a:fld id="{34B9969E-0FFA-4B70-B820-E6D04468243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4077-40E2-BC6D-E5AB06A696B2}"/>
                </c:ext>
              </c:extLst>
            </c:dLbl>
            <c:dLbl>
              <c:idx val="22"/>
              <c:layout>
                <c:manualLayout>
                  <c:x val="-2.1560018422781095E-3"/>
                  <c:y val="1.7997170051291275E-3"/>
                </c:manualLayout>
              </c:layout>
              <c:tx>
                <c:rich>
                  <a:bodyPr/>
                  <a:lstStyle/>
                  <a:p>
                    <a:fld id="{DF86525E-FCEB-4C34-BA28-60F10D1D6211}"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4077-40E2-BC6D-E5AB06A696B2}"/>
                </c:ext>
              </c:extLst>
            </c:dLbl>
            <c:dLbl>
              <c:idx val="23"/>
              <c:tx>
                <c:rich>
                  <a:bodyPr/>
                  <a:lstStyle/>
                  <a:p>
                    <a:fld id="{AF059FDC-1195-43A6-AEAF-6FC4DA09B78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4077-40E2-BC6D-E5AB06A696B2}"/>
                </c:ext>
              </c:extLst>
            </c:dLbl>
            <c:dLbl>
              <c:idx val="24"/>
              <c:tx>
                <c:rich>
                  <a:bodyPr/>
                  <a:lstStyle/>
                  <a:p>
                    <a:fld id="{DB0EE9B3-0AB0-491F-871C-D75806D9DD9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4077-40E2-BC6D-E5AB06A696B2}"/>
                </c:ext>
              </c:extLst>
            </c:dLbl>
            <c:dLbl>
              <c:idx val="25"/>
              <c:tx>
                <c:rich>
                  <a:bodyPr/>
                  <a:lstStyle/>
                  <a:p>
                    <a:fld id="{029CA961-7E31-4988-B8B8-19801CF5C05E}"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4077-40E2-BC6D-E5AB06A696B2}"/>
                </c:ext>
              </c:extLst>
            </c:dLbl>
            <c:dLbl>
              <c:idx val="26"/>
              <c:tx>
                <c:rich>
                  <a:bodyPr/>
                  <a:lstStyle/>
                  <a:p>
                    <a:fld id="{BE8610D4-6020-4A35-9711-0264800D5A1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4077-40E2-BC6D-E5AB06A696B2}"/>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rgbClr val="0000FF"/>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trendline>
            <c:spPr>
              <a:ln w="25400" cap="rnd">
                <a:solidFill>
                  <a:srgbClr val="0000FF"/>
                </a:solidFill>
                <a:prstDash val="solid"/>
              </a:ln>
              <a:effectLst/>
            </c:spPr>
            <c:trendlineType val="linear"/>
            <c:dispRSqr val="1"/>
            <c:dispEq val="0"/>
            <c:trendlineLbl>
              <c:layout>
                <c:manualLayout>
                  <c:x val="-0.6186891039913589"/>
                  <c:y val="0.33805725133729581"/>
                </c:manualLayout>
              </c:layout>
              <c:numFmt formatCode="General" sourceLinked="0"/>
              <c:spPr>
                <a:noFill/>
                <a:ln>
                  <a:noFill/>
                </a:ln>
                <a:effectLst/>
              </c:spPr>
              <c:txPr>
                <a:bodyPr rot="0" spcFirstLastPara="1" vertOverflow="ellipsis" vert="horz" wrap="square" anchor="ctr" anchorCtr="1"/>
                <a:lstStyle/>
                <a:p>
                  <a:pPr>
                    <a:defRPr sz="1600" b="1" i="0" u="none" strike="noStrike" kern="1200" baseline="0">
                      <a:solidFill>
                        <a:srgbClr val="0000FF"/>
                      </a:solidFill>
                      <a:latin typeface="+mn-lt"/>
                      <a:ea typeface="+mn-ea"/>
                      <a:cs typeface="+mn-cs"/>
                    </a:defRPr>
                  </a:pPr>
                  <a:endParaRPr lang="en-US"/>
                </a:p>
              </c:txPr>
            </c:trendlineLbl>
          </c:trendline>
          <c:xVal>
            <c:numRef>
              <c:f>Extra!$C$169:$C$195</c:f>
              <c:numCache>
                <c:formatCode>0.00</c:formatCode>
                <c:ptCount val="27"/>
                <c:pt idx="0">
                  <c:v>81.218000000000004</c:v>
                </c:pt>
                <c:pt idx="1">
                  <c:v>32.618000000000002</c:v>
                </c:pt>
                <c:pt idx="2">
                  <c:v>41.123000000000005</c:v>
                </c:pt>
                <c:pt idx="3">
                  <c:v>38.692999999999998</c:v>
                </c:pt>
                <c:pt idx="4">
                  <c:v>39.908000000000001</c:v>
                </c:pt>
                <c:pt idx="5">
                  <c:v>67.853000000000009</c:v>
                </c:pt>
                <c:pt idx="6">
                  <c:v>100</c:v>
                </c:pt>
                <c:pt idx="7">
                  <c:v>56.918000000000006</c:v>
                </c:pt>
                <c:pt idx="8">
                  <c:v>43.552999999999997</c:v>
                </c:pt>
                <c:pt idx="9">
                  <c:v>36.262999999999998</c:v>
                </c:pt>
                <c:pt idx="10">
                  <c:v>72.713000000000008</c:v>
                </c:pt>
                <c:pt idx="11">
                  <c:v>82.433000000000007</c:v>
                </c:pt>
                <c:pt idx="12">
                  <c:v>66.638000000000005</c:v>
                </c:pt>
                <c:pt idx="13">
                  <c:v>24.113</c:v>
                </c:pt>
                <c:pt idx="14">
                  <c:v>28.972999999999999</c:v>
                </c:pt>
                <c:pt idx="15">
                  <c:v>47.198</c:v>
                </c:pt>
                <c:pt idx="16">
                  <c:v>78.787999999999997</c:v>
                </c:pt>
                <c:pt idx="17">
                  <c:v>93.367999999999995</c:v>
                </c:pt>
                <c:pt idx="18">
                  <c:v>80.003</c:v>
                </c:pt>
                <c:pt idx="19">
                  <c:v>71.498000000000005</c:v>
                </c:pt>
                <c:pt idx="20">
                  <c:v>90.938000000000002</c:v>
                </c:pt>
                <c:pt idx="21">
                  <c:v>64.207999999999998</c:v>
                </c:pt>
                <c:pt idx="22">
                  <c:v>100</c:v>
                </c:pt>
                <c:pt idx="23">
                  <c:v>76.358000000000004</c:v>
                </c:pt>
                <c:pt idx="24">
                  <c:v>83.64800000000001</c:v>
                </c:pt>
                <c:pt idx="25">
                  <c:v>35.048000000000002</c:v>
                </c:pt>
                <c:pt idx="26">
                  <c:v>49.628</c:v>
                </c:pt>
              </c:numCache>
            </c:numRef>
          </c:xVal>
          <c:yVal>
            <c:numRef>
              <c:f>Extra!$D$169:$D$195</c:f>
              <c:numCache>
                <c:formatCode>General</c:formatCode>
                <c:ptCount val="27"/>
                <c:pt idx="0">
                  <c:v>46</c:v>
                </c:pt>
                <c:pt idx="1">
                  <c:v>20</c:v>
                </c:pt>
                <c:pt idx="2">
                  <c:v>17</c:v>
                </c:pt>
                <c:pt idx="3">
                  <c:v>25</c:v>
                </c:pt>
                <c:pt idx="4">
                  <c:v>22</c:v>
                </c:pt>
                <c:pt idx="5">
                  <c:v>24</c:v>
                </c:pt>
                <c:pt idx="6">
                  <c:v>49</c:v>
                </c:pt>
                <c:pt idx="7">
                  <c:v>28</c:v>
                </c:pt>
                <c:pt idx="8">
                  <c:v>27</c:v>
                </c:pt>
                <c:pt idx="9">
                  <c:v>26</c:v>
                </c:pt>
                <c:pt idx="10">
                  <c:v>47</c:v>
                </c:pt>
                <c:pt idx="11">
                  <c:v>53</c:v>
                </c:pt>
                <c:pt idx="12">
                  <c:v>52</c:v>
                </c:pt>
                <c:pt idx="13">
                  <c:v>15</c:v>
                </c:pt>
                <c:pt idx="14">
                  <c:v>18</c:v>
                </c:pt>
                <c:pt idx="15">
                  <c:v>25</c:v>
                </c:pt>
                <c:pt idx="16">
                  <c:v>50</c:v>
                </c:pt>
                <c:pt idx="17">
                  <c:v>58</c:v>
                </c:pt>
                <c:pt idx="18">
                  <c:v>37</c:v>
                </c:pt>
                <c:pt idx="19">
                  <c:v>30</c:v>
                </c:pt>
                <c:pt idx="20">
                  <c:v>35</c:v>
                </c:pt>
                <c:pt idx="21">
                  <c:v>55</c:v>
                </c:pt>
                <c:pt idx="22">
                  <c:v>43</c:v>
                </c:pt>
                <c:pt idx="23">
                  <c:v>20</c:v>
                </c:pt>
                <c:pt idx="24">
                  <c:v>40</c:v>
                </c:pt>
                <c:pt idx="25">
                  <c:v>24</c:v>
                </c:pt>
                <c:pt idx="26">
                  <c:v>15</c:v>
                </c:pt>
              </c:numCache>
            </c:numRef>
          </c:yVal>
          <c:smooth val="0"/>
          <c:extLst>
            <c:ext xmlns:c15="http://schemas.microsoft.com/office/drawing/2012/chart" uri="{02D57815-91ED-43cb-92C2-25804820EDAC}">
              <c15:datalabelsRange>
                <c15:f>Extra!$B$169:$B$195</c15:f>
                <c15:dlblRangeCache>
                  <c:ptCount val="27"/>
                  <c:pt idx="0">
                    <c:v>Indonesia</c:v>
                  </c:pt>
                  <c:pt idx="1">
                    <c:v>Japan</c:v>
                  </c:pt>
                  <c:pt idx="2">
                    <c:v>South Korea</c:v>
                  </c:pt>
                  <c:pt idx="3">
                    <c:v>Germany</c:v>
                  </c:pt>
                  <c:pt idx="4">
                    <c:v>France</c:v>
                  </c:pt>
                  <c:pt idx="5">
                    <c:v>Italy</c:v>
                  </c:pt>
                  <c:pt idx="6">
                    <c:v>Nigeria</c:v>
                  </c:pt>
                  <c:pt idx="7">
                    <c:v>Russia</c:v>
                  </c:pt>
                  <c:pt idx="8">
                    <c:v>Canada</c:v>
                  </c:pt>
                  <c:pt idx="9">
                    <c:v>Australia</c:v>
                  </c:pt>
                  <c:pt idx="10">
                    <c:v>South Africa</c:v>
                  </c:pt>
                  <c:pt idx="11">
                    <c:v>Brazil</c:v>
                  </c:pt>
                  <c:pt idx="12">
                    <c:v>Mexico</c:v>
                  </c:pt>
                  <c:pt idx="13">
                    <c:v>Sweden</c:v>
                  </c:pt>
                  <c:pt idx="14">
                    <c:v>UK</c:v>
                  </c:pt>
                  <c:pt idx="15">
                    <c:v>Spain</c:v>
                  </c:pt>
                  <c:pt idx="16">
                    <c:v>Turkey</c:v>
                  </c:pt>
                  <c:pt idx="17">
                    <c:v>India</c:v>
                  </c:pt>
                  <c:pt idx="18">
                    <c:v>Saudi Arabia</c:v>
                  </c:pt>
                  <c:pt idx="19">
                    <c:v>Singapore</c:v>
                  </c:pt>
                  <c:pt idx="20">
                    <c:v>UAE</c:v>
                  </c:pt>
                  <c:pt idx="21">
                    <c:v>Chile</c:v>
                  </c:pt>
                  <c:pt idx="22">
                    <c:v>Morocco</c:v>
                  </c:pt>
                  <c:pt idx="23">
                    <c:v>Poland</c:v>
                  </c:pt>
                  <c:pt idx="24">
                    <c:v>Egypt</c:v>
                  </c:pt>
                  <c:pt idx="25">
                    <c:v>Belgium</c:v>
                  </c:pt>
                  <c:pt idx="26">
                    <c:v>Norway</c:v>
                  </c:pt>
                </c15:dlblRangeCache>
              </c15:datalabelsRange>
            </c:ext>
            <c:ext xmlns:c16="http://schemas.microsoft.com/office/drawing/2014/chart" uri="{C3380CC4-5D6E-409C-BE32-E72D297353CC}">
              <c16:uniqueId val="{00000000-0E49-43EA-A937-01AA962DC97F}"/>
            </c:ext>
          </c:extLst>
        </c:ser>
        <c:ser>
          <c:idx val="1"/>
          <c:order val="1"/>
          <c:tx>
            <c:v>EDF Yes Somewhat</c:v>
          </c:tx>
          <c:spPr>
            <a:ln w="25400" cap="rnd">
              <a:noFill/>
              <a:round/>
            </a:ln>
            <a:effectLst/>
          </c:spPr>
          <c:marker>
            <c:symbol val="circle"/>
            <c:size val="3"/>
            <c:spPr>
              <a:solidFill>
                <a:schemeClr val="accent2"/>
              </a:solidFill>
              <a:ln w="9525">
                <a:noFill/>
              </a:ln>
              <a:effectLst/>
            </c:spPr>
          </c:marker>
          <c:trendline>
            <c:spPr>
              <a:ln w="25400" cap="rnd">
                <a:solidFill>
                  <a:schemeClr val="accent2"/>
                </a:solidFill>
                <a:prstDash val="solid"/>
              </a:ln>
              <a:effectLst/>
            </c:spPr>
            <c:trendlineType val="linear"/>
            <c:dispRSqr val="1"/>
            <c:dispEq val="0"/>
            <c:trendlineLbl>
              <c:layout>
                <c:manualLayout>
                  <c:x val="-0.60981601941659747"/>
                  <c:y val="-3.9702557206053132E-2"/>
                </c:manualLayout>
              </c:layout>
              <c:numFmt formatCode="General" sourceLinked="0"/>
              <c:spPr>
                <a:noFill/>
                <a:ln>
                  <a:noFill/>
                </a:ln>
                <a:effectLst/>
              </c:spPr>
              <c:txPr>
                <a:bodyPr rot="0" spcFirstLastPara="1" vertOverflow="ellipsis" vert="horz" wrap="square" anchor="ctr" anchorCtr="1"/>
                <a:lstStyle/>
                <a:p>
                  <a:pPr>
                    <a:defRPr sz="1400" b="1" i="0" u="none" strike="noStrike" kern="1200" baseline="0">
                      <a:solidFill>
                        <a:schemeClr val="accent2"/>
                      </a:solidFill>
                      <a:latin typeface="+mn-lt"/>
                      <a:ea typeface="+mn-ea"/>
                      <a:cs typeface="+mn-cs"/>
                    </a:defRPr>
                  </a:pPr>
                  <a:endParaRPr lang="en-US"/>
                </a:p>
              </c:txPr>
            </c:trendlineLbl>
          </c:trendline>
          <c:xVal>
            <c:numRef>
              <c:f>Extra!$C$169:$C$195</c:f>
              <c:numCache>
                <c:formatCode>0.00</c:formatCode>
                <c:ptCount val="27"/>
                <c:pt idx="0">
                  <c:v>81.218000000000004</c:v>
                </c:pt>
                <c:pt idx="1">
                  <c:v>32.618000000000002</c:v>
                </c:pt>
                <c:pt idx="2">
                  <c:v>41.123000000000005</c:v>
                </c:pt>
                <c:pt idx="3">
                  <c:v>38.692999999999998</c:v>
                </c:pt>
                <c:pt idx="4">
                  <c:v>39.908000000000001</c:v>
                </c:pt>
                <c:pt idx="5">
                  <c:v>67.853000000000009</c:v>
                </c:pt>
                <c:pt idx="6">
                  <c:v>100</c:v>
                </c:pt>
                <c:pt idx="7">
                  <c:v>56.918000000000006</c:v>
                </c:pt>
                <c:pt idx="8">
                  <c:v>43.552999999999997</c:v>
                </c:pt>
                <c:pt idx="9">
                  <c:v>36.262999999999998</c:v>
                </c:pt>
                <c:pt idx="10">
                  <c:v>72.713000000000008</c:v>
                </c:pt>
                <c:pt idx="11">
                  <c:v>82.433000000000007</c:v>
                </c:pt>
                <c:pt idx="12">
                  <c:v>66.638000000000005</c:v>
                </c:pt>
                <c:pt idx="13">
                  <c:v>24.113</c:v>
                </c:pt>
                <c:pt idx="14">
                  <c:v>28.972999999999999</c:v>
                </c:pt>
                <c:pt idx="15">
                  <c:v>47.198</c:v>
                </c:pt>
                <c:pt idx="16">
                  <c:v>78.787999999999997</c:v>
                </c:pt>
                <c:pt idx="17">
                  <c:v>93.367999999999995</c:v>
                </c:pt>
                <c:pt idx="18">
                  <c:v>80.003</c:v>
                </c:pt>
                <c:pt idx="19">
                  <c:v>71.498000000000005</c:v>
                </c:pt>
                <c:pt idx="20">
                  <c:v>90.938000000000002</c:v>
                </c:pt>
                <c:pt idx="21">
                  <c:v>64.207999999999998</c:v>
                </c:pt>
                <c:pt idx="22">
                  <c:v>100</c:v>
                </c:pt>
                <c:pt idx="23">
                  <c:v>76.358000000000004</c:v>
                </c:pt>
                <c:pt idx="24">
                  <c:v>83.64800000000001</c:v>
                </c:pt>
                <c:pt idx="25">
                  <c:v>35.048000000000002</c:v>
                </c:pt>
                <c:pt idx="26">
                  <c:v>49.628</c:v>
                </c:pt>
              </c:numCache>
            </c:numRef>
          </c:xVal>
          <c:yVal>
            <c:numRef>
              <c:f>Extra!$E$169:$E$195</c:f>
              <c:numCache>
                <c:formatCode>General</c:formatCode>
                <c:ptCount val="27"/>
                <c:pt idx="0">
                  <c:v>39</c:v>
                </c:pt>
                <c:pt idx="1">
                  <c:v>50</c:v>
                </c:pt>
                <c:pt idx="2">
                  <c:v>68</c:v>
                </c:pt>
                <c:pt idx="3">
                  <c:v>50</c:v>
                </c:pt>
                <c:pt idx="4">
                  <c:v>50</c:v>
                </c:pt>
                <c:pt idx="5">
                  <c:v>56</c:v>
                </c:pt>
                <c:pt idx="6">
                  <c:v>39</c:v>
                </c:pt>
                <c:pt idx="7">
                  <c:v>49</c:v>
                </c:pt>
                <c:pt idx="8">
                  <c:v>44</c:v>
                </c:pt>
                <c:pt idx="9">
                  <c:v>40</c:v>
                </c:pt>
                <c:pt idx="10">
                  <c:v>37</c:v>
                </c:pt>
                <c:pt idx="11">
                  <c:v>33</c:v>
                </c:pt>
                <c:pt idx="12">
                  <c:v>41</c:v>
                </c:pt>
                <c:pt idx="13">
                  <c:v>44</c:v>
                </c:pt>
                <c:pt idx="14">
                  <c:v>47</c:v>
                </c:pt>
                <c:pt idx="15">
                  <c:v>53</c:v>
                </c:pt>
                <c:pt idx="16">
                  <c:v>41</c:v>
                </c:pt>
                <c:pt idx="17">
                  <c:v>34</c:v>
                </c:pt>
                <c:pt idx="18">
                  <c:v>40</c:v>
                </c:pt>
                <c:pt idx="19">
                  <c:v>54</c:v>
                </c:pt>
                <c:pt idx="20">
                  <c:v>53</c:v>
                </c:pt>
                <c:pt idx="21">
                  <c:v>36</c:v>
                </c:pt>
                <c:pt idx="22">
                  <c:v>40</c:v>
                </c:pt>
                <c:pt idx="23">
                  <c:v>57</c:v>
                </c:pt>
                <c:pt idx="24">
                  <c:v>35</c:v>
                </c:pt>
                <c:pt idx="25">
                  <c:v>47</c:v>
                </c:pt>
                <c:pt idx="26">
                  <c:v>45</c:v>
                </c:pt>
              </c:numCache>
            </c:numRef>
          </c:yVal>
          <c:smooth val="0"/>
          <c:extLst>
            <c:ext xmlns:c16="http://schemas.microsoft.com/office/drawing/2014/chart" uri="{C3380CC4-5D6E-409C-BE32-E72D297353CC}">
              <c16:uniqueId val="{0000001D-4077-40E2-BC6D-E5AB06A696B2}"/>
            </c:ext>
          </c:extLst>
        </c:ser>
        <c:ser>
          <c:idx val="2"/>
          <c:order val="2"/>
          <c:tx>
            <c:v>EDF Sum Total: Yes</c:v>
          </c:tx>
          <c:spPr>
            <a:ln w="25400" cap="rnd">
              <a:noFill/>
              <a:round/>
            </a:ln>
            <a:effectLst/>
          </c:spPr>
          <c:marker>
            <c:symbol val="circle"/>
            <c:size val="5"/>
            <c:spPr>
              <a:solidFill>
                <a:schemeClr val="accent3"/>
              </a:solidFill>
              <a:ln w="9525">
                <a:solidFill>
                  <a:schemeClr val="accent3"/>
                </a:solidFill>
              </a:ln>
              <a:effectLst/>
            </c:spPr>
          </c:marker>
          <c:dLbls>
            <c:dLbl>
              <c:idx val="0"/>
              <c:layout>
                <c:manualLayout>
                  <c:x val="-1.6428734038159115E-2"/>
                  <c:y val="2.108375557008867E-2"/>
                </c:manualLayout>
              </c:layout>
              <c:tx>
                <c:rich>
                  <a:bodyPr/>
                  <a:lstStyle/>
                  <a:p>
                    <a:fld id="{AC153694-D603-4ADB-A98A-6582A92C47EB}"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9AC8-40A0-A2FE-0B352F990706}"/>
                </c:ext>
              </c:extLst>
            </c:dLbl>
            <c:dLbl>
              <c:idx val="1"/>
              <c:tx>
                <c:rich>
                  <a:bodyPr/>
                  <a:lstStyle/>
                  <a:p>
                    <a:fld id="{A747D1D2-E121-4370-958B-8B71DA8A7CBF}"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9AC8-40A0-A2FE-0B352F990706}"/>
                </c:ext>
              </c:extLst>
            </c:dLbl>
            <c:dLbl>
              <c:idx val="2"/>
              <c:tx>
                <c:rich>
                  <a:bodyPr/>
                  <a:lstStyle/>
                  <a:p>
                    <a:fld id="{E7249656-2640-4984-8D74-83D26C7DE11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9AC8-40A0-A2FE-0B352F990706}"/>
                </c:ext>
              </c:extLst>
            </c:dLbl>
            <c:dLbl>
              <c:idx val="3"/>
              <c:layout>
                <c:manualLayout>
                  <c:x val="-3.6687087569155459E-2"/>
                  <c:y val="-2.10836138600883E-2"/>
                </c:manualLayout>
              </c:layout>
              <c:tx>
                <c:rich>
                  <a:bodyPr/>
                  <a:lstStyle/>
                  <a:p>
                    <a:fld id="{66DF85CB-48F6-44F0-A673-98EF437642D6}"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9AC8-40A0-A2FE-0B352F990706}"/>
                </c:ext>
              </c:extLst>
            </c:dLbl>
            <c:dLbl>
              <c:idx val="4"/>
              <c:layout>
                <c:manualLayout>
                  <c:x val="-6.4680055268343285E-3"/>
                  <c:y val="-1.7997170051291936E-2"/>
                </c:manualLayout>
              </c:layout>
              <c:tx>
                <c:rich>
                  <a:bodyPr/>
                  <a:lstStyle/>
                  <a:p>
                    <a:fld id="{430C7CAA-5B66-4AA1-AC96-CE53697D8F49}"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9AC8-40A0-A2FE-0B352F990706}"/>
                </c:ext>
              </c:extLst>
            </c:dLbl>
            <c:dLbl>
              <c:idx val="5"/>
              <c:tx>
                <c:rich>
                  <a:bodyPr/>
                  <a:lstStyle/>
                  <a:p>
                    <a:fld id="{E4F9F6A7-065A-428D-9BF2-FEC7082CB2BA}"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9AC8-40A0-A2FE-0B352F990706}"/>
                </c:ext>
              </c:extLst>
            </c:dLbl>
            <c:dLbl>
              <c:idx val="6"/>
              <c:tx>
                <c:rich>
                  <a:bodyPr/>
                  <a:lstStyle/>
                  <a:p>
                    <a:fld id="{7983EB84-46C2-42EE-9626-5BF784B2D9E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9AC8-40A0-A2FE-0B352F990706}"/>
                </c:ext>
              </c:extLst>
            </c:dLbl>
            <c:dLbl>
              <c:idx val="7"/>
              <c:tx>
                <c:rich>
                  <a:bodyPr/>
                  <a:lstStyle/>
                  <a:p>
                    <a:fld id="{5879D4FF-3E2E-46B3-9644-D4F1DA559AD0}"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9AC8-40A0-A2FE-0B352F990706}"/>
                </c:ext>
              </c:extLst>
            </c:dLbl>
            <c:dLbl>
              <c:idx val="8"/>
              <c:layout>
                <c:manualLayout>
                  <c:x val="-2.7076666916219634E-2"/>
                  <c:y val="2.1083755570088639E-2"/>
                </c:manualLayout>
              </c:layout>
              <c:tx>
                <c:rich>
                  <a:bodyPr/>
                  <a:lstStyle/>
                  <a:p>
                    <a:fld id="{0C3EA754-A269-4D46-B5C0-394E9ABA54DE}"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9AC8-40A0-A2FE-0B352F990706}"/>
                </c:ext>
              </c:extLst>
            </c:dLbl>
            <c:dLbl>
              <c:idx val="9"/>
              <c:layout>
                <c:manualLayout>
                  <c:x val="-2.9405148905880033E-2"/>
                  <c:y val="1.9284038564959444E-2"/>
                </c:manualLayout>
              </c:layout>
              <c:tx>
                <c:rich>
                  <a:bodyPr/>
                  <a:lstStyle/>
                  <a:p>
                    <a:fld id="{D931E01B-D780-47F5-BCA0-859B6895254E}"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9AC8-40A0-A2FE-0B352F990706}"/>
                </c:ext>
              </c:extLst>
            </c:dLbl>
            <c:dLbl>
              <c:idx val="10"/>
              <c:layout>
                <c:manualLayout>
                  <c:x val="-2.6726359057830589E-2"/>
                  <c:y val="-1.9283896854959105E-2"/>
                </c:manualLayout>
              </c:layout>
              <c:tx>
                <c:rich>
                  <a:bodyPr/>
                  <a:lstStyle/>
                  <a:p>
                    <a:fld id="{919021C9-94DD-48FD-9D38-1B65FCFE2E20}"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9AC8-40A0-A2FE-0B352F990706}"/>
                </c:ext>
              </c:extLst>
            </c:dLbl>
            <c:dLbl>
              <c:idx val="11"/>
              <c:layout>
                <c:manualLayout>
                  <c:x val="-2.1560018422781095E-3"/>
                  <c:y val="-1.2598019035904354E-2"/>
                </c:manualLayout>
              </c:layout>
              <c:tx>
                <c:rich>
                  <a:bodyPr/>
                  <a:lstStyle/>
                  <a:p>
                    <a:fld id="{F073475E-3EC2-4D30-8ADF-286C41B4025C}"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9AC8-40A0-A2FE-0B352F990706}"/>
                </c:ext>
              </c:extLst>
            </c:dLbl>
            <c:dLbl>
              <c:idx val="12"/>
              <c:tx>
                <c:rich>
                  <a:bodyPr/>
                  <a:lstStyle/>
                  <a:p>
                    <a:fld id="{BFEB1888-9C06-479E-9A4B-6BE6DE79D21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9AC8-40A0-A2FE-0B352F990706}"/>
                </c:ext>
              </c:extLst>
            </c:dLbl>
            <c:dLbl>
              <c:idx val="13"/>
              <c:tx>
                <c:rich>
                  <a:bodyPr/>
                  <a:lstStyle/>
                  <a:p>
                    <a:fld id="{D6945EBF-2EF2-44A5-BF28-31C9DA65577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9AC8-40A0-A2FE-0B352F990706}"/>
                </c:ext>
              </c:extLst>
            </c:dLbl>
            <c:dLbl>
              <c:idx val="14"/>
              <c:tx>
                <c:rich>
                  <a:bodyPr/>
                  <a:lstStyle/>
                  <a:p>
                    <a:fld id="{AB497099-02A7-4EC6-96AB-883EFF9538DA}"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9AC8-40A0-A2FE-0B352F990706}"/>
                </c:ext>
              </c:extLst>
            </c:dLbl>
            <c:dLbl>
              <c:idx val="15"/>
              <c:tx>
                <c:rich>
                  <a:bodyPr/>
                  <a:lstStyle/>
                  <a:p>
                    <a:fld id="{BA168F05-7B61-42C4-85BF-16DDFF5F74E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9AC8-40A0-A2FE-0B352F990706}"/>
                </c:ext>
              </c:extLst>
            </c:dLbl>
            <c:dLbl>
              <c:idx val="16"/>
              <c:layout>
                <c:manualLayout>
                  <c:x val="-2.5564834285793831E-2"/>
                  <c:y val="-1.9283896854959105E-2"/>
                </c:manualLayout>
              </c:layout>
              <c:tx>
                <c:rich>
                  <a:bodyPr/>
                  <a:lstStyle/>
                  <a:p>
                    <a:fld id="{6561258F-5F56-4504-887E-88AA5F7EDC50}"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9AC8-40A0-A2FE-0B352F990706}"/>
                </c:ext>
              </c:extLst>
            </c:dLbl>
            <c:dLbl>
              <c:idx val="17"/>
              <c:tx>
                <c:rich>
                  <a:bodyPr/>
                  <a:lstStyle/>
                  <a:p>
                    <a:fld id="{698423B4-2036-4952-80F7-94C0E7EC66E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9AC8-40A0-A2FE-0B352F990706}"/>
                </c:ext>
              </c:extLst>
            </c:dLbl>
            <c:dLbl>
              <c:idx val="18"/>
              <c:layout>
                <c:manualLayout>
                  <c:x val="-6.4680055268343285E-3"/>
                  <c:y val="-5.3991510153875806E-3"/>
                </c:manualLayout>
              </c:layout>
              <c:tx>
                <c:rich>
                  <a:bodyPr/>
                  <a:lstStyle/>
                  <a:p>
                    <a:fld id="{1B34BB9E-E845-4A47-9E9C-9425D61EA0D9}"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9AC8-40A0-A2FE-0B352F990706}"/>
                </c:ext>
              </c:extLst>
            </c:dLbl>
            <c:dLbl>
              <c:idx val="19"/>
              <c:layout>
                <c:manualLayout>
                  <c:x val="-6.1122652228584408E-2"/>
                  <c:y val="-3.2994430606223993E-17"/>
                </c:manualLayout>
              </c:layout>
              <c:tx>
                <c:rich>
                  <a:bodyPr/>
                  <a:lstStyle/>
                  <a:p>
                    <a:fld id="{966EAC1A-7BBF-42DF-866F-83E38A75FA3F}"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9AC8-40A0-A2FE-0B352F990706}"/>
                </c:ext>
              </c:extLst>
            </c:dLbl>
            <c:dLbl>
              <c:idx val="20"/>
              <c:tx>
                <c:rich>
                  <a:bodyPr/>
                  <a:lstStyle/>
                  <a:p>
                    <a:fld id="{F6375378-EC54-43F1-BC5B-CEB3F1834B7F}"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9AC8-40A0-A2FE-0B352F990706}"/>
                </c:ext>
              </c:extLst>
            </c:dLbl>
            <c:dLbl>
              <c:idx val="21"/>
              <c:tx>
                <c:rich>
                  <a:bodyPr/>
                  <a:lstStyle/>
                  <a:p>
                    <a:fld id="{F1776E87-B962-4B95-9A16-E4A6BE473FBD}"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9AC8-40A0-A2FE-0B352F990706}"/>
                </c:ext>
              </c:extLst>
            </c:dLbl>
            <c:dLbl>
              <c:idx val="22"/>
              <c:tx>
                <c:rich>
                  <a:bodyPr/>
                  <a:lstStyle/>
                  <a:p>
                    <a:fld id="{81B37899-3A53-4AE4-8DFC-A8708EA6BA14}"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9AC8-40A0-A2FE-0B352F990706}"/>
                </c:ext>
              </c:extLst>
            </c:dLbl>
            <c:dLbl>
              <c:idx val="23"/>
              <c:tx>
                <c:rich>
                  <a:bodyPr/>
                  <a:lstStyle/>
                  <a:p>
                    <a:fld id="{9EDBC579-6721-4772-B6E9-F77D7F56F6CC}"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9AC8-40A0-A2FE-0B352F990706}"/>
                </c:ext>
              </c:extLst>
            </c:dLbl>
            <c:dLbl>
              <c:idx val="24"/>
              <c:layout>
                <c:manualLayout>
                  <c:x val="-2.047930127884854E-2"/>
                  <c:y val="2.4683189580347091E-2"/>
                </c:manualLayout>
              </c:layout>
              <c:tx>
                <c:rich>
                  <a:bodyPr/>
                  <a:lstStyle/>
                  <a:p>
                    <a:fld id="{8ADAFDAF-20DD-44F8-91E9-631FBA8EA6D6}"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9AC8-40A0-A2FE-0B352F990706}"/>
                </c:ext>
              </c:extLst>
            </c:dLbl>
            <c:dLbl>
              <c:idx val="25"/>
              <c:layout>
                <c:manualLayout>
                  <c:x val="-4.8784889245166781E-2"/>
                  <c:y val="-1.6197453046162741E-2"/>
                </c:manualLayout>
              </c:layout>
              <c:tx>
                <c:rich>
                  <a:bodyPr/>
                  <a:lstStyle/>
                  <a:p>
                    <a:fld id="{614D58A7-6F86-40B2-8C16-F8BC1F90A3E3}"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9AC8-40A0-A2FE-0B352F990706}"/>
                </c:ext>
              </c:extLst>
            </c:dLbl>
            <c:dLbl>
              <c:idx val="26"/>
              <c:tx>
                <c:rich>
                  <a:bodyPr/>
                  <a:lstStyle/>
                  <a:p>
                    <a:fld id="{A10DC58B-48C3-424D-AF23-DDDCA694CBD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9AC8-40A0-A2FE-0B352F990706}"/>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accent3"/>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trendline>
            <c:spPr>
              <a:ln w="25400" cap="rnd">
                <a:solidFill>
                  <a:schemeClr val="accent3"/>
                </a:solidFill>
                <a:prstDash val="solid"/>
              </a:ln>
              <a:effectLst/>
            </c:spPr>
            <c:trendlineType val="linear"/>
            <c:dispRSqr val="1"/>
            <c:dispEq val="0"/>
            <c:trendlineLbl>
              <c:layout>
                <c:manualLayout>
                  <c:x val="0.13963687006694894"/>
                  <c:y val="1.8532598029623051E-2"/>
                </c:manualLayout>
              </c:layout>
              <c:numFmt formatCode="General" sourceLinked="0"/>
              <c:spPr>
                <a:noFill/>
                <a:ln>
                  <a:noFill/>
                </a:ln>
                <a:effectLst/>
              </c:spPr>
              <c:txPr>
                <a:bodyPr rot="0" spcFirstLastPara="1" vertOverflow="ellipsis" vert="horz" wrap="square" anchor="ctr" anchorCtr="1"/>
                <a:lstStyle/>
                <a:p>
                  <a:pPr>
                    <a:defRPr sz="1600" b="1" i="0" u="none" strike="noStrike" kern="1200" baseline="0">
                      <a:solidFill>
                        <a:schemeClr val="accent3"/>
                      </a:solidFill>
                      <a:latin typeface="+mn-lt"/>
                      <a:ea typeface="+mn-ea"/>
                      <a:cs typeface="+mn-cs"/>
                    </a:defRPr>
                  </a:pPr>
                  <a:endParaRPr lang="en-US"/>
                </a:p>
              </c:txPr>
            </c:trendlineLbl>
          </c:trendline>
          <c:xVal>
            <c:numRef>
              <c:f>Extra!$C$169:$C$195</c:f>
              <c:numCache>
                <c:formatCode>0.00</c:formatCode>
                <c:ptCount val="27"/>
                <c:pt idx="0">
                  <c:v>81.218000000000004</c:v>
                </c:pt>
                <c:pt idx="1">
                  <c:v>32.618000000000002</c:v>
                </c:pt>
                <c:pt idx="2">
                  <c:v>41.123000000000005</c:v>
                </c:pt>
                <c:pt idx="3">
                  <c:v>38.692999999999998</c:v>
                </c:pt>
                <c:pt idx="4">
                  <c:v>39.908000000000001</c:v>
                </c:pt>
                <c:pt idx="5">
                  <c:v>67.853000000000009</c:v>
                </c:pt>
                <c:pt idx="6">
                  <c:v>100</c:v>
                </c:pt>
                <c:pt idx="7">
                  <c:v>56.918000000000006</c:v>
                </c:pt>
                <c:pt idx="8">
                  <c:v>43.552999999999997</c:v>
                </c:pt>
                <c:pt idx="9">
                  <c:v>36.262999999999998</c:v>
                </c:pt>
                <c:pt idx="10">
                  <c:v>72.713000000000008</c:v>
                </c:pt>
                <c:pt idx="11">
                  <c:v>82.433000000000007</c:v>
                </c:pt>
                <c:pt idx="12">
                  <c:v>66.638000000000005</c:v>
                </c:pt>
                <c:pt idx="13">
                  <c:v>24.113</c:v>
                </c:pt>
                <c:pt idx="14">
                  <c:v>28.972999999999999</c:v>
                </c:pt>
                <c:pt idx="15">
                  <c:v>47.198</c:v>
                </c:pt>
                <c:pt idx="16">
                  <c:v>78.787999999999997</c:v>
                </c:pt>
                <c:pt idx="17">
                  <c:v>93.367999999999995</c:v>
                </c:pt>
                <c:pt idx="18">
                  <c:v>80.003</c:v>
                </c:pt>
                <c:pt idx="19">
                  <c:v>71.498000000000005</c:v>
                </c:pt>
                <c:pt idx="20">
                  <c:v>90.938000000000002</c:v>
                </c:pt>
                <c:pt idx="21">
                  <c:v>64.207999999999998</c:v>
                </c:pt>
                <c:pt idx="22">
                  <c:v>100</c:v>
                </c:pt>
                <c:pt idx="23">
                  <c:v>76.358000000000004</c:v>
                </c:pt>
                <c:pt idx="24">
                  <c:v>83.64800000000001</c:v>
                </c:pt>
                <c:pt idx="25">
                  <c:v>35.048000000000002</c:v>
                </c:pt>
                <c:pt idx="26">
                  <c:v>49.628</c:v>
                </c:pt>
              </c:numCache>
            </c:numRef>
          </c:xVal>
          <c:yVal>
            <c:numRef>
              <c:f>Extra!$F$169:$F$195</c:f>
              <c:numCache>
                <c:formatCode>General</c:formatCode>
                <c:ptCount val="27"/>
                <c:pt idx="0">
                  <c:v>85</c:v>
                </c:pt>
                <c:pt idx="1">
                  <c:v>70</c:v>
                </c:pt>
                <c:pt idx="2">
                  <c:v>85</c:v>
                </c:pt>
                <c:pt idx="3">
                  <c:v>75</c:v>
                </c:pt>
                <c:pt idx="4">
                  <c:v>72</c:v>
                </c:pt>
                <c:pt idx="5">
                  <c:v>80</c:v>
                </c:pt>
                <c:pt idx="6">
                  <c:v>88</c:v>
                </c:pt>
                <c:pt idx="7">
                  <c:v>77</c:v>
                </c:pt>
                <c:pt idx="8">
                  <c:v>71</c:v>
                </c:pt>
                <c:pt idx="9">
                  <c:v>66</c:v>
                </c:pt>
                <c:pt idx="10">
                  <c:v>84</c:v>
                </c:pt>
                <c:pt idx="11">
                  <c:v>86</c:v>
                </c:pt>
                <c:pt idx="12">
                  <c:v>93</c:v>
                </c:pt>
                <c:pt idx="13">
                  <c:v>59</c:v>
                </c:pt>
                <c:pt idx="14">
                  <c:v>65</c:v>
                </c:pt>
                <c:pt idx="15">
                  <c:v>78</c:v>
                </c:pt>
                <c:pt idx="16">
                  <c:v>91</c:v>
                </c:pt>
                <c:pt idx="17">
                  <c:v>92</c:v>
                </c:pt>
                <c:pt idx="18">
                  <c:v>77</c:v>
                </c:pt>
                <c:pt idx="19">
                  <c:v>84</c:v>
                </c:pt>
                <c:pt idx="20">
                  <c:v>88</c:v>
                </c:pt>
                <c:pt idx="21">
                  <c:v>91</c:v>
                </c:pt>
                <c:pt idx="22">
                  <c:v>83</c:v>
                </c:pt>
                <c:pt idx="23">
                  <c:v>77</c:v>
                </c:pt>
                <c:pt idx="24">
                  <c:v>75</c:v>
                </c:pt>
                <c:pt idx="25">
                  <c:v>71</c:v>
                </c:pt>
                <c:pt idx="26">
                  <c:v>60</c:v>
                </c:pt>
              </c:numCache>
            </c:numRef>
          </c:yVal>
          <c:smooth val="0"/>
          <c:extLst>
            <c:ext xmlns:c15="http://schemas.microsoft.com/office/drawing/2012/chart" uri="{02D57815-91ED-43cb-92C2-25804820EDAC}">
              <c15:datalabelsRange>
                <c15:f>Extra!$B$169:$B$195</c15:f>
                <c15:dlblRangeCache>
                  <c:ptCount val="27"/>
                  <c:pt idx="0">
                    <c:v>Indonesia</c:v>
                  </c:pt>
                  <c:pt idx="1">
                    <c:v>Japan</c:v>
                  </c:pt>
                  <c:pt idx="2">
                    <c:v>South Korea</c:v>
                  </c:pt>
                  <c:pt idx="3">
                    <c:v>Germany</c:v>
                  </c:pt>
                  <c:pt idx="4">
                    <c:v>France</c:v>
                  </c:pt>
                  <c:pt idx="5">
                    <c:v>Italy</c:v>
                  </c:pt>
                  <c:pt idx="6">
                    <c:v>Nigeria</c:v>
                  </c:pt>
                  <c:pt idx="7">
                    <c:v>Russia</c:v>
                  </c:pt>
                  <c:pt idx="8">
                    <c:v>Canada</c:v>
                  </c:pt>
                  <c:pt idx="9">
                    <c:v>Australia</c:v>
                  </c:pt>
                  <c:pt idx="10">
                    <c:v>South Africa</c:v>
                  </c:pt>
                  <c:pt idx="11">
                    <c:v>Brazil</c:v>
                  </c:pt>
                  <c:pt idx="12">
                    <c:v>Mexico</c:v>
                  </c:pt>
                  <c:pt idx="13">
                    <c:v>Sweden</c:v>
                  </c:pt>
                  <c:pt idx="14">
                    <c:v>UK</c:v>
                  </c:pt>
                  <c:pt idx="15">
                    <c:v>Spain</c:v>
                  </c:pt>
                  <c:pt idx="16">
                    <c:v>Turkey</c:v>
                  </c:pt>
                  <c:pt idx="17">
                    <c:v>India</c:v>
                  </c:pt>
                  <c:pt idx="18">
                    <c:v>Saudi Arabia</c:v>
                  </c:pt>
                  <c:pt idx="19">
                    <c:v>Singapore</c:v>
                  </c:pt>
                  <c:pt idx="20">
                    <c:v>UAE</c:v>
                  </c:pt>
                  <c:pt idx="21">
                    <c:v>Chile</c:v>
                  </c:pt>
                  <c:pt idx="22">
                    <c:v>Morocco</c:v>
                  </c:pt>
                  <c:pt idx="23">
                    <c:v>Poland</c:v>
                  </c:pt>
                  <c:pt idx="24">
                    <c:v>Egypt</c:v>
                  </c:pt>
                  <c:pt idx="25">
                    <c:v>Belgium</c:v>
                  </c:pt>
                  <c:pt idx="26">
                    <c:v>Norway</c:v>
                  </c:pt>
                </c15:dlblRangeCache>
              </c15:datalabelsRange>
            </c:ext>
            <c:ext xmlns:c16="http://schemas.microsoft.com/office/drawing/2014/chart" uri="{C3380CC4-5D6E-409C-BE32-E72D297353CC}">
              <c16:uniqueId val="{00000003-9AC8-40A0-A2FE-0B352F990706}"/>
            </c:ext>
          </c:extLst>
        </c:ser>
        <c:dLbls>
          <c:showLegendKey val="0"/>
          <c:showVal val="0"/>
          <c:showCatName val="0"/>
          <c:showSerName val="0"/>
          <c:showPercent val="0"/>
          <c:showBubbleSize val="0"/>
        </c:dLbls>
        <c:axId val="1033244784"/>
        <c:axId val="1033223568"/>
      </c:scatterChart>
      <c:valAx>
        <c:axId val="103324478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800" b="1"/>
                  <a:t>Debiased National Religiosity</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033223568"/>
        <c:crosses val="autoZero"/>
        <c:crossBetween val="midCat"/>
      </c:valAx>
      <c:valAx>
        <c:axId val="10332235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n-GB" sz="1800" b="1" i="0" baseline="0">
                    <a:effectLst/>
                  </a:rPr>
                  <a:t>% Responses to EDF 'Obscop' 2020 Survey Question</a:t>
                </a:r>
                <a:endParaRPr lang="en-GB">
                  <a:effectLst/>
                </a:endParaRP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endParaRPr lang="en-GB"/>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03324478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800" b="1" i="0" u="sng" baseline="0">
                <a:effectLst/>
              </a:rPr>
              <a:t>A Mixed-Mode (MM2) Series (</a:t>
            </a:r>
            <a:r>
              <a:rPr lang="en-US" sz="1800" b="1" i="0" u="sng" baseline="0">
                <a:solidFill>
                  <a:schemeClr val="tx1">
                    <a:lumMod val="95000"/>
                    <a:lumOff val="5000"/>
                  </a:schemeClr>
                </a:solidFill>
                <a:effectLst/>
              </a:rPr>
              <a:t>Black</a:t>
            </a:r>
            <a:r>
              <a:rPr lang="en-US" sz="1800" b="1" i="0" u="sng" baseline="0">
                <a:effectLst/>
              </a:rPr>
              <a:t>)</a:t>
            </a:r>
            <a:r>
              <a:rPr lang="en-US" sz="1800" b="1" i="0" u="none" baseline="0">
                <a:effectLst/>
              </a:rPr>
              <a:t>. </a:t>
            </a:r>
            <a:r>
              <a:rPr lang="en-US" sz="1800" b="1" i="0" baseline="0">
                <a:effectLst/>
              </a:rPr>
              <a:t>Pew 2015: Opinion on Timescale of Global Harm from Climate-Change</a:t>
            </a:r>
            <a:r>
              <a:rPr lang="en-US" sz="1800" b="0" i="0" baseline="0">
                <a:effectLst/>
              </a:rPr>
              <a:t>, versus </a:t>
            </a:r>
            <a:r>
              <a:rPr lang="en-US" sz="1800" b="1" i="0" baseline="0">
                <a:effectLst/>
              </a:rPr>
              <a:t>National Religiosities</a:t>
            </a:r>
            <a:r>
              <a:rPr lang="en-US" sz="1800" b="0" i="0" baseline="0">
                <a:effectLst/>
              </a:rPr>
              <a:t>, 26 Nations.</a:t>
            </a:r>
            <a:endParaRPr lang="en-GB">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6"/>
            <c:spPr>
              <a:solidFill>
                <a:schemeClr val="tx1">
                  <a:lumMod val="95000"/>
                  <a:lumOff val="5000"/>
                </a:schemeClr>
              </a:solidFill>
              <a:ln w="9525">
                <a:noFill/>
              </a:ln>
              <a:effectLst/>
            </c:spPr>
          </c:marker>
          <c:dLbls>
            <c:dLbl>
              <c:idx val="0"/>
              <c:tx>
                <c:rich>
                  <a:bodyPr/>
                  <a:lstStyle/>
                  <a:p>
                    <a:fld id="{C0581FA2-801B-4BF2-94D6-08A5A4F27A99}"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107A-49FF-93D8-85D2661C8680}"/>
                </c:ext>
              </c:extLst>
            </c:dLbl>
            <c:dLbl>
              <c:idx val="1"/>
              <c:tx>
                <c:rich>
                  <a:bodyPr/>
                  <a:lstStyle/>
                  <a:p>
                    <a:fld id="{E344225D-4CCC-4BC1-A35C-1D0FF1061173}"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107A-49FF-93D8-85D2661C8680}"/>
                </c:ext>
              </c:extLst>
            </c:dLbl>
            <c:dLbl>
              <c:idx val="2"/>
              <c:tx>
                <c:rich>
                  <a:bodyPr/>
                  <a:lstStyle/>
                  <a:p>
                    <a:fld id="{54C34471-E20B-4C26-B706-5B9BDA0E001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107A-49FF-93D8-85D2661C8680}"/>
                </c:ext>
              </c:extLst>
            </c:dLbl>
            <c:dLbl>
              <c:idx val="3"/>
              <c:tx>
                <c:rich>
                  <a:bodyPr/>
                  <a:lstStyle/>
                  <a:p>
                    <a:fld id="{5943012F-78EA-4208-82EB-43D97A8C1E3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107A-49FF-93D8-85D2661C8680}"/>
                </c:ext>
              </c:extLst>
            </c:dLbl>
            <c:dLbl>
              <c:idx val="4"/>
              <c:tx>
                <c:rich>
                  <a:bodyPr/>
                  <a:lstStyle/>
                  <a:p>
                    <a:fld id="{ADF6769C-6FE9-4E31-8A55-1E75014684E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107A-49FF-93D8-85D2661C8680}"/>
                </c:ext>
              </c:extLst>
            </c:dLbl>
            <c:dLbl>
              <c:idx val="5"/>
              <c:tx>
                <c:rich>
                  <a:bodyPr/>
                  <a:lstStyle/>
                  <a:p>
                    <a:fld id="{DCDD8149-8D1C-4428-A15C-9CE974DB3C7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107A-49FF-93D8-85D2661C8680}"/>
                </c:ext>
              </c:extLst>
            </c:dLbl>
            <c:dLbl>
              <c:idx val="6"/>
              <c:tx>
                <c:rich>
                  <a:bodyPr/>
                  <a:lstStyle/>
                  <a:p>
                    <a:fld id="{6F812F35-17D6-449D-9D6C-99580C1A722D}"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107A-49FF-93D8-85D2661C8680}"/>
                </c:ext>
              </c:extLst>
            </c:dLbl>
            <c:dLbl>
              <c:idx val="7"/>
              <c:tx>
                <c:rich>
                  <a:bodyPr/>
                  <a:lstStyle/>
                  <a:p>
                    <a:fld id="{11366475-517A-491B-9082-295471CC581A}"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107A-49FF-93D8-85D2661C8680}"/>
                </c:ext>
              </c:extLst>
            </c:dLbl>
            <c:dLbl>
              <c:idx val="8"/>
              <c:tx>
                <c:rich>
                  <a:bodyPr/>
                  <a:lstStyle/>
                  <a:p>
                    <a:fld id="{E9AF03D4-520E-4133-AD0E-1E491866E0E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107A-49FF-93D8-85D2661C8680}"/>
                </c:ext>
              </c:extLst>
            </c:dLbl>
            <c:dLbl>
              <c:idx val="9"/>
              <c:tx>
                <c:rich>
                  <a:bodyPr/>
                  <a:lstStyle/>
                  <a:p>
                    <a:fld id="{6FD37407-B5E3-42CA-8F9E-7018351BC84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107A-49FF-93D8-85D2661C8680}"/>
                </c:ext>
              </c:extLst>
            </c:dLbl>
            <c:dLbl>
              <c:idx val="10"/>
              <c:tx>
                <c:rich>
                  <a:bodyPr/>
                  <a:lstStyle/>
                  <a:p>
                    <a:fld id="{12890D61-6A17-4D35-B68B-52EFB5653DC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107A-49FF-93D8-85D2661C8680}"/>
                </c:ext>
              </c:extLst>
            </c:dLbl>
            <c:dLbl>
              <c:idx val="11"/>
              <c:tx>
                <c:rich>
                  <a:bodyPr/>
                  <a:lstStyle/>
                  <a:p>
                    <a:fld id="{0AC5A1A0-F2E5-474A-9CB8-689E152EB1B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107A-49FF-93D8-85D2661C8680}"/>
                </c:ext>
              </c:extLst>
            </c:dLbl>
            <c:dLbl>
              <c:idx val="12"/>
              <c:tx>
                <c:rich>
                  <a:bodyPr/>
                  <a:lstStyle/>
                  <a:p>
                    <a:fld id="{E85F2714-5B82-4611-8A9F-0213467B459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107A-49FF-93D8-85D2661C8680}"/>
                </c:ext>
              </c:extLst>
            </c:dLbl>
            <c:dLbl>
              <c:idx val="13"/>
              <c:tx>
                <c:rich>
                  <a:bodyPr/>
                  <a:lstStyle/>
                  <a:p>
                    <a:fld id="{31DF37FF-C2D8-4B58-A63D-D0CE06CD806F}"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107A-49FF-93D8-85D2661C8680}"/>
                </c:ext>
              </c:extLst>
            </c:dLbl>
            <c:dLbl>
              <c:idx val="14"/>
              <c:layout>
                <c:manualLayout>
                  <c:x val="-4.695454807081563E-2"/>
                  <c:y val="-2.4092620774880755E-2"/>
                </c:manualLayout>
              </c:layout>
              <c:tx>
                <c:rich>
                  <a:bodyPr/>
                  <a:lstStyle/>
                  <a:p>
                    <a:fld id="{A1F2C44C-E46E-44FE-BF57-716CB0F76685}"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107A-49FF-93D8-85D2661C8680}"/>
                </c:ext>
              </c:extLst>
            </c:dLbl>
            <c:dLbl>
              <c:idx val="15"/>
              <c:tx>
                <c:rich>
                  <a:bodyPr/>
                  <a:lstStyle/>
                  <a:p>
                    <a:fld id="{177867FF-B211-47F2-9F8C-F9F5FE15776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107A-49FF-93D8-85D2661C8680}"/>
                </c:ext>
              </c:extLst>
            </c:dLbl>
            <c:dLbl>
              <c:idx val="16"/>
              <c:tx>
                <c:rich>
                  <a:bodyPr/>
                  <a:lstStyle/>
                  <a:p>
                    <a:fld id="{697DC3F8-EA0E-4E4A-842B-8BF1E4FF089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107A-49FF-93D8-85D2661C8680}"/>
                </c:ext>
              </c:extLst>
            </c:dLbl>
            <c:dLbl>
              <c:idx val="17"/>
              <c:tx>
                <c:rich>
                  <a:bodyPr/>
                  <a:lstStyle/>
                  <a:p>
                    <a:fld id="{5B0BFEF1-9D53-49D8-AB87-8B8249081F2A}"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107A-49FF-93D8-85D2661C8680}"/>
                </c:ext>
              </c:extLst>
            </c:dLbl>
            <c:dLbl>
              <c:idx val="18"/>
              <c:tx>
                <c:rich>
                  <a:bodyPr/>
                  <a:lstStyle/>
                  <a:p>
                    <a:fld id="{1AB2AA69-B62B-490F-8DBC-B55A3F87CF1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107A-49FF-93D8-85D2661C8680}"/>
                </c:ext>
              </c:extLst>
            </c:dLbl>
            <c:dLbl>
              <c:idx val="19"/>
              <c:tx>
                <c:rich>
                  <a:bodyPr/>
                  <a:lstStyle/>
                  <a:p>
                    <a:fld id="{7307FDB9-9CE4-40FC-89E2-8BE53D031AB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107A-49FF-93D8-85D2661C8680}"/>
                </c:ext>
              </c:extLst>
            </c:dLbl>
            <c:dLbl>
              <c:idx val="20"/>
              <c:tx>
                <c:rich>
                  <a:bodyPr/>
                  <a:lstStyle/>
                  <a:p>
                    <a:fld id="{FE965189-505F-4E51-B893-C439872E9EB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107A-49FF-93D8-85D2661C8680}"/>
                </c:ext>
              </c:extLst>
            </c:dLbl>
            <c:dLbl>
              <c:idx val="21"/>
              <c:tx>
                <c:rich>
                  <a:bodyPr/>
                  <a:lstStyle/>
                  <a:p>
                    <a:fld id="{07DA7E1B-05CA-4E1B-B8AA-EAB30419A25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107A-49FF-93D8-85D2661C8680}"/>
                </c:ext>
              </c:extLst>
            </c:dLbl>
            <c:dLbl>
              <c:idx val="22"/>
              <c:tx>
                <c:rich>
                  <a:bodyPr/>
                  <a:lstStyle/>
                  <a:p>
                    <a:fld id="{EF5C702B-C602-48A6-9FC3-54F2EFB8ABF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107A-49FF-93D8-85D2661C8680}"/>
                </c:ext>
              </c:extLst>
            </c:dLbl>
            <c:dLbl>
              <c:idx val="23"/>
              <c:tx>
                <c:rich>
                  <a:bodyPr/>
                  <a:lstStyle/>
                  <a:p>
                    <a:fld id="{C6DE9964-D0FB-484E-94F1-565820DDE7F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107A-49FF-93D8-85D2661C8680}"/>
                </c:ext>
              </c:extLst>
            </c:dLbl>
            <c:dLbl>
              <c:idx val="24"/>
              <c:tx>
                <c:rich>
                  <a:bodyPr/>
                  <a:lstStyle/>
                  <a:p>
                    <a:fld id="{55BEE998-CF74-4F04-8D3E-C011D6499E18}"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107A-49FF-93D8-85D2661C8680}"/>
                </c:ext>
              </c:extLst>
            </c:dLbl>
            <c:dLbl>
              <c:idx val="25"/>
              <c:tx>
                <c:rich>
                  <a:bodyPr/>
                  <a:lstStyle/>
                  <a:p>
                    <a:fld id="{8AB7AE4A-0B0D-48D9-AC2B-5912DDE743E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107A-49FF-93D8-85D2661C8680}"/>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Extra!$C$266:$C$291</c:f>
              <c:numCache>
                <c:formatCode>0.00</c:formatCode>
                <c:ptCount val="26"/>
                <c:pt idx="0">
                  <c:v>81.218000000000004</c:v>
                </c:pt>
                <c:pt idx="1">
                  <c:v>32.618000000000002</c:v>
                </c:pt>
                <c:pt idx="2">
                  <c:v>95.798000000000002</c:v>
                </c:pt>
                <c:pt idx="3">
                  <c:v>41.123000000000005</c:v>
                </c:pt>
                <c:pt idx="4">
                  <c:v>38.692999999999998</c:v>
                </c:pt>
                <c:pt idx="5">
                  <c:v>48.412999999999997</c:v>
                </c:pt>
                <c:pt idx="6">
                  <c:v>92.153000000000006</c:v>
                </c:pt>
                <c:pt idx="7">
                  <c:v>37.478000000000002</c:v>
                </c:pt>
                <c:pt idx="8">
                  <c:v>67.853000000000009</c:v>
                </c:pt>
                <c:pt idx="9">
                  <c:v>100</c:v>
                </c:pt>
                <c:pt idx="10">
                  <c:v>56.918000000000006</c:v>
                </c:pt>
                <c:pt idx="11">
                  <c:v>43.552999999999997</c:v>
                </c:pt>
                <c:pt idx="12">
                  <c:v>76.358000000000004</c:v>
                </c:pt>
                <c:pt idx="13">
                  <c:v>36.262999999999998</c:v>
                </c:pt>
                <c:pt idx="14">
                  <c:v>72.713000000000008</c:v>
                </c:pt>
                <c:pt idx="15">
                  <c:v>82.433000000000007</c:v>
                </c:pt>
                <c:pt idx="16">
                  <c:v>66.638000000000005</c:v>
                </c:pt>
                <c:pt idx="17">
                  <c:v>28.972999999999999</c:v>
                </c:pt>
                <c:pt idx="18">
                  <c:v>47.198</c:v>
                </c:pt>
                <c:pt idx="19">
                  <c:v>58.132999999999996</c:v>
                </c:pt>
                <c:pt idx="20">
                  <c:v>78.787999999999997</c:v>
                </c:pt>
                <c:pt idx="21">
                  <c:v>84.863</c:v>
                </c:pt>
                <c:pt idx="22">
                  <c:v>94.582999999999998</c:v>
                </c:pt>
                <c:pt idx="23">
                  <c:v>87.293000000000006</c:v>
                </c:pt>
                <c:pt idx="24">
                  <c:v>64.207999999999998</c:v>
                </c:pt>
                <c:pt idx="25">
                  <c:v>100</c:v>
                </c:pt>
              </c:numCache>
            </c:numRef>
          </c:xVal>
          <c:yVal>
            <c:numRef>
              <c:f>Extra!$D$266:$D$291</c:f>
              <c:numCache>
                <c:formatCode>General</c:formatCode>
                <c:ptCount val="26"/>
                <c:pt idx="0">
                  <c:v>20</c:v>
                </c:pt>
                <c:pt idx="1">
                  <c:v>71</c:v>
                </c:pt>
                <c:pt idx="2">
                  <c:v>60</c:v>
                </c:pt>
                <c:pt idx="3">
                  <c:v>50</c:v>
                </c:pt>
                <c:pt idx="4">
                  <c:v>66</c:v>
                </c:pt>
                <c:pt idx="5">
                  <c:v>36</c:v>
                </c:pt>
                <c:pt idx="6">
                  <c:v>54</c:v>
                </c:pt>
                <c:pt idx="7">
                  <c:v>59</c:v>
                </c:pt>
                <c:pt idx="8">
                  <c:v>65</c:v>
                </c:pt>
                <c:pt idx="9">
                  <c:v>52</c:v>
                </c:pt>
                <c:pt idx="10">
                  <c:v>42</c:v>
                </c:pt>
                <c:pt idx="11">
                  <c:v>56</c:v>
                </c:pt>
                <c:pt idx="12">
                  <c:v>28</c:v>
                </c:pt>
                <c:pt idx="13">
                  <c:v>46</c:v>
                </c:pt>
                <c:pt idx="14">
                  <c:v>31</c:v>
                </c:pt>
                <c:pt idx="15">
                  <c:v>90</c:v>
                </c:pt>
                <c:pt idx="16">
                  <c:v>68</c:v>
                </c:pt>
                <c:pt idx="17">
                  <c:v>48</c:v>
                </c:pt>
                <c:pt idx="18">
                  <c:v>61</c:v>
                </c:pt>
                <c:pt idx="19">
                  <c:v>50</c:v>
                </c:pt>
                <c:pt idx="20">
                  <c:v>24</c:v>
                </c:pt>
                <c:pt idx="21">
                  <c:v>36</c:v>
                </c:pt>
                <c:pt idx="22">
                  <c:v>16</c:v>
                </c:pt>
                <c:pt idx="23">
                  <c:v>76</c:v>
                </c:pt>
                <c:pt idx="24">
                  <c:v>68</c:v>
                </c:pt>
                <c:pt idx="25">
                  <c:v>56</c:v>
                </c:pt>
              </c:numCache>
            </c:numRef>
          </c:yVal>
          <c:smooth val="0"/>
          <c:extLst>
            <c:ext xmlns:c15="http://schemas.microsoft.com/office/drawing/2012/chart" uri="{02D57815-91ED-43cb-92C2-25804820EDAC}">
              <c15:datalabelsRange>
                <c15:f>Extra!$B$266:$B$291</c15:f>
                <c15:dlblRangeCache>
                  <c:ptCount val="26"/>
                  <c:pt idx="0">
                    <c:v>Indonesia</c:v>
                  </c:pt>
                  <c:pt idx="1">
                    <c:v>Japan</c:v>
                  </c:pt>
                  <c:pt idx="2">
                    <c:v>Philippines</c:v>
                  </c:pt>
                  <c:pt idx="3">
                    <c:v>South Korea</c:v>
                  </c:pt>
                  <c:pt idx="4">
                    <c:v>Germany</c:v>
                  </c:pt>
                  <c:pt idx="5">
                    <c:v>Israel</c:v>
                  </c:pt>
                  <c:pt idx="6">
                    <c:v>Kenya</c:v>
                  </c:pt>
                  <c:pt idx="7">
                    <c:v>France</c:v>
                  </c:pt>
                  <c:pt idx="8">
                    <c:v>Italy</c:v>
                  </c:pt>
                  <c:pt idx="9">
                    <c:v>Nigeria</c:v>
                  </c:pt>
                  <c:pt idx="10">
                    <c:v>Russia</c:v>
                  </c:pt>
                  <c:pt idx="11">
                    <c:v>Canada</c:v>
                  </c:pt>
                  <c:pt idx="12">
                    <c:v>Poland</c:v>
                  </c:pt>
                  <c:pt idx="13">
                    <c:v>Australia</c:v>
                  </c:pt>
                  <c:pt idx="14">
                    <c:v>South Africa</c:v>
                  </c:pt>
                  <c:pt idx="15">
                    <c:v>Brazil</c:v>
                  </c:pt>
                  <c:pt idx="16">
                    <c:v>Mexico</c:v>
                  </c:pt>
                  <c:pt idx="17">
                    <c:v>UK</c:v>
                  </c:pt>
                  <c:pt idx="18">
                    <c:v>Spain</c:v>
                  </c:pt>
                  <c:pt idx="19">
                    <c:v>Ukraine</c:v>
                  </c:pt>
                  <c:pt idx="20">
                    <c:v>Turkey</c:v>
                  </c:pt>
                  <c:pt idx="21">
                    <c:v>Malaysia</c:v>
                  </c:pt>
                  <c:pt idx="22">
                    <c:v>Pakistan</c:v>
                  </c:pt>
                  <c:pt idx="23">
                    <c:v>Venezuala</c:v>
                  </c:pt>
                  <c:pt idx="24">
                    <c:v>Chile</c:v>
                  </c:pt>
                  <c:pt idx="25">
                    <c:v>Ghana</c:v>
                  </c:pt>
                </c15:dlblRangeCache>
              </c15:datalabelsRange>
            </c:ext>
            <c:ext xmlns:c16="http://schemas.microsoft.com/office/drawing/2014/chart" uri="{C3380CC4-5D6E-409C-BE32-E72D297353CC}">
              <c16:uniqueId val="{00000000-107A-49FF-93D8-85D2661C8680}"/>
            </c:ext>
          </c:extLst>
        </c:ser>
        <c:ser>
          <c:idx val="1"/>
          <c:order val="1"/>
          <c:tx>
            <c:v>next few years</c:v>
          </c:tx>
          <c:spPr>
            <a:ln w="25400" cap="rnd">
              <a:noFill/>
              <a:round/>
            </a:ln>
            <a:effectLst/>
          </c:spPr>
          <c:marker>
            <c:symbol val="circle"/>
            <c:size val="3"/>
            <c:spPr>
              <a:solidFill>
                <a:schemeClr val="accent3"/>
              </a:solidFill>
              <a:ln w="9525">
                <a:noFill/>
              </a:ln>
              <a:effectLst/>
            </c:spPr>
          </c:marker>
          <c:trendline>
            <c:spPr>
              <a:ln w="15875" cap="rnd">
                <a:solidFill>
                  <a:schemeClr val="accent3"/>
                </a:solidFill>
                <a:prstDash val="sysDot"/>
              </a:ln>
              <a:effectLst/>
            </c:spPr>
            <c:trendlineType val="linear"/>
            <c:dispRSqr val="1"/>
            <c:dispEq val="0"/>
            <c:trendlineLbl>
              <c:layout>
                <c:manualLayout>
                  <c:x val="0.10947337537610041"/>
                  <c:y val="-1.6336949426617991E-2"/>
                </c:manualLayout>
              </c:layout>
              <c:numFmt formatCode="General" sourceLinked="0"/>
              <c:spPr>
                <a:noFill/>
                <a:ln>
                  <a:noFill/>
                </a:ln>
                <a:effectLst/>
              </c:spPr>
              <c:txPr>
                <a:bodyPr rot="0" spcFirstLastPara="1" vertOverflow="ellipsis" vert="horz" wrap="square" anchor="ctr" anchorCtr="1"/>
                <a:lstStyle/>
                <a:p>
                  <a:pPr>
                    <a:defRPr sz="1200" b="0" i="0" u="none" strike="noStrike" kern="1200" baseline="0">
                      <a:solidFill>
                        <a:schemeClr val="accent3"/>
                      </a:solidFill>
                      <a:latin typeface="+mn-lt"/>
                      <a:ea typeface="+mn-ea"/>
                      <a:cs typeface="+mn-cs"/>
                    </a:defRPr>
                  </a:pPr>
                  <a:endParaRPr lang="en-US"/>
                </a:p>
              </c:txPr>
            </c:trendlineLbl>
          </c:trendline>
          <c:xVal>
            <c:numRef>
              <c:f>Extra!$C$266:$C$291</c:f>
              <c:numCache>
                <c:formatCode>0.00</c:formatCode>
                <c:ptCount val="26"/>
                <c:pt idx="0">
                  <c:v>81.218000000000004</c:v>
                </c:pt>
                <c:pt idx="1">
                  <c:v>32.618000000000002</c:v>
                </c:pt>
                <c:pt idx="2">
                  <c:v>95.798000000000002</c:v>
                </c:pt>
                <c:pt idx="3">
                  <c:v>41.123000000000005</c:v>
                </c:pt>
                <c:pt idx="4">
                  <c:v>38.692999999999998</c:v>
                </c:pt>
                <c:pt idx="5">
                  <c:v>48.412999999999997</c:v>
                </c:pt>
                <c:pt idx="6">
                  <c:v>92.153000000000006</c:v>
                </c:pt>
                <c:pt idx="7">
                  <c:v>37.478000000000002</c:v>
                </c:pt>
                <c:pt idx="8">
                  <c:v>67.853000000000009</c:v>
                </c:pt>
                <c:pt idx="9">
                  <c:v>100</c:v>
                </c:pt>
                <c:pt idx="10">
                  <c:v>56.918000000000006</c:v>
                </c:pt>
                <c:pt idx="11">
                  <c:v>43.552999999999997</c:v>
                </c:pt>
                <c:pt idx="12">
                  <c:v>76.358000000000004</c:v>
                </c:pt>
                <c:pt idx="13">
                  <c:v>36.262999999999998</c:v>
                </c:pt>
                <c:pt idx="14">
                  <c:v>72.713000000000008</c:v>
                </c:pt>
                <c:pt idx="15">
                  <c:v>82.433000000000007</c:v>
                </c:pt>
                <c:pt idx="16">
                  <c:v>66.638000000000005</c:v>
                </c:pt>
                <c:pt idx="17">
                  <c:v>28.972999999999999</c:v>
                </c:pt>
                <c:pt idx="18">
                  <c:v>47.198</c:v>
                </c:pt>
                <c:pt idx="19">
                  <c:v>58.132999999999996</c:v>
                </c:pt>
                <c:pt idx="20">
                  <c:v>78.787999999999997</c:v>
                </c:pt>
                <c:pt idx="21">
                  <c:v>84.863</c:v>
                </c:pt>
                <c:pt idx="22">
                  <c:v>94.582999999999998</c:v>
                </c:pt>
                <c:pt idx="23">
                  <c:v>87.293000000000006</c:v>
                </c:pt>
                <c:pt idx="24">
                  <c:v>64.207999999999998</c:v>
                </c:pt>
                <c:pt idx="25">
                  <c:v>100</c:v>
                </c:pt>
              </c:numCache>
            </c:numRef>
          </c:xVal>
          <c:yVal>
            <c:numRef>
              <c:f>Extra!$E$266:$E$291</c:f>
              <c:numCache>
                <c:formatCode>General</c:formatCode>
                <c:ptCount val="26"/>
                <c:pt idx="0">
                  <c:v>43</c:v>
                </c:pt>
                <c:pt idx="1">
                  <c:v>15</c:v>
                </c:pt>
                <c:pt idx="2">
                  <c:v>30</c:v>
                </c:pt>
                <c:pt idx="3">
                  <c:v>43</c:v>
                </c:pt>
                <c:pt idx="4">
                  <c:v>18</c:v>
                </c:pt>
                <c:pt idx="5">
                  <c:v>35</c:v>
                </c:pt>
                <c:pt idx="6">
                  <c:v>34</c:v>
                </c:pt>
                <c:pt idx="7">
                  <c:v>28</c:v>
                </c:pt>
                <c:pt idx="8">
                  <c:v>25</c:v>
                </c:pt>
                <c:pt idx="9">
                  <c:v>23</c:v>
                </c:pt>
                <c:pt idx="10">
                  <c:v>31</c:v>
                </c:pt>
                <c:pt idx="11">
                  <c:v>25</c:v>
                </c:pt>
                <c:pt idx="12">
                  <c:v>38</c:v>
                </c:pt>
                <c:pt idx="13">
                  <c:v>24</c:v>
                </c:pt>
                <c:pt idx="14">
                  <c:v>32</c:v>
                </c:pt>
                <c:pt idx="15">
                  <c:v>9</c:v>
                </c:pt>
                <c:pt idx="16">
                  <c:v>26</c:v>
                </c:pt>
                <c:pt idx="17">
                  <c:v>23</c:v>
                </c:pt>
                <c:pt idx="18">
                  <c:v>27</c:v>
                </c:pt>
                <c:pt idx="19">
                  <c:v>28</c:v>
                </c:pt>
                <c:pt idx="20">
                  <c:v>44</c:v>
                </c:pt>
                <c:pt idx="21">
                  <c:v>45</c:v>
                </c:pt>
                <c:pt idx="22">
                  <c:v>28</c:v>
                </c:pt>
                <c:pt idx="23">
                  <c:v>19</c:v>
                </c:pt>
                <c:pt idx="24">
                  <c:v>38</c:v>
                </c:pt>
                <c:pt idx="25">
                  <c:v>33</c:v>
                </c:pt>
              </c:numCache>
            </c:numRef>
          </c:yVal>
          <c:smooth val="0"/>
          <c:extLst>
            <c:ext xmlns:c16="http://schemas.microsoft.com/office/drawing/2014/chart" uri="{C3380CC4-5D6E-409C-BE32-E72D297353CC}">
              <c16:uniqueId val="{0000001D-107A-49FF-93D8-85D2661C8680}"/>
            </c:ext>
          </c:extLst>
        </c:ser>
        <c:dLbls>
          <c:showLegendKey val="0"/>
          <c:showVal val="0"/>
          <c:showCatName val="0"/>
          <c:showSerName val="0"/>
          <c:showPercent val="0"/>
          <c:showBubbleSize val="0"/>
        </c:dLbls>
        <c:axId val="163100912"/>
        <c:axId val="163101744"/>
      </c:scatterChart>
      <c:valAx>
        <c:axId val="1631009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800" b="1"/>
                  <a:t>Debiased</a:t>
                </a:r>
                <a:r>
                  <a:rPr lang="en-GB" sz="1800" b="1" baseline="0"/>
                  <a:t> National Religiosity</a:t>
                </a:r>
                <a:endParaRPr lang="en-GB" sz="1800" b="1"/>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63101744"/>
        <c:crosses val="autoZero"/>
        <c:crossBetween val="midCat"/>
      </c:valAx>
      <c:valAx>
        <c:axId val="1631017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n-GB" sz="1800" b="1" i="0" baseline="0">
                    <a:effectLst/>
                  </a:rPr>
                  <a:t>% Response for 'Now' (</a:t>
                </a:r>
                <a:r>
                  <a:rPr lang="en-GB" sz="1800" b="1" i="0" baseline="0">
                    <a:solidFill>
                      <a:schemeClr val="tx1">
                        <a:lumMod val="95000"/>
                        <a:lumOff val="5000"/>
                      </a:schemeClr>
                    </a:solidFill>
                    <a:effectLst/>
                  </a:rPr>
                  <a:t>Black</a:t>
                </a:r>
                <a:r>
                  <a:rPr lang="en-GB" sz="1800" b="1" i="0" baseline="0">
                    <a:effectLst/>
                  </a:rPr>
                  <a:t>) and 'Next few years' (</a:t>
                </a:r>
                <a:r>
                  <a:rPr lang="en-GB" sz="1800" b="1" i="0" baseline="0">
                    <a:solidFill>
                      <a:schemeClr val="accent3"/>
                    </a:solidFill>
                    <a:effectLst/>
                  </a:rPr>
                  <a:t>Grey</a:t>
                </a:r>
                <a:r>
                  <a:rPr lang="en-GB" sz="1800" b="1" i="0" baseline="0">
                    <a:effectLst/>
                  </a:rPr>
                  <a:t>) options</a:t>
                </a:r>
                <a:endParaRPr lang="en-GB">
                  <a:effectLst/>
                </a:endParaRP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endParaRPr lang="en-GB"/>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6310091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2000" b="1"/>
              <a:t>National most concern about Global Warming </a:t>
            </a:r>
            <a:r>
              <a:rPr lang="en-GB" sz="2000" b="0"/>
              <a:t>versus</a:t>
            </a:r>
            <a:r>
              <a:rPr lang="en-GB" sz="2000" b="1"/>
              <a:t> National Religiosty</a:t>
            </a:r>
          </a:p>
          <a:p>
            <a:pPr>
              <a:defRPr/>
            </a:pPr>
            <a:r>
              <a:rPr lang="en-GB" sz="2000" b="1"/>
              <a:t>32 nation ‘historic' data  </a:t>
            </a:r>
            <a:r>
              <a:rPr lang="en-GB" sz="2000" b="0"/>
              <a:t>(2005-2009)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6"/>
            <c:spPr>
              <a:solidFill>
                <a:schemeClr val="accent1"/>
              </a:solidFill>
              <a:ln w="9525">
                <a:noFill/>
              </a:ln>
              <a:effectLst/>
            </c:spPr>
          </c:marker>
          <c:dLbls>
            <c:dLbl>
              <c:idx val="0"/>
              <c:layout>
                <c:manualLayout>
                  <c:x val="-3.7476375555140766E-2"/>
                  <c:y val="-2.2474871001846211E-2"/>
                </c:manualLayout>
              </c:layout>
              <c:tx>
                <c:rich>
                  <a:bodyPr/>
                  <a:lstStyle/>
                  <a:p>
                    <a:fld id="{22FC7ADB-AF4F-42A6-B3E8-181AC2585413}"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0582-4121-A255-5FE9B2CE7DDE}"/>
                </c:ext>
              </c:extLst>
            </c:dLbl>
            <c:dLbl>
              <c:idx val="1"/>
              <c:tx>
                <c:rich>
                  <a:bodyPr/>
                  <a:lstStyle/>
                  <a:p>
                    <a:fld id="{AF5E66EB-8F93-4D6C-AC20-DAF571B220BF}"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0582-4121-A255-5FE9B2CE7DDE}"/>
                </c:ext>
              </c:extLst>
            </c:dLbl>
            <c:dLbl>
              <c:idx val="2"/>
              <c:layout>
                <c:manualLayout>
                  <c:x val="-2.4382807778231324E-3"/>
                  <c:y val="-1.6032064128256512E-2"/>
                </c:manualLayout>
              </c:layout>
              <c:tx>
                <c:rich>
                  <a:bodyPr/>
                  <a:lstStyle/>
                  <a:p>
                    <a:fld id="{6B5F4F33-4AFF-4F15-87B6-FB9958915986}"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0582-4121-A255-5FE9B2CE7DDE}"/>
                </c:ext>
              </c:extLst>
            </c:dLbl>
            <c:dLbl>
              <c:idx val="3"/>
              <c:layout>
                <c:manualLayout>
                  <c:x val="-3.9661708701091349E-2"/>
                  <c:y val="2.0471020781720847E-2"/>
                </c:manualLayout>
              </c:layout>
              <c:tx>
                <c:rich>
                  <a:bodyPr/>
                  <a:lstStyle/>
                  <a:p>
                    <a:fld id="{B541B0FB-7A5C-4119-8DAC-A65D21B6F163}"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0582-4121-A255-5FE9B2CE7DDE}"/>
                </c:ext>
              </c:extLst>
            </c:dLbl>
            <c:dLbl>
              <c:idx val="4"/>
              <c:layout>
                <c:manualLayout>
                  <c:x val="-3.5083788543075395E-2"/>
                  <c:y val="-2.648288703391034E-2"/>
                </c:manualLayout>
              </c:layout>
              <c:tx>
                <c:rich>
                  <a:bodyPr/>
                  <a:lstStyle/>
                  <a:p>
                    <a:fld id="{82A27724-61B5-4CB3-8326-95B299207A2D}"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0582-4121-A255-5FE9B2CE7DDE}"/>
                </c:ext>
              </c:extLst>
            </c:dLbl>
            <c:dLbl>
              <c:idx val="5"/>
              <c:tx>
                <c:rich>
                  <a:bodyPr/>
                  <a:lstStyle/>
                  <a:p>
                    <a:fld id="{C341CE41-0093-49E3-AC28-6D874510DD64}"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0582-4121-A255-5FE9B2CE7DDE}"/>
                </c:ext>
              </c:extLst>
            </c:dLbl>
            <c:dLbl>
              <c:idx val="6"/>
              <c:tx>
                <c:rich>
                  <a:bodyPr/>
                  <a:lstStyle/>
                  <a:p>
                    <a:fld id="{1E0A5513-2C60-46FD-BEFA-1D3DD784D99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0582-4121-A255-5FE9B2CE7DDE}"/>
                </c:ext>
              </c:extLst>
            </c:dLbl>
            <c:dLbl>
              <c:idx val="7"/>
              <c:tx>
                <c:rich>
                  <a:bodyPr/>
                  <a:lstStyle/>
                  <a:p>
                    <a:fld id="{53AD9363-7250-4640-A457-6A8D684FFBD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0582-4121-A255-5FE9B2CE7DDE}"/>
                </c:ext>
              </c:extLst>
            </c:dLbl>
            <c:dLbl>
              <c:idx val="8"/>
              <c:tx>
                <c:rich>
                  <a:bodyPr/>
                  <a:lstStyle/>
                  <a:p>
                    <a:fld id="{E61EDE3F-916C-4137-9DEE-5803DA51F7B2}"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0582-4121-A255-5FE9B2CE7DDE}"/>
                </c:ext>
              </c:extLst>
            </c:dLbl>
            <c:dLbl>
              <c:idx val="9"/>
              <c:tx>
                <c:rich>
                  <a:bodyPr/>
                  <a:lstStyle/>
                  <a:p>
                    <a:fld id="{3FB65EB1-D906-4873-85BF-178A7D56BBF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0582-4121-A255-5FE9B2CE7DDE}"/>
                </c:ext>
              </c:extLst>
            </c:dLbl>
            <c:dLbl>
              <c:idx val="10"/>
              <c:tx>
                <c:rich>
                  <a:bodyPr/>
                  <a:lstStyle/>
                  <a:p>
                    <a:fld id="{073303FF-AFA5-4C43-8CD7-DBD1BC490BC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0582-4121-A255-5FE9B2CE7DDE}"/>
                </c:ext>
              </c:extLst>
            </c:dLbl>
            <c:dLbl>
              <c:idx val="11"/>
              <c:layout>
                <c:manualLayout>
                  <c:x val="-2.692476348676455E-2"/>
                  <c:y val="-1.8466854969782103E-2"/>
                </c:manualLayout>
              </c:layout>
              <c:tx>
                <c:rich>
                  <a:bodyPr/>
                  <a:lstStyle/>
                  <a:p>
                    <a:fld id="{9DB2134C-85A1-470D-8123-21E36C3AAB9A}"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0582-4121-A255-5FE9B2CE7DDE}"/>
                </c:ext>
              </c:extLst>
            </c:dLbl>
            <c:dLbl>
              <c:idx val="12"/>
              <c:tx>
                <c:rich>
                  <a:bodyPr/>
                  <a:lstStyle/>
                  <a:p>
                    <a:fld id="{5B60ADC3-73D1-4B34-9F02-24B124D42BF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0582-4121-A255-5FE9B2CE7DDE}"/>
                </c:ext>
              </c:extLst>
            </c:dLbl>
            <c:dLbl>
              <c:idx val="13"/>
              <c:layout>
                <c:manualLayout>
                  <c:x val="-3.0411508034984828E-2"/>
                  <c:y val="-2.2474871001846211E-2"/>
                </c:manualLayout>
              </c:layout>
              <c:tx>
                <c:rich>
                  <a:bodyPr/>
                  <a:lstStyle/>
                  <a:p>
                    <a:fld id="{EE30FB40-AE9D-4DAB-8608-2DCB376E6154}"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0582-4121-A255-5FE9B2CE7DDE}"/>
                </c:ext>
              </c:extLst>
            </c:dLbl>
            <c:dLbl>
              <c:idx val="14"/>
              <c:layout>
                <c:manualLayout>
                  <c:x val="-2.6354743358468699E-2"/>
                  <c:y val="-2.648288703391034E-2"/>
                </c:manualLayout>
              </c:layout>
              <c:tx>
                <c:rich>
                  <a:bodyPr/>
                  <a:lstStyle/>
                  <a:p>
                    <a:fld id="{A863D40C-8F05-4639-8F0D-F8A3C0D80248}"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0582-4121-A255-5FE9B2CE7DDE}"/>
                </c:ext>
              </c:extLst>
            </c:dLbl>
            <c:dLbl>
              <c:idx val="15"/>
              <c:layout>
                <c:manualLayout>
                  <c:x val="-7.1106774272314118E-3"/>
                  <c:y val="8.0160320641282558E-3"/>
                </c:manualLayout>
              </c:layout>
              <c:tx>
                <c:rich>
                  <a:bodyPr/>
                  <a:lstStyle/>
                  <a:p>
                    <a:fld id="{455FE06E-7E27-492D-8192-2B07C0ADF565}"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0582-4121-A255-5FE9B2CE7DDE}"/>
                </c:ext>
              </c:extLst>
            </c:dLbl>
            <c:dLbl>
              <c:idx val="16"/>
              <c:layout>
                <c:manualLayout>
                  <c:x val="-3.2133468801909509E-2"/>
                  <c:y val="-2.2474871001846211E-2"/>
                </c:manualLayout>
              </c:layout>
              <c:tx>
                <c:rich>
                  <a:bodyPr/>
                  <a:lstStyle/>
                  <a:p>
                    <a:fld id="{F2E4BB2B-B559-4847-92AA-9C070888ADE2}"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0582-4121-A255-5FE9B2CE7DDE}"/>
                </c:ext>
              </c:extLst>
            </c:dLbl>
            <c:dLbl>
              <c:idx val="17"/>
              <c:tx>
                <c:rich>
                  <a:bodyPr/>
                  <a:lstStyle/>
                  <a:p>
                    <a:fld id="{A64F8D1F-A044-4012-9CFE-8DD8880824A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0582-4121-A255-5FE9B2CE7DDE}"/>
                </c:ext>
              </c:extLst>
            </c:dLbl>
            <c:dLbl>
              <c:idx val="18"/>
              <c:layout>
                <c:manualLayout>
                  <c:x val="-2.7845166482739749E-2"/>
                  <c:y val="-1.8466854969782082E-2"/>
                </c:manualLayout>
              </c:layout>
              <c:tx>
                <c:rich>
                  <a:bodyPr/>
                  <a:lstStyle/>
                  <a:p>
                    <a:fld id="{213B95F8-CE57-439F-89E2-3F5DDDA0A4CB}"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0582-4121-A255-5FE9B2CE7DDE}"/>
                </c:ext>
              </c:extLst>
            </c:dLbl>
            <c:dLbl>
              <c:idx val="19"/>
              <c:layout>
                <c:manualLayout>
                  <c:x val="-1.8076780117759362E-2"/>
                  <c:y val="2.2475028797752986E-2"/>
                </c:manualLayout>
              </c:layout>
              <c:tx>
                <c:rich>
                  <a:bodyPr/>
                  <a:lstStyle/>
                  <a:p>
                    <a:fld id="{7B69B8CA-AF23-4931-9365-62DFD1713FB3}"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0582-4121-A255-5FE9B2CE7DDE}"/>
                </c:ext>
              </c:extLst>
            </c:dLbl>
            <c:dLbl>
              <c:idx val="20"/>
              <c:tx>
                <c:rich>
                  <a:bodyPr/>
                  <a:lstStyle/>
                  <a:p>
                    <a:fld id="{3341634C-8A4D-4DBA-BF44-B13D79EACF2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0582-4121-A255-5FE9B2CE7DDE}"/>
                </c:ext>
              </c:extLst>
            </c:dLbl>
            <c:dLbl>
              <c:idx val="21"/>
              <c:layout>
                <c:manualLayout>
                  <c:x val="-3.3858600449872406E-2"/>
                  <c:y val="1.8467012765688785E-2"/>
                </c:manualLayout>
              </c:layout>
              <c:tx>
                <c:rich>
                  <a:bodyPr/>
                  <a:lstStyle/>
                  <a:p>
                    <a:fld id="{7B3C982A-52F4-4298-BEAB-99092877A79C}"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0582-4121-A255-5FE9B2CE7DDE}"/>
                </c:ext>
              </c:extLst>
            </c:dLbl>
            <c:dLbl>
              <c:idx val="22"/>
              <c:tx>
                <c:rich>
                  <a:bodyPr/>
                  <a:lstStyle/>
                  <a:p>
                    <a:fld id="{E8E17AB3-B5BA-4EE7-A20D-F2316799C33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0582-4121-A255-5FE9B2CE7DDE}"/>
                </c:ext>
              </c:extLst>
            </c:dLbl>
            <c:dLbl>
              <c:idx val="23"/>
              <c:tx>
                <c:rich>
                  <a:bodyPr/>
                  <a:lstStyle/>
                  <a:p>
                    <a:fld id="{00668807-9B50-491F-8425-B6E1BFC52B5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0582-4121-A255-5FE9B2CE7DDE}"/>
                </c:ext>
              </c:extLst>
            </c:dLbl>
            <c:dLbl>
              <c:idx val="24"/>
              <c:layout>
                <c:manualLayout>
                  <c:x val="-4.9911607522038694E-2"/>
                  <c:y val="0"/>
                </c:manualLayout>
              </c:layout>
              <c:tx>
                <c:rich>
                  <a:bodyPr/>
                  <a:lstStyle/>
                  <a:p>
                    <a:fld id="{47D1CE3F-19AE-4EA4-8504-820D934203CD}"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0582-4121-A255-5FE9B2CE7DDE}"/>
                </c:ext>
              </c:extLst>
            </c:dLbl>
            <c:dLbl>
              <c:idx val="25"/>
              <c:layout>
                <c:manualLayout>
                  <c:x val="-6.0225535212230265E-2"/>
                  <c:y val="-8.016032064128294E-3"/>
                </c:manualLayout>
              </c:layout>
              <c:tx>
                <c:rich>
                  <a:bodyPr/>
                  <a:lstStyle/>
                  <a:p>
                    <a:fld id="{4253DFB9-4342-418C-98B3-E89874009C9C}"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0582-4121-A255-5FE9B2CE7DDE}"/>
                </c:ext>
              </c:extLst>
            </c:dLbl>
            <c:dLbl>
              <c:idx val="26"/>
              <c:layout>
                <c:manualLayout>
                  <c:x val="-3.6574211667346761E-3"/>
                  <c:y val="2.004008016032064E-3"/>
                </c:manualLayout>
              </c:layout>
              <c:tx>
                <c:rich>
                  <a:bodyPr/>
                  <a:lstStyle/>
                  <a:p>
                    <a:fld id="{4B9D8801-6D85-4A3A-9E17-7C3BF985B857}"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0582-4121-A255-5FE9B2CE7DDE}"/>
                </c:ext>
              </c:extLst>
            </c:dLbl>
            <c:dLbl>
              <c:idx val="27"/>
              <c:tx>
                <c:rich>
                  <a:bodyPr/>
                  <a:lstStyle/>
                  <a:p>
                    <a:fld id="{C94672EF-668F-468E-95F2-7CA8D790A8F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0582-4121-A255-5FE9B2CE7DDE}"/>
                </c:ext>
              </c:extLst>
            </c:dLbl>
            <c:dLbl>
              <c:idx val="28"/>
              <c:layout>
                <c:manualLayout>
                  <c:x val="-3.5531894632480049E-2"/>
                  <c:y val="-2.4478879017878277E-2"/>
                </c:manualLayout>
              </c:layout>
              <c:tx>
                <c:rich>
                  <a:bodyPr/>
                  <a:lstStyle/>
                  <a:p>
                    <a:fld id="{80E26333-6092-448F-BF4E-E4DECB15A03D}"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0582-4121-A255-5FE9B2CE7DDE}"/>
                </c:ext>
              </c:extLst>
            </c:dLbl>
            <c:dLbl>
              <c:idx val="29"/>
              <c:tx>
                <c:rich>
                  <a:bodyPr/>
                  <a:lstStyle/>
                  <a:p>
                    <a:fld id="{B3BB0E3E-9147-4D70-AC23-8CEF0D7C74F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0582-4121-A255-5FE9B2CE7DDE}"/>
                </c:ext>
              </c:extLst>
            </c:dLbl>
            <c:dLbl>
              <c:idx val="30"/>
              <c:tx>
                <c:rich>
                  <a:bodyPr/>
                  <a:lstStyle/>
                  <a:p>
                    <a:fld id="{9BC4062D-3A4C-4BD3-BAB5-F3E50B87820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C36C-4AC3-94DF-E309D7A3F7E3}"/>
                </c:ext>
              </c:extLst>
            </c:dLbl>
            <c:dLbl>
              <c:idx val="31"/>
              <c:tx>
                <c:rich>
                  <a:bodyPr/>
                  <a:lstStyle/>
                  <a:p>
                    <a:fld id="{EF8DB0B8-0CD8-4CA1-8469-F5450626576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C36C-4AC3-94DF-E309D7A3F7E3}"/>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trendline>
            <c:spPr>
              <a:ln w="25400" cap="rnd">
                <a:solidFill>
                  <a:schemeClr val="accent1"/>
                </a:solidFill>
                <a:prstDash val="solid"/>
              </a:ln>
              <a:effectLst/>
            </c:spPr>
            <c:trendlineType val="linear"/>
            <c:dispRSqr val="1"/>
            <c:dispEq val="0"/>
            <c:trendlineLbl>
              <c:layout>
                <c:manualLayout>
                  <c:x val="-0.62888604734505882"/>
                  <c:y val="0.1645563568081044"/>
                </c:manualLayout>
              </c:layout>
              <c:numFmt formatCode="General" sourceLinked="0"/>
              <c:spPr>
                <a:noFill/>
                <a:ln>
                  <a:noFill/>
                </a:ln>
                <a:effectLst/>
              </c:spPr>
              <c:txPr>
                <a:bodyPr rot="0" spcFirstLastPara="1" vertOverflow="ellipsis" vert="horz" wrap="square" anchor="ctr" anchorCtr="1"/>
                <a:lstStyle/>
                <a:p>
                  <a:pPr>
                    <a:defRPr sz="1600" b="1" i="0" u="none" strike="noStrike" kern="1200" baseline="0">
                      <a:solidFill>
                        <a:schemeClr val="accent1"/>
                      </a:solidFill>
                      <a:latin typeface="+mn-lt"/>
                      <a:ea typeface="+mn-ea"/>
                      <a:cs typeface="+mn-cs"/>
                    </a:defRPr>
                  </a:pPr>
                  <a:endParaRPr lang="en-US"/>
                </a:p>
              </c:txPr>
            </c:trendlineLbl>
          </c:trendline>
          <c:xVal>
            <c:numRef>
              <c:f>Extra!$C$306:$C$337</c:f>
              <c:numCache>
                <c:formatCode>General</c:formatCode>
                <c:ptCount val="32"/>
                <c:pt idx="0">
                  <c:v>81.218000000000004</c:v>
                </c:pt>
                <c:pt idx="1">
                  <c:v>32.618000000000002</c:v>
                </c:pt>
                <c:pt idx="2">
                  <c:v>41.123000000000005</c:v>
                </c:pt>
                <c:pt idx="3">
                  <c:v>38.692999999999998</c:v>
                </c:pt>
                <c:pt idx="4">
                  <c:v>36.262999999999998</c:v>
                </c:pt>
                <c:pt idx="5">
                  <c:v>72.713000000000008</c:v>
                </c:pt>
                <c:pt idx="6">
                  <c:v>82.433000000000007</c:v>
                </c:pt>
                <c:pt idx="7">
                  <c:v>66.638000000000005</c:v>
                </c:pt>
                <c:pt idx="8">
                  <c:v>24.113</c:v>
                </c:pt>
                <c:pt idx="9">
                  <c:v>47.198</c:v>
                </c:pt>
                <c:pt idx="10">
                  <c:v>93.367999999999995</c:v>
                </c:pt>
                <c:pt idx="11">
                  <c:v>64.207999999999998</c:v>
                </c:pt>
                <c:pt idx="12">
                  <c:v>100</c:v>
                </c:pt>
                <c:pt idx="13">
                  <c:v>76.358000000000004</c:v>
                </c:pt>
                <c:pt idx="14">
                  <c:v>43.552999999999997</c:v>
                </c:pt>
                <c:pt idx="15">
                  <c:v>50.843000000000004</c:v>
                </c:pt>
                <c:pt idx="16">
                  <c:v>37.478000000000002</c:v>
                </c:pt>
                <c:pt idx="17">
                  <c:v>100</c:v>
                </c:pt>
                <c:pt idx="18">
                  <c:v>52.058000000000007</c:v>
                </c:pt>
                <c:pt idx="19">
                  <c:v>73.927999999999997</c:v>
                </c:pt>
                <c:pt idx="20">
                  <c:v>67.853000000000009</c:v>
                </c:pt>
                <c:pt idx="21">
                  <c:v>84.863</c:v>
                </c:pt>
                <c:pt idx="22">
                  <c:v>30.188000000000002</c:v>
                </c:pt>
                <c:pt idx="23">
                  <c:v>86.078000000000003</c:v>
                </c:pt>
                <c:pt idx="24">
                  <c:v>61.778000000000006</c:v>
                </c:pt>
                <c:pt idx="25">
                  <c:v>49.628</c:v>
                </c:pt>
                <c:pt idx="26">
                  <c:v>42.338000000000001</c:v>
                </c:pt>
                <c:pt idx="27">
                  <c:v>59.347999999999999</c:v>
                </c:pt>
                <c:pt idx="28">
                  <c:v>100</c:v>
                </c:pt>
                <c:pt idx="29">
                  <c:v>58.132999999999996</c:v>
                </c:pt>
                <c:pt idx="30">
                  <c:v>83.64800000000001</c:v>
                </c:pt>
                <c:pt idx="31">
                  <c:v>78.787999999999997</c:v>
                </c:pt>
              </c:numCache>
            </c:numRef>
          </c:xVal>
          <c:yVal>
            <c:numRef>
              <c:f>Extra!$D$306:$D$337</c:f>
              <c:numCache>
                <c:formatCode>General</c:formatCode>
                <c:ptCount val="32"/>
                <c:pt idx="0">
                  <c:v>40.799999999999997</c:v>
                </c:pt>
                <c:pt idx="1">
                  <c:v>70.2</c:v>
                </c:pt>
                <c:pt idx="2">
                  <c:v>50</c:v>
                </c:pt>
                <c:pt idx="3">
                  <c:v>48.7</c:v>
                </c:pt>
                <c:pt idx="4">
                  <c:v>63.6</c:v>
                </c:pt>
                <c:pt idx="5">
                  <c:v>40.1</c:v>
                </c:pt>
                <c:pt idx="6">
                  <c:v>58.8</c:v>
                </c:pt>
                <c:pt idx="7">
                  <c:v>65.599999999999994</c:v>
                </c:pt>
                <c:pt idx="8">
                  <c:v>63.4</c:v>
                </c:pt>
                <c:pt idx="9">
                  <c:v>72.099999999999994</c:v>
                </c:pt>
                <c:pt idx="10">
                  <c:v>34.4</c:v>
                </c:pt>
                <c:pt idx="11">
                  <c:v>68.8</c:v>
                </c:pt>
                <c:pt idx="12">
                  <c:v>41.3</c:v>
                </c:pt>
                <c:pt idx="13">
                  <c:v>51.6</c:v>
                </c:pt>
                <c:pt idx="14">
                  <c:v>64.8</c:v>
                </c:pt>
                <c:pt idx="15">
                  <c:v>55.1</c:v>
                </c:pt>
                <c:pt idx="16">
                  <c:v>50.9</c:v>
                </c:pt>
                <c:pt idx="17">
                  <c:v>38.299999999999997</c:v>
                </c:pt>
                <c:pt idx="18">
                  <c:v>61.9</c:v>
                </c:pt>
                <c:pt idx="19">
                  <c:v>63.9</c:v>
                </c:pt>
                <c:pt idx="20">
                  <c:v>69.3</c:v>
                </c:pt>
                <c:pt idx="21">
                  <c:v>33.200000000000003</c:v>
                </c:pt>
                <c:pt idx="22">
                  <c:v>57.9</c:v>
                </c:pt>
                <c:pt idx="23">
                  <c:v>39.1</c:v>
                </c:pt>
                <c:pt idx="24">
                  <c:v>67</c:v>
                </c:pt>
                <c:pt idx="25">
                  <c:v>55.6</c:v>
                </c:pt>
                <c:pt idx="26">
                  <c:v>48.9</c:v>
                </c:pt>
                <c:pt idx="27">
                  <c:v>60.4</c:v>
                </c:pt>
                <c:pt idx="28">
                  <c:v>21.7</c:v>
                </c:pt>
                <c:pt idx="29">
                  <c:v>54.8</c:v>
                </c:pt>
                <c:pt idx="30">
                  <c:v>72.099999999999994</c:v>
                </c:pt>
                <c:pt idx="31">
                  <c:v>82.5</c:v>
                </c:pt>
              </c:numCache>
            </c:numRef>
          </c:yVal>
          <c:smooth val="0"/>
          <c:extLst>
            <c:ext xmlns:c15="http://schemas.microsoft.com/office/drawing/2012/chart" uri="{02D57815-91ED-43cb-92C2-25804820EDAC}">
              <c15:datalabelsRange>
                <c15:f>Extra!$B$306:$B$337</c15:f>
                <c15:dlblRangeCache>
                  <c:ptCount val="32"/>
                  <c:pt idx="0">
                    <c:v>Indonesia</c:v>
                  </c:pt>
                  <c:pt idx="1">
                    <c:v>Japan</c:v>
                  </c:pt>
                  <c:pt idx="2">
                    <c:v>South Korea</c:v>
                  </c:pt>
                  <c:pt idx="3">
                    <c:v>Germany</c:v>
                  </c:pt>
                  <c:pt idx="4">
                    <c:v>Australia</c:v>
                  </c:pt>
                  <c:pt idx="5">
                    <c:v>South Africa</c:v>
                  </c:pt>
                  <c:pt idx="6">
                    <c:v>Brazil</c:v>
                  </c:pt>
                  <c:pt idx="7">
                    <c:v>Mexico</c:v>
                  </c:pt>
                  <c:pt idx="8">
                    <c:v>Sweden</c:v>
                  </c:pt>
                  <c:pt idx="9">
                    <c:v>Spain</c:v>
                  </c:pt>
                  <c:pt idx="10">
                    <c:v>India</c:v>
                  </c:pt>
                  <c:pt idx="11">
                    <c:v>Chile</c:v>
                  </c:pt>
                  <c:pt idx="12">
                    <c:v>Morocco</c:v>
                  </c:pt>
                  <c:pt idx="13">
                    <c:v>Poland</c:v>
                  </c:pt>
                  <c:pt idx="14">
                    <c:v>Canada</c:v>
                  </c:pt>
                  <c:pt idx="15">
                    <c:v>Bulgaria</c:v>
                  </c:pt>
                  <c:pt idx="16">
                    <c:v>Finland</c:v>
                  </c:pt>
                  <c:pt idx="17">
                    <c:v>Ghana</c:v>
                  </c:pt>
                  <c:pt idx="18">
                    <c:v>Hungary</c:v>
                  </c:pt>
                  <c:pt idx="19">
                    <c:v>Iran</c:v>
                  </c:pt>
                  <c:pt idx="20">
                    <c:v>Italy</c:v>
                  </c:pt>
                  <c:pt idx="21">
                    <c:v>Malaysia</c:v>
                  </c:pt>
                  <c:pt idx="22">
                    <c:v>Norway</c:v>
                  </c:pt>
                  <c:pt idx="23">
                    <c:v>Romania</c:v>
                  </c:pt>
                  <c:pt idx="24">
                    <c:v>Serbia</c:v>
                  </c:pt>
                  <c:pt idx="25">
                    <c:v>Slovenia</c:v>
                  </c:pt>
                  <c:pt idx="26">
                    <c:v>Switzerland</c:v>
                  </c:pt>
                  <c:pt idx="27">
                    <c:v>Taiwan</c:v>
                  </c:pt>
                  <c:pt idx="28">
                    <c:v>Thailand</c:v>
                  </c:pt>
                  <c:pt idx="29">
                    <c:v>Ukraine</c:v>
                  </c:pt>
                  <c:pt idx="30">
                    <c:v>Egypt</c:v>
                  </c:pt>
                  <c:pt idx="31">
                    <c:v>Turkey</c:v>
                  </c:pt>
                </c15:dlblRangeCache>
              </c15:datalabelsRange>
            </c:ext>
            <c:ext xmlns:c16="http://schemas.microsoft.com/office/drawing/2014/chart" uri="{C3380CC4-5D6E-409C-BE32-E72D297353CC}">
              <c16:uniqueId val="{00000000-0582-4121-A255-5FE9B2CE7DDE}"/>
            </c:ext>
          </c:extLst>
        </c:ser>
        <c:dLbls>
          <c:showLegendKey val="0"/>
          <c:showVal val="0"/>
          <c:showCatName val="0"/>
          <c:showSerName val="0"/>
          <c:showPercent val="0"/>
          <c:showBubbleSize val="0"/>
        </c:dLbls>
        <c:axId val="521809376"/>
        <c:axId val="521813536"/>
      </c:scatterChart>
      <c:valAx>
        <c:axId val="5218093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800" b="1"/>
                  <a:t>Debiased</a:t>
                </a:r>
                <a:r>
                  <a:rPr lang="en-GB" sz="1800" b="1" baseline="0"/>
                  <a:t> National Religiosity</a:t>
                </a:r>
                <a:endParaRPr lang="en-GB" sz="1800" b="1"/>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521813536"/>
        <c:crosses val="autoZero"/>
        <c:crossBetween val="midCat"/>
      </c:valAx>
      <c:valAx>
        <c:axId val="5218135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800" b="1"/>
                  <a:t>%</a:t>
                </a:r>
                <a:r>
                  <a:rPr lang="en-GB" sz="1800" b="1" baseline="0"/>
                  <a:t> n</a:t>
                </a:r>
                <a:r>
                  <a:rPr lang="en-GB" sz="1800" b="1"/>
                  <a:t>ational responses of “very serious”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52180937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GB" sz="1500"/>
              <a:t>Averaged 'Climate-change' as Top Priority choice of 'World Threats'</a:t>
            </a:r>
            <a:r>
              <a:rPr lang="en-GB" sz="1500" baseline="0"/>
              <a:t> from almost identically worded YouGov &amp; Eurobarometer surveys (less strong than 'national issues'), versus Debiased National Religiosity. 16 nations.</a:t>
            </a:r>
            <a:endParaRPr lang="en-GB" sz="1500"/>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c:spPr>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BBCA-4E3D-B4B7-30291AD5769D}"/>
                </c:ext>
              </c:extLst>
            </c:dLbl>
            <c:dLbl>
              <c:idx val="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BBCA-4E3D-B4B7-30291AD5769D}"/>
                </c:ext>
              </c:extLst>
            </c:dLbl>
            <c:dLbl>
              <c:idx val="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BCA-4E3D-B4B7-30291AD5769D}"/>
                </c:ext>
              </c:extLst>
            </c:dLbl>
            <c:dLbl>
              <c:idx val="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BCA-4E3D-B4B7-30291AD5769D}"/>
                </c:ext>
              </c:extLst>
            </c:dLbl>
            <c:dLbl>
              <c:idx val="4"/>
              <c:tx>
                <c:rich>
                  <a:bodyPr/>
                  <a:lstStyle/>
                  <a:p>
                    <a:fld id="{4A81744D-D78D-4C07-85D8-2E044A0EE130}"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BBCA-4E3D-B4B7-30291AD5769D}"/>
                </c:ext>
              </c:extLst>
            </c:dLbl>
            <c:dLbl>
              <c:idx val="5"/>
              <c:tx>
                <c:rich>
                  <a:bodyPr/>
                  <a:lstStyle/>
                  <a:p>
                    <a:fld id="{40EFC6B2-7568-4C30-86DB-EEA602661BBD}"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BBCA-4E3D-B4B7-30291AD5769D}"/>
                </c:ext>
              </c:extLst>
            </c:dLbl>
            <c:dLbl>
              <c:idx val="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BBCA-4E3D-B4B7-30291AD5769D}"/>
                </c:ext>
              </c:extLst>
            </c:dLbl>
            <c:dLbl>
              <c:idx val="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BBCA-4E3D-B4B7-30291AD5769D}"/>
                </c:ext>
              </c:extLst>
            </c:dLbl>
            <c:dLbl>
              <c:idx val="8"/>
              <c:tx>
                <c:rich>
                  <a:bodyPr/>
                  <a:lstStyle/>
                  <a:p>
                    <a:fld id="{9159E119-51FA-47BC-B524-EEDB0C88B984}"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BBCA-4E3D-B4B7-30291AD5769D}"/>
                </c:ext>
              </c:extLst>
            </c:dLbl>
            <c:dLbl>
              <c:idx val="9"/>
              <c:tx>
                <c:rich>
                  <a:bodyPr/>
                  <a:lstStyle/>
                  <a:p>
                    <a:fld id="{99B8FA99-B35B-4BCC-80FE-9F0358395EF6}"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BBCA-4E3D-B4B7-30291AD5769D}"/>
                </c:ext>
              </c:extLst>
            </c:dLbl>
            <c:dLbl>
              <c:idx val="10"/>
              <c:tx>
                <c:rich>
                  <a:bodyPr/>
                  <a:lstStyle/>
                  <a:p>
                    <a:fld id="{8ACA68E4-7790-48C6-9C5D-26AD20D5AF80}"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BBCA-4E3D-B4B7-30291AD5769D}"/>
                </c:ext>
              </c:extLst>
            </c:dLbl>
            <c:dLbl>
              <c:idx val="11"/>
              <c:tx>
                <c:rich>
                  <a:bodyPr/>
                  <a:lstStyle/>
                  <a:p>
                    <a:fld id="{418695F1-798C-4B3A-B4A5-36A672AB612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BCA-4E3D-B4B7-30291AD5769D}"/>
                </c:ext>
              </c:extLst>
            </c:dLbl>
            <c:dLbl>
              <c:idx val="12"/>
              <c:tx>
                <c:rich>
                  <a:bodyPr/>
                  <a:lstStyle/>
                  <a:p>
                    <a:fld id="{635A5DE7-35F0-48E3-8FEA-CB1AD0E96FE0}"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BBCA-4E3D-B4B7-30291AD5769D}"/>
                </c:ext>
              </c:extLst>
            </c:dLbl>
            <c:dLbl>
              <c:idx val="13"/>
              <c:tx>
                <c:rich>
                  <a:bodyPr/>
                  <a:lstStyle/>
                  <a:p>
                    <a:fld id="{0F4CE53A-825E-4E0E-ACE2-588DEA2EE8D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BCA-4E3D-B4B7-30291AD5769D}"/>
                </c:ext>
              </c:extLst>
            </c:dLbl>
            <c:dLbl>
              <c:idx val="14"/>
              <c:layout>
                <c:manualLayout>
                  <c:x val="-3.3197360746573389E-2"/>
                  <c:y val="1.5822111670617242E-2"/>
                </c:manualLayout>
              </c:layout>
              <c:tx>
                <c:rich>
                  <a:bodyPr/>
                  <a:lstStyle/>
                  <a:p>
                    <a:fld id="{0E202D5C-C53C-4547-8314-FFC46E9CE405}"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BBCA-4E3D-B4B7-30291AD5769D}"/>
                </c:ext>
              </c:extLst>
            </c:dLbl>
            <c:dLbl>
              <c:idx val="15"/>
              <c:layout>
                <c:manualLayout>
                  <c:x val="-1.8287037037037122E-2"/>
                  <c:y val="2.141130507519292E-2"/>
                </c:manualLayout>
              </c:layout>
              <c:tx>
                <c:rich>
                  <a:bodyPr/>
                  <a:lstStyle/>
                  <a:p>
                    <a:fld id="{7D2CC4BC-1962-4254-B0EF-F64F73FED583}"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BBCA-4E3D-B4B7-30291AD5769D}"/>
                </c:ext>
              </c:extLst>
            </c:dLbl>
            <c:dLbl>
              <c:idx val="16"/>
              <c:tx>
                <c:rich>
                  <a:bodyPr/>
                  <a:lstStyle/>
                  <a:p>
                    <a:fld id="{0064A1AA-76B5-4B67-8D0B-E06F31CE8848}"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BBCA-4E3D-B4B7-30291AD5769D}"/>
                </c:ext>
              </c:extLst>
            </c:dLbl>
            <c:dLbl>
              <c:idx val="17"/>
              <c:layout>
                <c:manualLayout>
                  <c:x val="-1.8868657042869597E-2"/>
                  <c:y val="-1.9548240607001072E-2"/>
                </c:manualLayout>
              </c:layout>
              <c:tx>
                <c:rich>
                  <a:bodyPr/>
                  <a:lstStyle/>
                  <a:p>
                    <a:fld id="{A81F2C37-1C63-4F2E-8794-27E36D9D30A3}"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BBCA-4E3D-B4B7-30291AD5769D}"/>
                </c:ext>
              </c:extLst>
            </c:dLbl>
            <c:dLbl>
              <c:idx val="18"/>
              <c:tx>
                <c:rich>
                  <a:bodyPr/>
                  <a:lstStyle/>
                  <a:p>
                    <a:fld id="{3F101A21-63F1-494B-A2EB-54C208D24E6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BBCA-4E3D-B4B7-30291AD5769D}"/>
                </c:ext>
              </c:extLst>
            </c:dLbl>
            <c:dLbl>
              <c:idx val="19"/>
              <c:tx>
                <c:rich>
                  <a:bodyPr/>
                  <a:lstStyle/>
                  <a:p>
                    <a:fld id="{5369009A-AB8B-4BD7-9D18-D5ACE45A9E4C}"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BBCA-4E3D-B4B7-30291AD5769D}"/>
                </c:ext>
              </c:extLst>
            </c:dLbl>
            <c:dLbl>
              <c:idx val="20"/>
              <c:tx>
                <c:rich>
                  <a:bodyPr/>
                  <a:lstStyle/>
                  <a:p>
                    <a:fld id="{D6DEE9B6-5382-4A87-9EB1-93C45B7DB40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BBCA-4E3D-B4B7-30291AD5769D}"/>
                </c:ext>
              </c:extLst>
            </c:dLbl>
            <c:dLbl>
              <c:idx val="21"/>
              <c:tx>
                <c:rich>
                  <a:bodyPr/>
                  <a:lstStyle/>
                  <a:p>
                    <a:fld id="{BC96AFDE-D19A-42B5-8EE1-F31472833FF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BBCA-4E3D-B4B7-30291AD5769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trendline>
            <c:spPr>
              <a:ln w="9525" cap="rnd">
                <a:solidFill>
                  <a:schemeClr val="accent1"/>
                </a:solidFill>
              </a:ln>
              <a:effectLst/>
            </c:spPr>
            <c:trendlineType val="linear"/>
            <c:dispRSqr val="1"/>
            <c:dispEq val="0"/>
            <c:trendlineLbl>
              <c:layout>
                <c:manualLayout>
                  <c:x val="0.11934089952843334"/>
                  <c:y val="0.14245535702118498"/>
                </c:manualLayout>
              </c:layout>
              <c:numFmt formatCode="General" sourceLinked="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rendlineLbl>
          </c:trendline>
          <c:xVal>
            <c:numRef>
              <c:f>'Main Trends'!$D$113:$D$134</c:f>
              <c:numCache>
                <c:formatCode>General</c:formatCode>
                <c:ptCount val="22"/>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47.198</c:v>
                </c:pt>
                <c:pt idx="13">
                  <c:v>67.853000000000009</c:v>
                </c:pt>
                <c:pt idx="14">
                  <c:v>36.262999999999998</c:v>
                </c:pt>
                <c:pt idx="15">
                  <c:v>39.908000000000001</c:v>
                </c:pt>
                <c:pt idx="16">
                  <c:v>28.972999999999999</c:v>
                </c:pt>
                <c:pt idx="17">
                  <c:v>38.692999999999998</c:v>
                </c:pt>
                <c:pt idx="18">
                  <c:v>37.478000000000002</c:v>
                </c:pt>
                <c:pt idx="19">
                  <c:v>30.188000000000002</c:v>
                </c:pt>
                <c:pt idx="20">
                  <c:v>24.113</c:v>
                </c:pt>
                <c:pt idx="21">
                  <c:v>27.757999999999999</c:v>
                </c:pt>
              </c:numCache>
            </c:numRef>
          </c:xVal>
          <c:yVal>
            <c:numRef>
              <c:f>'Main Trends'!$I$113:$I$134</c:f>
              <c:numCache>
                <c:formatCode>General</c:formatCode>
                <c:ptCount val="22"/>
                <c:pt idx="4">
                  <c:v>12</c:v>
                </c:pt>
                <c:pt idx="5">
                  <c:v>12</c:v>
                </c:pt>
                <c:pt idx="8">
                  <c:v>10</c:v>
                </c:pt>
                <c:pt idx="9">
                  <c:v>11</c:v>
                </c:pt>
                <c:pt idx="10">
                  <c:v>5</c:v>
                </c:pt>
                <c:pt idx="11">
                  <c:v>16</c:v>
                </c:pt>
                <c:pt idx="12">
                  <c:v>13</c:v>
                </c:pt>
                <c:pt idx="13">
                  <c:v>7</c:v>
                </c:pt>
                <c:pt idx="14">
                  <c:v>13</c:v>
                </c:pt>
                <c:pt idx="15">
                  <c:v>12.5</c:v>
                </c:pt>
                <c:pt idx="16">
                  <c:v>12.5</c:v>
                </c:pt>
                <c:pt idx="17">
                  <c:v>13</c:v>
                </c:pt>
                <c:pt idx="18">
                  <c:v>16.5</c:v>
                </c:pt>
                <c:pt idx="19">
                  <c:v>13</c:v>
                </c:pt>
                <c:pt idx="20">
                  <c:v>28.5</c:v>
                </c:pt>
                <c:pt idx="21">
                  <c:v>23.5</c:v>
                </c:pt>
              </c:numCache>
            </c:numRef>
          </c:yVal>
          <c:smooth val="0"/>
          <c:extLst>
            <c:ext xmlns:c15="http://schemas.microsoft.com/office/drawing/2012/chart" uri="{02D57815-91ED-43cb-92C2-25804820EDAC}">
              <c15:datalabelsRange>
                <c15:f>'Main Trends'!$B$113:$B$134</c15:f>
                <c15:dlblRangeCache>
                  <c:ptCount val="22"/>
                  <c:pt idx="0">
                    <c:v>Phillipines</c:v>
                  </c:pt>
                  <c:pt idx="1">
                    <c:v>India</c:v>
                  </c:pt>
                  <c:pt idx="2">
                    <c:v>Qatar</c:v>
                  </c:pt>
                  <c:pt idx="3">
                    <c:v>Egypt</c:v>
                  </c:pt>
                  <c:pt idx="4">
                    <c:v>UAE</c:v>
                  </c:pt>
                  <c:pt idx="5">
                    <c:v>Thailand</c:v>
                  </c:pt>
                  <c:pt idx="6">
                    <c:v>Kuwait</c:v>
                  </c:pt>
                  <c:pt idx="7">
                    <c:v>Bahrain</c:v>
                  </c:pt>
                  <c:pt idx="8">
                    <c:v>Malaysia</c:v>
                  </c:pt>
                  <c:pt idx="9">
                    <c:v>Indonesia</c:v>
                  </c:pt>
                  <c:pt idx="10">
                    <c:v>Saudia Arabia</c:v>
                  </c:pt>
                  <c:pt idx="11">
                    <c:v>Singapore</c:v>
                  </c:pt>
                  <c:pt idx="12">
                    <c:v>Spain</c:v>
                  </c:pt>
                  <c:pt idx="13">
                    <c:v>Italy</c:v>
                  </c:pt>
                  <c:pt idx="14">
                    <c:v>Australia</c:v>
                  </c:pt>
                  <c:pt idx="15">
                    <c:v>France</c:v>
                  </c:pt>
                  <c:pt idx="16">
                    <c:v>Great Britain</c:v>
                  </c:pt>
                  <c:pt idx="17">
                    <c:v>Germany</c:v>
                  </c:pt>
                  <c:pt idx="18">
                    <c:v>Finland</c:v>
                  </c:pt>
                  <c:pt idx="19">
                    <c:v>Norway</c:v>
                  </c:pt>
                  <c:pt idx="20">
                    <c:v>Sweden</c:v>
                  </c:pt>
                  <c:pt idx="21">
                    <c:v>Denmark</c:v>
                  </c:pt>
                </c15:dlblRangeCache>
              </c15:datalabelsRange>
            </c:ext>
            <c:ext xmlns:c16="http://schemas.microsoft.com/office/drawing/2014/chart" uri="{C3380CC4-5D6E-409C-BE32-E72D297353CC}">
              <c16:uniqueId val="{00000017-BBCA-4E3D-B4B7-30291AD5769D}"/>
            </c:ext>
          </c:extLst>
        </c:ser>
        <c:dLbls>
          <c:showLegendKey val="0"/>
          <c:showVal val="0"/>
          <c:showCatName val="0"/>
          <c:showSerName val="0"/>
          <c:showPercent val="0"/>
          <c:showBubbleSize val="0"/>
        </c:dLbls>
        <c:axId val="303285784"/>
        <c:axId val="303290376"/>
      </c:scatterChart>
      <c:valAx>
        <c:axId val="303285784"/>
        <c:scaling>
          <c:orientation val="minMax"/>
        </c:scaling>
        <c:delete val="0"/>
        <c:axPos val="b"/>
        <c:majorGridlines>
          <c:spPr>
            <a:ln w="9525" cap="flat" cmpd="sng" algn="ctr">
              <a:solidFill>
                <a:schemeClr val="tx2">
                  <a:lumMod val="15000"/>
                  <a:lumOff val="85000"/>
                </a:schemeClr>
              </a:solidFill>
              <a:round/>
            </a:ln>
            <a:effectLst/>
          </c:spPr>
        </c:majorGridlines>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GB" sz="1200"/>
                  <a:t>Debiased national Religiosity</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numFmt formatCode="General" sourceLinked="1"/>
        <c:majorTickMark val="none"/>
        <c:minorTickMark val="none"/>
        <c:tickLblPos val="nextTo"/>
        <c:spPr>
          <a:noFill/>
          <a:ln>
            <a:solidFill>
              <a:schemeClr val="tx2">
                <a:lumMod val="40000"/>
                <a:lumOff val="60000"/>
              </a:schemeClr>
            </a:solid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03290376"/>
        <c:crosses val="autoZero"/>
        <c:crossBetween val="midCat"/>
      </c:valAx>
      <c:valAx>
        <c:axId val="303290376"/>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GB" sz="1200"/>
                  <a:t>% 'Climate-change' as Top Priority</a:t>
                </a:r>
                <a:r>
                  <a:rPr lang="en-GB" sz="1200" baseline="0"/>
                  <a:t> response</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numFmt formatCode="General" sourceLinked="1"/>
        <c:majorTickMark val="none"/>
        <c:minorTickMark val="none"/>
        <c:tickLblPos val="nextTo"/>
        <c:spPr>
          <a:noFill/>
          <a:ln>
            <a:solidFill>
              <a:schemeClr val="tx2">
                <a:lumMod val="40000"/>
                <a:lumOff val="60000"/>
              </a:schemeClr>
            </a:solid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0328578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b="1"/>
              <a:t>Lloyd's</a:t>
            </a:r>
            <a:r>
              <a:rPr lang="en-US" sz="2000" b="1" baseline="0"/>
              <a:t> risk 2019: climate change is a 'very serious threat' to the people in this country in the next 20 years</a:t>
            </a:r>
            <a:r>
              <a:rPr lang="en-US" sz="2000" b="0" baseline="0"/>
              <a:t>, versus </a:t>
            </a:r>
            <a:r>
              <a:rPr lang="en-US" sz="2000" b="1" baseline="0"/>
              <a:t>National Religiosities</a:t>
            </a:r>
            <a:r>
              <a:rPr lang="en-US" sz="2000" b="0" baseline="0"/>
              <a:t>; 65 countries </a:t>
            </a:r>
            <a:endParaRPr lang="en-US" sz="2000" b="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2581400297935727E-2"/>
          <c:y val="0.11590296495956873"/>
          <c:w val="0.91872837101183558"/>
          <c:h val="0.80330340782873844"/>
        </c:manualLayout>
      </c:layout>
      <c:scatterChart>
        <c:scatterStyle val="lineMarker"/>
        <c:varyColors val="0"/>
        <c:ser>
          <c:idx val="1"/>
          <c:order val="0"/>
          <c:spPr>
            <a:ln w="25400" cap="rnd">
              <a:noFill/>
              <a:round/>
            </a:ln>
            <a:effectLst/>
          </c:spPr>
          <c:marker>
            <c:symbol val="circle"/>
            <c:size val="5"/>
            <c:spPr>
              <a:solidFill>
                <a:schemeClr val="accent1"/>
              </a:solidFill>
              <a:ln w="9525">
                <a:solidFill>
                  <a:schemeClr val="accent1"/>
                </a:solidFill>
              </a:ln>
              <a:effectLst/>
            </c:spPr>
          </c:marker>
          <c:dPt>
            <c:idx val="0"/>
            <c:marker>
              <c:symbol val="circle"/>
              <c:size val="5"/>
              <c:spPr>
                <a:solidFill>
                  <a:schemeClr val="accent6"/>
                </a:solidFill>
                <a:ln w="9525">
                  <a:solidFill>
                    <a:schemeClr val="accent6"/>
                  </a:solidFill>
                </a:ln>
                <a:effectLst/>
              </c:spPr>
            </c:marker>
            <c:bubble3D val="0"/>
            <c:extLst>
              <c:ext xmlns:c16="http://schemas.microsoft.com/office/drawing/2014/chart" uri="{C3380CC4-5D6E-409C-BE32-E72D297353CC}">
                <c16:uniqueId val="{00000028-31D3-4522-B6FB-8CACA900A9A3}"/>
              </c:ext>
            </c:extLst>
          </c:dPt>
          <c:dPt>
            <c:idx val="1"/>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20-31D3-4522-B6FB-8CACA900A9A3}"/>
              </c:ext>
            </c:extLst>
          </c:dPt>
          <c:dPt>
            <c:idx val="2"/>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1F-31D3-4522-B6FB-8CACA900A9A3}"/>
              </c:ext>
            </c:extLst>
          </c:dPt>
          <c:dPt>
            <c:idx val="3"/>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1E-31D3-4522-B6FB-8CACA900A9A3}"/>
              </c:ext>
            </c:extLst>
          </c:dPt>
          <c:dPt>
            <c:idx val="4"/>
            <c:marker>
              <c:symbol val="circle"/>
              <c:size val="5"/>
              <c:spPr>
                <a:solidFill>
                  <a:srgbClr val="00B050"/>
                </a:solidFill>
                <a:ln w="9525">
                  <a:solidFill>
                    <a:srgbClr val="00B050"/>
                  </a:solidFill>
                </a:ln>
                <a:effectLst/>
              </c:spPr>
            </c:marker>
            <c:bubble3D val="0"/>
            <c:extLst>
              <c:ext xmlns:c16="http://schemas.microsoft.com/office/drawing/2014/chart" uri="{C3380CC4-5D6E-409C-BE32-E72D297353CC}">
                <c16:uniqueId val="{00000029-31D3-4522-B6FB-8CACA900A9A3}"/>
              </c:ext>
            </c:extLst>
          </c:dPt>
          <c:dPt>
            <c:idx val="5"/>
            <c:marker>
              <c:symbol val="circle"/>
              <c:size val="5"/>
              <c:spPr>
                <a:solidFill>
                  <a:srgbClr val="FF0000"/>
                </a:solidFill>
                <a:ln w="9525">
                  <a:solidFill>
                    <a:srgbClr val="FF0000"/>
                  </a:solidFill>
                </a:ln>
                <a:effectLst/>
              </c:spPr>
            </c:marker>
            <c:bubble3D val="0"/>
            <c:extLst>
              <c:ext xmlns:c16="http://schemas.microsoft.com/office/drawing/2014/chart" uri="{C3380CC4-5D6E-409C-BE32-E72D297353CC}">
                <c16:uniqueId val="{00000021-31D3-4522-B6FB-8CACA900A9A3}"/>
              </c:ext>
            </c:extLst>
          </c:dPt>
          <c:dPt>
            <c:idx val="6"/>
            <c:marker>
              <c:symbol val="circle"/>
              <c:size val="5"/>
              <c:spPr>
                <a:solidFill>
                  <a:schemeClr val="accent6"/>
                </a:solidFill>
                <a:ln w="9525">
                  <a:solidFill>
                    <a:schemeClr val="accent6"/>
                  </a:solidFill>
                </a:ln>
                <a:effectLst/>
              </c:spPr>
            </c:marker>
            <c:bubble3D val="0"/>
            <c:extLst>
              <c:ext xmlns:c16="http://schemas.microsoft.com/office/drawing/2014/chart" uri="{C3380CC4-5D6E-409C-BE32-E72D297353CC}">
                <c16:uniqueId val="{0000002A-31D3-4522-B6FB-8CACA900A9A3}"/>
              </c:ext>
            </c:extLst>
          </c:dPt>
          <c:dPt>
            <c:idx val="7"/>
            <c:marker>
              <c:symbol val="circle"/>
              <c:size val="5"/>
              <c:spPr>
                <a:solidFill>
                  <a:srgbClr val="FF0000"/>
                </a:solidFill>
                <a:ln w="9525">
                  <a:solidFill>
                    <a:srgbClr val="FF0000"/>
                  </a:solidFill>
                </a:ln>
                <a:effectLst/>
              </c:spPr>
            </c:marker>
            <c:bubble3D val="0"/>
            <c:extLst>
              <c:ext xmlns:c16="http://schemas.microsoft.com/office/drawing/2014/chart" uri="{C3380CC4-5D6E-409C-BE32-E72D297353CC}">
                <c16:uniqueId val="{00000027-31D3-4522-B6FB-8CACA900A9A3}"/>
              </c:ext>
            </c:extLst>
          </c:dPt>
          <c:dPt>
            <c:idx val="8"/>
            <c:marker>
              <c:symbol val="circle"/>
              <c:size val="5"/>
              <c:spPr>
                <a:solidFill>
                  <a:srgbClr val="FF0000"/>
                </a:solidFill>
                <a:ln w="9525">
                  <a:solidFill>
                    <a:srgbClr val="FF0000"/>
                  </a:solidFill>
                </a:ln>
                <a:effectLst/>
              </c:spPr>
            </c:marker>
            <c:bubble3D val="0"/>
            <c:extLst>
              <c:ext xmlns:c16="http://schemas.microsoft.com/office/drawing/2014/chart" uri="{C3380CC4-5D6E-409C-BE32-E72D297353CC}">
                <c16:uniqueId val="{0000002B-31D3-4522-B6FB-8CACA900A9A3}"/>
              </c:ext>
            </c:extLst>
          </c:dPt>
          <c:dPt>
            <c:idx val="9"/>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1A-31D3-4522-B6FB-8CACA900A9A3}"/>
              </c:ext>
            </c:extLst>
          </c:dPt>
          <c:dPt>
            <c:idx val="10"/>
            <c:marker>
              <c:symbol val="circle"/>
              <c:size val="5"/>
              <c:spPr>
                <a:solidFill>
                  <a:srgbClr val="00B050"/>
                </a:solidFill>
                <a:ln w="9525">
                  <a:solidFill>
                    <a:srgbClr val="00B050"/>
                  </a:solidFill>
                </a:ln>
                <a:effectLst/>
              </c:spPr>
            </c:marker>
            <c:bubble3D val="0"/>
            <c:extLst>
              <c:ext xmlns:c16="http://schemas.microsoft.com/office/drawing/2014/chart" uri="{C3380CC4-5D6E-409C-BE32-E72D297353CC}">
                <c16:uniqueId val="{0000002C-31D3-4522-B6FB-8CACA900A9A3}"/>
              </c:ext>
            </c:extLst>
          </c:dPt>
          <c:dPt>
            <c:idx val="11"/>
            <c:marker>
              <c:symbol val="circle"/>
              <c:size val="5"/>
              <c:spPr>
                <a:solidFill>
                  <a:srgbClr val="00B050"/>
                </a:solidFill>
                <a:ln w="9525">
                  <a:solidFill>
                    <a:srgbClr val="00B050"/>
                  </a:solidFill>
                </a:ln>
                <a:effectLst/>
              </c:spPr>
            </c:marker>
            <c:bubble3D val="0"/>
            <c:extLst>
              <c:ext xmlns:c16="http://schemas.microsoft.com/office/drawing/2014/chart" uri="{C3380CC4-5D6E-409C-BE32-E72D297353CC}">
                <c16:uniqueId val="{00000026-31D3-4522-B6FB-8CACA900A9A3}"/>
              </c:ext>
            </c:extLst>
          </c:dPt>
          <c:dPt>
            <c:idx val="12"/>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1D-31D3-4522-B6FB-8CACA900A9A3}"/>
              </c:ext>
            </c:extLst>
          </c:dPt>
          <c:dPt>
            <c:idx val="13"/>
            <c:marker>
              <c:symbol val="circle"/>
              <c:size val="5"/>
              <c:spPr>
                <a:solidFill>
                  <a:srgbClr val="FF00FF"/>
                </a:solidFill>
                <a:ln w="9525">
                  <a:solidFill>
                    <a:srgbClr val="FF00FF"/>
                  </a:solidFill>
                </a:ln>
                <a:effectLst/>
              </c:spPr>
            </c:marker>
            <c:bubble3D val="0"/>
            <c:extLst>
              <c:ext xmlns:c16="http://schemas.microsoft.com/office/drawing/2014/chart" uri="{C3380CC4-5D6E-409C-BE32-E72D297353CC}">
                <c16:uniqueId val="{0000002D-31D3-4522-B6FB-8CACA900A9A3}"/>
              </c:ext>
            </c:extLst>
          </c:dPt>
          <c:dPt>
            <c:idx val="14"/>
            <c:marker>
              <c:symbol val="circle"/>
              <c:size val="5"/>
              <c:spPr>
                <a:solidFill>
                  <a:srgbClr val="00B0F0"/>
                </a:solidFill>
                <a:ln w="9525">
                  <a:solidFill>
                    <a:srgbClr val="00B0F0"/>
                  </a:solidFill>
                </a:ln>
                <a:effectLst/>
              </c:spPr>
            </c:marker>
            <c:bubble3D val="0"/>
            <c:extLst>
              <c:ext xmlns:c16="http://schemas.microsoft.com/office/drawing/2014/chart" uri="{C3380CC4-5D6E-409C-BE32-E72D297353CC}">
                <c16:uniqueId val="{0000002E-31D3-4522-B6FB-8CACA900A9A3}"/>
              </c:ext>
            </c:extLst>
          </c:dPt>
          <c:dPt>
            <c:idx val="15"/>
            <c:marker>
              <c:symbol val="circle"/>
              <c:size val="5"/>
              <c:spPr>
                <a:solidFill>
                  <a:schemeClr val="accent6"/>
                </a:solidFill>
                <a:ln w="9525">
                  <a:solidFill>
                    <a:schemeClr val="accent6"/>
                  </a:solidFill>
                </a:ln>
                <a:effectLst/>
              </c:spPr>
            </c:marker>
            <c:bubble3D val="0"/>
            <c:extLst>
              <c:ext xmlns:c16="http://schemas.microsoft.com/office/drawing/2014/chart" uri="{C3380CC4-5D6E-409C-BE32-E72D297353CC}">
                <c16:uniqueId val="{00000025-31D3-4522-B6FB-8CACA900A9A3}"/>
              </c:ext>
            </c:extLst>
          </c:dPt>
          <c:dPt>
            <c:idx val="16"/>
            <c:marker>
              <c:symbol val="circle"/>
              <c:size val="5"/>
              <c:spPr>
                <a:solidFill>
                  <a:srgbClr val="00B050"/>
                </a:solidFill>
                <a:ln w="9525">
                  <a:solidFill>
                    <a:srgbClr val="00B050"/>
                  </a:solidFill>
                </a:ln>
                <a:effectLst/>
              </c:spPr>
            </c:marker>
            <c:bubble3D val="0"/>
            <c:extLst>
              <c:ext xmlns:c16="http://schemas.microsoft.com/office/drawing/2014/chart" uri="{C3380CC4-5D6E-409C-BE32-E72D297353CC}">
                <c16:uniqueId val="{0000002F-31D3-4522-B6FB-8CACA900A9A3}"/>
              </c:ext>
            </c:extLst>
          </c:dPt>
          <c:dPt>
            <c:idx val="17"/>
            <c:marker>
              <c:symbol val="circle"/>
              <c:size val="5"/>
              <c:spPr>
                <a:solidFill>
                  <a:srgbClr val="FF00FF"/>
                </a:solidFill>
                <a:ln w="9525">
                  <a:solidFill>
                    <a:srgbClr val="FF00FF"/>
                  </a:solidFill>
                </a:ln>
                <a:effectLst/>
              </c:spPr>
            </c:marker>
            <c:bubble3D val="0"/>
            <c:extLst>
              <c:ext xmlns:c16="http://schemas.microsoft.com/office/drawing/2014/chart" uri="{C3380CC4-5D6E-409C-BE32-E72D297353CC}">
                <c16:uniqueId val="{00000019-31D3-4522-B6FB-8CACA900A9A3}"/>
              </c:ext>
            </c:extLst>
          </c:dPt>
          <c:dPt>
            <c:idx val="18"/>
            <c:marker>
              <c:symbol val="circle"/>
              <c:size val="5"/>
              <c:spPr>
                <a:solidFill>
                  <a:schemeClr val="accent6"/>
                </a:solidFill>
                <a:ln w="9525">
                  <a:solidFill>
                    <a:schemeClr val="accent6"/>
                  </a:solidFill>
                </a:ln>
                <a:effectLst/>
              </c:spPr>
            </c:marker>
            <c:bubble3D val="0"/>
            <c:extLst>
              <c:ext xmlns:c16="http://schemas.microsoft.com/office/drawing/2014/chart" uri="{C3380CC4-5D6E-409C-BE32-E72D297353CC}">
                <c16:uniqueId val="{00000023-31D3-4522-B6FB-8CACA900A9A3}"/>
              </c:ext>
            </c:extLst>
          </c:dPt>
          <c:dPt>
            <c:idx val="19"/>
            <c:marker>
              <c:symbol val="circle"/>
              <c:size val="5"/>
              <c:spPr>
                <a:solidFill>
                  <a:srgbClr val="00B050"/>
                </a:solidFill>
                <a:ln w="9525">
                  <a:solidFill>
                    <a:srgbClr val="00B050"/>
                  </a:solidFill>
                </a:ln>
                <a:effectLst/>
              </c:spPr>
            </c:marker>
            <c:bubble3D val="0"/>
            <c:extLst>
              <c:ext xmlns:c16="http://schemas.microsoft.com/office/drawing/2014/chart" uri="{C3380CC4-5D6E-409C-BE32-E72D297353CC}">
                <c16:uniqueId val="{00000024-31D3-4522-B6FB-8CACA900A9A3}"/>
              </c:ext>
            </c:extLst>
          </c:dPt>
          <c:dPt>
            <c:idx val="20"/>
            <c:marker>
              <c:symbol val="circle"/>
              <c:size val="5"/>
              <c:spPr>
                <a:solidFill>
                  <a:schemeClr val="accent6">
                    <a:lumMod val="75000"/>
                  </a:schemeClr>
                </a:solidFill>
                <a:ln w="9525">
                  <a:solidFill>
                    <a:schemeClr val="accent6">
                      <a:lumMod val="75000"/>
                    </a:schemeClr>
                  </a:solidFill>
                </a:ln>
                <a:effectLst/>
              </c:spPr>
            </c:marker>
            <c:bubble3D val="0"/>
            <c:extLst>
              <c:ext xmlns:c16="http://schemas.microsoft.com/office/drawing/2014/chart" uri="{C3380CC4-5D6E-409C-BE32-E72D297353CC}">
                <c16:uniqueId val="{00000030-31D3-4522-B6FB-8CACA900A9A3}"/>
              </c:ext>
            </c:extLst>
          </c:dPt>
          <c:dPt>
            <c:idx val="21"/>
            <c:marker>
              <c:symbol val="circle"/>
              <c:size val="5"/>
              <c:spPr>
                <a:solidFill>
                  <a:srgbClr val="00B0F0"/>
                </a:solidFill>
                <a:ln w="9525">
                  <a:solidFill>
                    <a:srgbClr val="00B0F0"/>
                  </a:solidFill>
                </a:ln>
                <a:effectLst/>
              </c:spPr>
            </c:marker>
            <c:bubble3D val="0"/>
            <c:extLst>
              <c:ext xmlns:c16="http://schemas.microsoft.com/office/drawing/2014/chart" uri="{C3380CC4-5D6E-409C-BE32-E72D297353CC}">
                <c16:uniqueId val="{00000031-31D3-4522-B6FB-8CACA900A9A3}"/>
              </c:ext>
            </c:extLst>
          </c:dPt>
          <c:dPt>
            <c:idx val="22"/>
            <c:marker>
              <c:symbol val="circle"/>
              <c:size val="5"/>
              <c:spPr>
                <a:solidFill>
                  <a:srgbClr val="00B0F0"/>
                </a:solidFill>
                <a:ln w="9525">
                  <a:solidFill>
                    <a:srgbClr val="00B0F0"/>
                  </a:solidFill>
                </a:ln>
                <a:effectLst/>
              </c:spPr>
            </c:marker>
            <c:bubble3D val="0"/>
            <c:extLst>
              <c:ext xmlns:c16="http://schemas.microsoft.com/office/drawing/2014/chart" uri="{C3380CC4-5D6E-409C-BE32-E72D297353CC}">
                <c16:uniqueId val="{0000001B-31D3-4522-B6FB-8CACA900A9A3}"/>
              </c:ext>
            </c:extLst>
          </c:dPt>
          <c:dPt>
            <c:idx val="23"/>
            <c:marker>
              <c:symbol val="circle"/>
              <c:size val="5"/>
              <c:spPr>
                <a:solidFill>
                  <a:srgbClr val="00B050"/>
                </a:solidFill>
                <a:ln w="9525">
                  <a:solidFill>
                    <a:srgbClr val="00B050"/>
                  </a:solidFill>
                </a:ln>
                <a:effectLst/>
              </c:spPr>
            </c:marker>
            <c:bubble3D val="0"/>
            <c:extLst>
              <c:ext xmlns:c16="http://schemas.microsoft.com/office/drawing/2014/chart" uri="{C3380CC4-5D6E-409C-BE32-E72D297353CC}">
                <c16:uniqueId val="{00000022-31D3-4522-B6FB-8CACA900A9A3}"/>
              </c:ext>
            </c:extLst>
          </c:dPt>
          <c:dPt>
            <c:idx val="24"/>
            <c:marker>
              <c:symbol val="circle"/>
              <c:size val="5"/>
              <c:spPr>
                <a:solidFill>
                  <a:schemeClr val="accent6">
                    <a:lumMod val="75000"/>
                  </a:schemeClr>
                </a:solidFill>
                <a:ln w="9525">
                  <a:solidFill>
                    <a:schemeClr val="accent6">
                      <a:lumMod val="75000"/>
                    </a:schemeClr>
                  </a:solidFill>
                </a:ln>
                <a:effectLst/>
              </c:spPr>
            </c:marker>
            <c:bubble3D val="0"/>
            <c:extLst>
              <c:ext xmlns:c16="http://schemas.microsoft.com/office/drawing/2014/chart" uri="{C3380CC4-5D6E-409C-BE32-E72D297353CC}">
                <c16:uniqueId val="{00000032-31D3-4522-B6FB-8CACA900A9A3}"/>
              </c:ext>
            </c:extLst>
          </c:dPt>
          <c:dPt>
            <c:idx val="25"/>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1C-31D3-4522-B6FB-8CACA900A9A3}"/>
              </c:ext>
            </c:extLst>
          </c:dPt>
          <c:dPt>
            <c:idx val="26"/>
            <c:marker>
              <c:symbol val="circle"/>
              <c:size val="5"/>
              <c:spPr>
                <a:solidFill>
                  <a:schemeClr val="bg1">
                    <a:lumMod val="65000"/>
                  </a:schemeClr>
                </a:solidFill>
                <a:ln w="9525">
                  <a:solidFill>
                    <a:schemeClr val="bg1">
                      <a:lumMod val="65000"/>
                    </a:schemeClr>
                  </a:solidFill>
                </a:ln>
                <a:effectLst/>
              </c:spPr>
            </c:marker>
            <c:bubble3D val="0"/>
            <c:extLst>
              <c:ext xmlns:c16="http://schemas.microsoft.com/office/drawing/2014/chart" uri="{C3380CC4-5D6E-409C-BE32-E72D297353CC}">
                <c16:uniqueId val="{00000033-31D3-4522-B6FB-8CACA900A9A3}"/>
              </c:ext>
            </c:extLst>
          </c:dPt>
          <c:dPt>
            <c:idx val="27"/>
            <c:marker>
              <c:symbol val="circle"/>
              <c:size val="5"/>
              <c:spPr>
                <a:solidFill>
                  <a:schemeClr val="accent6">
                    <a:lumMod val="75000"/>
                  </a:schemeClr>
                </a:solidFill>
                <a:ln w="9525">
                  <a:solidFill>
                    <a:schemeClr val="accent6">
                      <a:lumMod val="75000"/>
                    </a:schemeClr>
                  </a:solidFill>
                </a:ln>
                <a:effectLst/>
              </c:spPr>
            </c:marker>
            <c:bubble3D val="0"/>
            <c:extLst>
              <c:ext xmlns:c16="http://schemas.microsoft.com/office/drawing/2014/chart" uri="{C3380CC4-5D6E-409C-BE32-E72D297353CC}">
                <c16:uniqueId val="{00000034-31D3-4522-B6FB-8CACA900A9A3}"/>
              </c:ext>
            </c:extLst>
          </c:dPt>
          <c:dPt>
            <c:idx val="28"/>
            <c:marker>
              <c:symbol val="circle"/>
              <c:size val="5"/>
              <c:spPr>
                <a:solidFill>
                  <a:srgbClr val="00B0F0"/>
                </a:solidFill>
                <a:ln w="9525">
                  <a:solidFill>
                    <a:srgbClr val="00B0F0"/>
                  </a:solidFill>
                </a:ln>
                <a:effectLst/>
              </c:spPr>
            </c:marker>
            <c:bubble3D val="0"/>
            <c:extLst>
              <c:ext xmlns:c16="http://schemas.microsoft.com/office/drawing/2014/chart" uri="{C3380CC4-5D6E-409C-BE32-E72D297353CC}">
                <c16:uniqueId val="{00000035-31D3-4522-B6FB-8CACA900A9A3}"/>
              </c:ext>
            </c:extLst>
          </c:dPt>
          <c:dPt>
            <c:idx val="29"/>
            <c:marker>
              <c:symbol val="circle"/>
              <c:size val="5"/>
              <c:spPr>
                <a:solidFill>
                  <a:srgbClr val="00B0F0"/>
                </a:solidFill>
                <a:ln w="9525">
                  <a:solidFill>
                    <a:srgbClr val="00B0F0"/>
                  </a:solidFill>
                </a:ln>
                <a:effectLst/>
              </c:spPr>
            </c:marker>
            <c:bubble3D val="0"/>
            <c:extLst>
              <c:ext xmlns:c16="http://schemas.microsoft.com/office/drawing/2014/chart" uri="{C3380CC4-5D6E-409C-BE32-E72D297353CC}">
                <c16:uniqueId val="{00000036-31D3-4522-B6FB-8CACA900A9A3}"/>
              </c:ext>
            </c:extLst>
          </c:dPt>
          <c:dPt>
            <c:idx val="30"/>
            <c:marker>
              <c:symbol val="circle"/>
              <c:size val="5"/>
              <c:spPr>
                <a:solidFill>
                  <a:srgbClr val="FF00FF"/>
                </a:solidFill>
                <a:ln w="9525">
                  <a:solidFill>
                    <a:srgbClr val="FF00FF"/>
                  </a:solidFill>
                </a:ln>
                <a:effectLst/>
              </c:spPr>
            </c:marker>
            <c:bubble3D val="0"/>
            <c:extLst>
              <c:ext xmlns:c16="http://schemas.microsoft.com/office/drawing/2014/chart" uri="{C3380CC4-5D6E-409C-BE32-E72D297353CC}">
                <c16:uniqueId val="{00000037-31D3-4522-B6FB-8CACA900A9A3}"/>
              </c:ext>
            </c:extLst>
          </c:dPt>
          <c:dPt>
            <c:idx val="31"/>
            <c:marker>
              <c:symbol val="circle"/>
              <c:size val="5"/>
              <c:spPr>
                <a:solidFill>
                  <a:srgbClr val="FF00FF"/>
                </a:solidFill>
                <a:ln w="9525">
                  <a:solidFill>
                    <a:srgbClr val="FF00FF"/>
                  </a:solidFill>
                </a:ln>
                <a:effectLst/>
              </c:spPr>
            </c:marker>
            <c:bubble3D val="0"/>
            <c:extLst>
              <c:ext xmlns:c16="http://schemas.microsoft.com/office/drawing/2014/chart" uri="{C3380CC4-5D6E-409C-BE32-E72D297353CC}">
                <c16:uniqueId val="{00000038-31D3-4522-B6FB-8CACA900A9A3}"/>
              </c:ext>
            </c:extLst>
          </c:dPt>
          <c:dPt>
            <c:idx val="32"/>
            <c:marker>
              <c:symbol val="circle"/>
              <c:size val="5"/>
              <c:spPr>
                <a:solidFill>
                  <a:srgbClr val="00B0F0"/>
                </a:solidFill>
                <a:ln w="9525">
                  <a:solidFill>
                    <a:srgbClr val="00B0F0"/>
                  </a:solidFill>
                </a:ln>
                <a:effectLst/>
              </c:spPr>
            </c:marker>
            <c:bubble3D val="0"/>
            <c:extLst>
              <c:ext xmlns:c16="http://schemas.microsoft.com/office/drawing/2014/chart" uri="{C3380CC4-5D6E-409C-BE32-E72D297353CC}">
                <c16:uniqueId val="{00000018-31D3-4522-B6FB-8CACA900A9A3}"/>
              </c:ext>
            </c:extLst>
          </c:dPt>
          <c:dPt>
            <c:idx val="33"/>
            <c:marker>
              <c:symbol val="circle"/>
              <c:size val="5"/>
              <c:spPr>
                <a:solidFill>
                  <a:srgbClr val="00B0F0"/>
                </a:solidFill>
                <a:ln w="9525">
                  <a:solidFill>
                    <a:srgbClr val="00B0F0"/>
                  </a:solidFill>
                </a:ln>
                <a:effectLst/>
              </c:spPr>
            </c:marker>
            <c:bubble3D val="0"/>
            <c:extLst>
              <c:ext xmlns:c16="http://schemas.microsoft.com/office/drawing/2014/chart" uri="{C3380CC4-5D6E-409C-BE32-E72D297353CC}">
                <c16:uniqueId val="{00000004-31D3-4522-B6FB-8CACA900A9A3}"/>
              </c:ext>
            </c:extLst>
          </c:dPt>
          <c:dPt>
            <c:idx val="34"/>
            <c:marker>
              <c:symbol val="circle"/>
              <c:size val="5"/>
              <c:spPr>
                <a:solidFill>
                  <a:srgbClr val="00B0F0"/>
                </a:solidFill>
                <a:ln w="9525">
                  <a:solidFill>
                    <a:srgbClr val="00B0F0"/>
                  </a:solidFill>
                </a:ln>
                <a:effectLst/>
              </c:spPr>
            </c:marker>
            <c:bubble3D val="0"/>
            <c:extLst>
              <c:ext xmlns:c16="http://schemas.microsoft.com/office/drawing/2014/chart" uri="{C3380CC4-5D6E-409C-BE32-E72D297353CC}">
                <c16:uniqueId val="{00000039-31D3-4522-B6FB-8CACA900A9A3}"/>
              </c:ext>
            </c:extLst>
          </c:dPt>
          <c:dPt>
            <c:idx val="35"/>
            <c:marker>
              <c:symbol val="circle"/>
              <c:size val="5"/>
              <c:spPr>
                <a:solidFill>
                  <a:srgbClr val="FFC000"/>
                </a:solidFill>
                <a:ln w="9525">
                  <a:solidFill>
                    <a:srgbClr val="FFC000"/>
                  </a:solidFill>
                </a:ln>
                <a:effectLst/>
              </c:spPr>
            </c:marker>
            <c:bubble3D val="0"/>
            <c:extLst>
              <c:ext xmlns:c16="http://schemas.microsoft.com/office/drawing/2014/chart" uri="{C3380CC4-5D6E-409C-BE32-E72D297353CC}">
                <c16:uniqueId val="{0000003A-31D3-4522-B6FB-8CACA900A9A3}"/>
              </c:ext>
            </c:extLst>
          </c:dPt>
          <c:dPt>
            <c:idx val="36"/>
            <c:marker>
              <c:symbol val="circle"/>
              <c:size val="5"/>
              <c:spPr>
                <a:solidFill>
                  <a:srgbClr val="00B0F0"/>
                </a:solidFill>
                <a:ln w="9525">
                  <a:solidFill>
                    <a:srgbClr val="00B0F0"/>
                  </a:solidFill>
                </a:ln>
                <a:effectLst/>
              </c:spPr>
            </c:marker>
            <c:bubble3D val="0"/>
            <c:extLst>
              <c:ext xmlns:c16="http://schemas.microsoft.com/office/drawing/2014/chart" uri="{C3380CC4-5D6E-409C-BE32-E72D297353CC}">
                <c16:uniqueId val="{0000003B-31D3-4522-B6FB-8CACA900A9A3}"/>
              </c:ext>
            </c:extLst>
          </c:dPt>
          <c:dPt>
            <c:idx val="37"/>
            <c:marker>
              <c:symbol val="circle"/>
              <c:size val="5"/>
              <c:spPr>
                <a:solidFill>
                  <a:srgbClr val="00B0F0"/>
                </a:solidFill>
                <a:ln w="9525">
                  <a:solidFill>
                    <a:srgbClr val="00B0F0"/>
                  </a:solidFill>
                </a:ln>
                <a:effectLst/>
              </c:spPr>
            </c:marker>
            <c:bubble3D val="0"/>
            <c:extLst>
              <c:ext xmlns:c16="http://schemas.microsoft.com/office/drawing/2014/chart" uri="{C3380CC4-5D6E-409C-BE32-E72D297353CC}">
                <c16:uniqueId val="{00000015-31D3-4522-B6FB-8CACA900A9A3}"/>
              </c:ext>
            </c:extLst>
          </c:dPt>
          <c:dPt>
            <c:idx val="38"/>
            <c:marker>
              <c:symbol val="circle"/>
              <c:size val="5"/>
              <c:spPr>
                <a:solidFill>
                  <a:srgbClr val="00B0F0"/>
                </a:solidFill>
                <a:ln w="9525">
                  <a:solidFill>
                    <a:srgbClr val="00B0F0"/>
                  </a:solidFill>
                </a:ln>
                <a:effectLst/>
              </c:spPr>
            </c:marker>
            <c:bubble3D val="0"/>
            <c:extLst>
              <c:ext xmlns:c16="http://schemas.microsoft.com/office/drawing/2014/chart" uri="{C3380CC4-5D6E-409C-BE32-E72D297353CC}">
                <c16:uniqueId val="{00000016-31D3-4522-B6FB-8CACA900A9A3}"/>
              </c:ext>
            </c:extLst>
          </c:dPt>
          <c:dPt>
            <c:idx val="41"/>
            <c:marker>
              <c:symbol val="circle"/>
              <c:size val="5"/>
              <c:spPr>
                <a:solidFill>
                  <a:srgbClr val="00B0F0"/>
                </a:solidFill>
                <a:ln w="9525">
                  <a:solidFill>
                    <a:srgbClr val="00B0F0"/>
                  </a:solidFill>
                </a:ln>
                <a:effectLst/>
              </c:spPr>
            </c:marker>
            <c:bubble3D val="0"/>
            <c:extLst>
              <c:ext xmlns:c16="http://schemas.microsoft.com/office/drawing/2014/chart" uri="{C3380CC4-5D6E-409C-BE32-E72D297353CC}">
                <c16:uniqueId val="{0000003D-31D3-4522-B6FB-8CACA900A9A3}"/>
              </c:ext>
            </c:extLst>
          </c:dPt>
          <c:dPt>
            <c:idx val="42"/>
            <c:marker>
              <c:symbol val="circle"/>
              <c:size val="5"/>
              <c:spPr>
                <a:solidFill>
                  <a:srgbClr val="00B0F0"/>
                </a:solidFill>
                <a:ln w="9525">
                  <a:solidFill>
                    <a:srgbClr val="00B0F0"/>
                  </a:solidFill>
                </a:ln>
                <a:effectLst/>
              </c:spPr>
            </c:marker>
            <c:bubble3D val="0"/>
            <c:extLst>
              <c:ext xmlns:c16="http://schemas.microsoft.com/office/drawing/2014/chart" uri="{C3380CC4-5D6E-409C-BE32-E72D297353CC}">
                <c16:uniqueId val="{0000003E-31D3-4522-B6FB-8CACA900A9A3}"/>
              </c:ext>
            </c:extLst>
          </c:dPt>
          <c:dPt>
            <c:idx val="43"/>
            <c:marker>
              <c:symbol val="circle"/>
              <c:size val="5"/>
              <c:spPr>
                <a:solidFill>
                  <a:srgbClr val="00B0F0"/>
                </a:solidFill>
                <a:ln w="9525">
                  <a:solidFill>
                    <a:srgbClr val="00B0F0"/>
                  </a:solidFill>
                </a:ln>
                <a:effectLst/>
              </c:spPr>
            </c:marker>
            <c:bubble3D val="0"/>
            <c:extLst>
              <c:ext xmlns:c16="http://schemas.microsoft.com/office/drawing/2014/chart" uri="{C3380CC4-5D6E-409C-BE32-E72D297353CC}">
                <c16:uniqueId val="{0000000F-31D3-4522-B6FB-8CACA900A9A3}"/>
              </c:ext>
            </c:extLst>
          </c:dPt>
          <c:dPt>
            <c:idx val="44"/>
            <c:marker>
              <c:symbol val="circle"/>
              <c:size val="5"/>
              <c:spPr>
                <a:solidFill>
                  <a:schemeClr val="bg1">
                    <a:lumMod val="65000"/>
                  </a:schemeClr>
                </a:solidFill>
                <a:ln w="9525">
                  <a:solidFill>
                    <a:schemeClr val="bg1">
                      <a:lumMod val="65000"/>
                    </a:schemeClr>
                  </a:solidFill>
                </a:ln>
                <a:effectLst/>
              </c:spPr>
            </c:marker>
            <c:bubble3D val="0"/>
            <c:extLst>
              <c:ext xmlns:c16="http://schemas.microsoft.com/office/drawing/2014/chart" uri="{C3380CC4-5D6E-409C-BE32-E72D297353CC}">
                <c16:uniqueId val="{0000003F-31D3-4522-B6FB-8CACA900A9A3}"/>
              </c:ext>
            </c:extLst>
          </c:dPt>
          <c:dPt>
            <c:idx val="47"/>
            <c:marker>
              <c:symbol val="circle"/>
              <c:size val="5"/>
              <c:spPr>
                <a:solidFill>
                  <a:schemeClr val="accent6">
                    <a:lumMod val="75000"/>
                  </a:schemeClr>
                </a:solidFill>
                <a:ln w="9525">
                  <a:solidFill>
                    <a:schemeClr val="accent6">
                      <a:lumMod val="75000"/>
                    </a:schemeClr>
                  </a:solidFill>
                </a:ln>
                <a:effectLst/>
              </c:spPr>
            </c:marker>
            <c:bubble3D val="0"/>
            <c:extLst>
              <c:ext xmlns:c16="http://schemas.microsoft.com/office/drawing/2014/chart" uri="{C3380CC4-5D6E-409C-BE32-E72D297353CC}">
                <c16:uniqueId val="{0000000E-31D3-4522-B6FB-8CACA900A9A3}"/>
              </c:ext>
            </c:extLst>
          </c:dPt>
          <c:dPt>
            <c:idx val="48"/>
            <c:marker>
              <c:symbol val="circle"/>
              <c:size val="5"/>
              <c:spPr>
                <a:solidFill>
                  <a:schemeClr val="bg1">
                    <a:lumMod val="65000"/>
                  </a:schemeClr>
                </a:solidFill>
                <a:ln w="9525">
                  <a:solidFill>
                    <a:schemeClr val="bg1">
                      <a:lumMod val="65000"/>
                    </a:schemeClr>
                  </a:solidFill>
                </a:ln>
                <a:effectLst/>
              </c:spPr>
            </c:marker>
            <c:bubble3D val="0"/>
            <c:extLst>
              <c:ext xmlns:c16="http://schemas.microsoft.com/office/drawing/2014/chart" uri="{C3380CC4-5D6E-409C-BE32-E72D297353CC}">
                <c16:uniqueId val="{00000042-31D3-4522-B6FB-8CACA900A9A3}"/>
              </c:ext>
            </c:extLst>
          </c:dPt>
          <c:dPt>
            <c:idx val="50"/>
            <c:marker>
              <c:symbol val="circle"/>
              <c:size val="5"/>
              <c:spPr>
                <a:solidFill>
                  <a:srgbClr val="FFC000"/>
                </a:solidFill>
                <a:ln w="9525">
                  <a:solidFill>
                    <a:srgbClr val="FFC000"/>
                  </a:solidFill>
                </a:ln>
                <a:effectLst/>
              </c:spPr>
            </c:marker>
            <c:bubble3D val="0"/>
            <c:extLst>
              <c:ext xmlns:c16="http://schemas.microsoft.com/office/drawing/2014/chart" uri="{C3380CC4-5D6E-409C-BE32-E72D297353CC}">
                <c16:uniqueId val="{00000010-31D3-4522-B6FB-8CACA900A9A3}"/>
              </c:ext>
            </c:extLst>
          </c:dPt>
          <c:dPt>
            <c:idx val="54"/>
            <c:marker>
              <c:symbol val="circle"/>
              <c:size val="5"/>
              <c:spPr>
                <a:solidFill>
                  <a:schemeClr val="bg1">
                    <a:lumMod val="65000"/>
                  </a:schemeClr>
                </a:solidFill>
                <a:ln w="9525">
                  <a:solidFill>
                    <a:schemeClr val="bg1">
                      <a:lumMod val="65000"/>
                    </a:schemeClr>
                  </a:solidFill>
                </a:ln>
                <a:effectLst/>
              </c:spPr>
            </c:marker>
            <c:bubble3D val="0"/>
            <c:extLst>
              <c:ext xmlns:c16="http://schemas.microsoft.com/office/drawing/2014/chart" uri="{C3380CC4-5D6E-409C-BE32-E72D297353CC}">
                <c16:uniqueId val="{0000000A-31D3-4522-B6FB-8CACA900A9A3}"/>
              </c:ext>
            </c:extLst>
          </c:dPt>
          <c:dPt>
            <c:idx val="57"/>
            <c:marker>
              <c:symbol val="circle"/>
              <c:size val="5"/>
              <c:spPr>
                <a:solidFill>
                  <a:srgbClr val="FFC000"/>
                </a:solidFill>
                <a:ln w="9525">
                  <a:solidFill>
                    <a:srgbClr val="FFC000"/>
                  </a:solidFill>
                </a:ln>
                <a:effectLst/>
              </c:spPr>
            </c:marker>
            <c:bubble3D val="0"/>
            <c:extLst>
              <c:ext xmlns:c16="http://schemas.microsoft.com/office/drawing/2014/chart" uri="{C3380CC4-5D6E-409C-BE32-E72D297353CC}">
                <c16:uniqueId val="{0000000C-31D3-4522-B6FB-8CACA900A9A3}"/>
              </c:ext>
            </c:extLst>
          </c:dPt>
          <c:dPt>
            <c:idx val="58"/>
            <c:marker>
              <c:symbol val="circle"/>
              <c:size val="5"/>
              <c:spPr>
                <a:solidFill>
                  <a:srgbClr val="FFC000"/>
                </a:solidFill>
                <a:ln w="9525">
                  <a:solidFill>
                    <a:srgbClr val="FFC000"/>
                  </a:solidFill>
                </a:ln>
                <a:effectLst/>
              </c:spPr>
            </c:marker>
            <c:bubble3D val="0"/>
            <c:extLst>
              <c:ext xmlns:c16="http://schemas.microsoft.com/office/drawing/2014/chart" uri="{C3380CC4-5D6E-409C-BE32-E72D297353CC}">
                <c16:uniqueId val="{00000005-31D3-4522-B6FB-8CACA900A9A3}"/>
              </c:ext>
            </c:extLst>
          </c:dPt>
          <c:dPt>
            <c:idx val="64"/>
            <c:marker>
              <c:symbol val="circle"/>
              <c:size val="5"/>
              <c:spPr>
                <a:solidFill>
                  <a:srgbClr val="FF00FF"/>
                </a:solidFill>
                <a:ln w="9525">
                  <a:solidFill>
                    <a:srgbClr val="FF00FF"/>
                  </a:solidFill>
                </a:ln>
                <a:effectLst/>
              </c:spPr>
            </c:marker>
            <c:bubble3D val="0"/>
            <c:extLst>
              <c:ext xmlns:c16="http://schemas.microsoft.com/office/drawing/2014/chart" uri="{C3380CC4-5D6E-409C-BE32-E72D297353CC}">
                <c16:uniqueId val="{00000007-31D3-4522-B6FB-8CACA900A9A3}"/>
              </c:ext>
            </c:extLst>
          </c:dPt>
          <c:dPt>
            <c:idx val="65"/>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5-31D3-4522-B6FB-8CACA900A9A3}"/>
              </c:ext>
            </c:extLst>
          </c:dPt>
          <c:dPt>
            <c:idx val="66"/>
            <c:marker>
              <c:symbol val="circle"/>
              <c:size val="5"/>
              <c:spPr>
                <a:solidFill>
                  <a:srgbClr val="FF00FF"/>
                </a:solidFill>
                <a:ln w="9525">
                  <a:solidFill>
                    <a:srgbClr val="FF00FF"/>
                  </a:solidFill>
                </a:ln>
                <a:effectLst/>
              </c:spPr>
            </c:marker>
            <c:bubble3D val="0"/>
            <c:extLst>
              <c:ext xmlns:c16="http://schemas.microsoft.com/office/drawing/2014/chart" uri="{C3380CC4-5D6E-409C-BE32-E72D297353CC}">
                <c16:uniqueId val="{00000003-31D3-4522-B6FB-8CACA900A9A3}"/>
              </c:ext>
            </c:extLst>
          </c:dPt>
          <c:dPt>
            <c:idx val="67"/>
            <c:marker>
              <c:symbol val="circle"/>
              <c:size val="5"/>
              <c:spPr>
                <a:solidFill>
                  <a:schemeClr val="accent6">
                    <a:lumMod val="75000"/>
                  </a:schemeClr>
                </a:solidFill>
                <a:ln w="9525">
                  <a:solidFill>
                    <a:schemeClr val="accent6">
                      <a:lumMod val="75000"/>
                    </a:schemeClr>
                  </a:solidFill>
                </a:ln>
                <a:effectLst/>
              </c:spPr>
            </c:marker>
            <c:bubble3D val="0"/>
            <c:extLst>
              <c:ext xmlns:c16="http://schemas.microsoft.com/office/drawing/2014/chart" uri="{C3380CC4-5D6E-409C-BE32-E72D297353CC}">
                <c16:uniqueId val="{00000046-31D3-4522-B6FB-8CACA900A9A3}"/>
              </c:ext>
            </c:extLst>
          </c:dPt>
          <c:dLbls>
            <c:dLbl>
              <c:idx val="0"/>
              <c:tx>
                <c:rich>
                  <a:bodyPr/>
                  <a:lstStyle/>
                  <a:p>
                    <a:fld id="{05BA5840-F963-462E-A92F-F64256B89440}"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8-31D3-4522-B6FB-8CACA900A9A3}"/>
                </c:ext>
              </c:extLst>
            </c:dLbl>
            <c:dLbl>
              <c:idx val="1"/>
              <c:tx>
                <c:rich>
                  <a:bodyPr/>
                  <a:lstStyle/>
                  <a:p>
                    <a:fld id="{74121038-6D9D-46B0-991E-CC0C0BC0AFE6}"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31D3-4522-B6FB-8CACA900A9A3}"/>
                </c:ext>
              </c:extLst>
            </c:dLbl>
            <c:dLbl>
              <c:idx val="2"/>
              <c:tx>
                <c:rich>
                  <a:bodyPr/>
                  <a:lstStyle/>
                  <a:p>
                    <a:fld id="{A206942F-F309-4D6E-8A47-33EA9ED144F6}"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31D3-4522-B6FB-8CACA900A9A3}"/>
                </c:ext>
              </c:extLst>
            </c:dLbl>
            <c:dLbl>
              <c:idx val="3"/>
              <c:tx>
                <c:rich>
                  <a:bodyPr/>
                  <a:lstStyle/>
                  <a:p>
                    <a:fld id="{090AE914-F27A-4B2C-91CE-BC66E7157C19}"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31D3-4522-B6FB-8CACA900A9A3}"/>
                </c:ext>
              </c:extLst>
            </c:dLbl>
            <c:dLbl>
              <c:idx val="4"/>
              <c:tx>
                <c:rich>
                  <a:bodyPr/>
                  <a:lstStyle/>
                  <a:p>
                    <a:fld id="{E24FFF90-A385-4759-A6D7-C802BDC59A6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31D3-4522-B6FB-8CACA900A9A3}"/>
                </c:ext>
              </c:extLst>
            </c:dLbl>
            <c:dLbl>
              <c:idx val="5"/>
              <c:layout>
                <c:manualLayout>
                  <c:x val="-3.2972972972972976E-2"/>
                  <c:y val="-1.9342368789267195E-2"/>
                </c:manualLayout>
              </c:layout>
              <c:tx>
                <c:rich>
                  <a:bodyPr/>
                  <a:lstStyle/>
                  <a:p>
                    <a:fld id="{39EAE669-8546-4778-A048-8802A7EEDC90}"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31D3-4522-B6FB-8CACA900A9A3}"/>
                </c:ext>
              </c:extLst>
            </c:dLbl>
            <c:dLbl>
              <c:idx val="6"/>
              <c:tx>
                <c:rich>
                  <a:bodyPr/>
                  <a:lstStyle/>
                  <a:p>
                    <a:fld id="{576E813C-F479-4E0A-9A7F-5A554AD2833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A-31D3-4522-B6FB-8CACA900A9A3}"/>
                </c:ext>
              </c:extLst>
            </c:dLbl>
            <c:dLbl>
              <c:idx val="7"/>
              <c:layout>
                <c:manualLayout>
                  <c:x val="-2.8638253638253789E-2"/>
                  <c:y val="1.5858048231775907E-2"/>
                </c:manualLayout>
              </c:layout>
              <c:tx>
                <c:rich>
                  <a:bodyPr/>
                  <a:lstStyle/>
                  <a:p>
                    <a:fld id="{D69899D6-D6D8-4405-B458-F0EAFCFF303F}"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31D3-4522-B6FB-8CACA900A9A3}"/>
                </c:ext>
              </c:extLst>
            </c:dLbl>
            <c:dLbl>
              <c:idx val="8"/>
              <c:layout>
                <c:manualLayout>
                  <c:x val="-4.1580041580041582E-3"/>
                  <c:y val="-1.7421602787456446E-3"/>
                </c:manualLayout>
              </c:layout>
              <c:tx>
                <c:rich>
                  <a:bodyPr/>
                  <a:lstStyle/>
                  <a:p>
                    <a:fld id="{C40D59D9-5D49-4451-BF97-2B9714E49D13}"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B-31D3-4522-B6FB-8CACA900A9A3}"/>
                </c:ext>
              </c:extLst>
            </c:dLbl>
            <c:dLbl>
              <c:idx val="9"/>
              <c:tx>
                <c:rich>
                  <a:bodyPr/>
                  <a:lstStyle/>
                  <a:p>
                    <a:fld id="{97691AF6-D812-455E-A67C-DA0F570CD703}"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31D3-4522-B6FB-8CACA900A9A3}"/>
                </c:ext>
              </c:extLst>
            </c:dLbl>
            <c:dLbl>
              <c:idx val="10"/>
              <c:tx>
                <c:rich>
                  <a:bodyPr/>
                  <a:lstStyle/>
                  <a:p>
                    <a:fld id="{02632FE7-0CD3-4BC6-91A4-356EC2FEE2A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31D3-4522-B6FB-8CACA900A9A3}"/>
                </c:ext>
              </c:extLst>
            </c:dLbl>
            <c:dLbl>
              <c:idx val="11"/>
              <c:tx>
                <c:rich>
                  <a:bodyPr/>
                  <a:lstStyle/>
                  <a:p>
                    <a:fld id="{7EBBD4AC-91CC-4CCE-95E7-2A0F8F45D959}"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31D3-4522-B6FB-8CACA900A9A3}"/>
                </c:ext>
              </c:extLst>
            </c:dLbl>
            <c:dLbl>
              <c:idx val="12"/>
              <c:tx>
                <c:rich>
                  <a:bodyPr/>
                  <a:lstStyle/>
                  <a:p>
                    <a:fld id="{5B6122F4-597E-4D1A-8243-A0A2908E7113}"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31D3-4522-B6FB-8CACA900A9A3}"/>
                </c:ext>
              </c:extLst>
            </c:dLbl>
            <c:dLbl>
              <c:idx val="13"/>
              <c:tx>
                <c:rich>
                  <a:bodyPr/>
                  <a:lstStyle/>
                  <a:p>
                    <a:fld id="{A63DF2CD-EFC4-4B3F-9964-297143ED56C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31D3-4522-B6FB-8CACA900A9A3}"/>
                </c:ext>
              </c:extLst>
            </c:dLbl>
            <c:dLbl>
              <c:idx val="14"/>
              <c:tx>
                <c:rich>
                  <a:bodyPr/>
                  <a:lstStyle/>
                  <a:p>
                    <a:fld id="{1056009E-BBBA-46FA-BD5C-0C8474E2200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31D3-4522-B6FB-8CACA900A9A3}"/>
                </c:ext>
              </c:extLst>
            </c:dLbl>
            <c:dLbl>
              <c:idx val="15"/>
              <c:layout>
                <c:manualLayout>
                  <c:x val="-3.2715716928315354E-2"/>
                  <c:y val="-1.7600208510521551E-2"/>
                </c:manualLayout>
              </c:layout>
              <c:tx>
                <c:rich>
                  <a:bodyPr/>
                  <a:lstStyle/>
                  <a:p>
                    <a:fld id="{628AF9A3-0F4E-47C7-880E-57157EDC6F6B}"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31D3-4522-B6FB-8CACA900A9A3}"/>
                </c:ext>
              </c:extLst>
            </c:dLbl>
            <c:dLbl>
              <c:idx val="16"/>
              <c:tx>
                <c:rich>
                  <a:bodyPr/>
                  <a:lstStyle/>
                  <a:p>
                    <a:fld id="{50161285-62E5-4817-B0F8-DE7EE0C5ED5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F-31D3-4522-B6FB-8CACA900A9A3}"/>
                </c:ext>
              </c:extLst>
            </c:dLbl>
            <c:dLbl>
              <c:idx val="17"/>
              <c:tx>
                <c:rich>
                  <a:bodyPr/>
                  <a:lstStyle/>
                  <a:p>
                    <a:fld id="{AFC2807C-DF04-4C62-B731-1561BAAE8313}"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31D3-4522-B6FB-8CACA900A9A3}"/>
                </c:ext>
              </c:extLst>
            </c:dLbl>
            <c:dLbl>
              <c:idx val="18"/>
              <c:tx>
                <c:rich>
                  <a:bodyPr/>
                  <a:lstStyle/>
                  <a:p>
                    <a:fld id="{208013B3-6B4C-4B12-A466-29448B770515}"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31D3-4522-B6FB-8CACA900A9A3}"/>
                </c:ext>
              </c:extLst>
            </c:dLbl>
            <c:dLbl>
              <c:idx val="19"/>
              <c:tx>
                <c:rich>
                  <a:bodyPr/>
                  <a:lstStyle/>
                  <a:p>
                    <a:fld id="{415A2190-02E0-4BEE-9775-4B4EF9B441ED}"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31D3-4522-B6FB-8CACA900A9A3}"/>
                </c:ext>
              </c:extLst>
            </c:dLbl>
            <c:dLbl>
              <c:idx val="20"/>
              <c:tx>
                <c:rich>
                  <a:bodyPr/>
                  <a:lstStyle/>
                  <a:p>
                    <a:fld id="{2CA371CC-E410-4BFC-BEA6-BACEC242CCC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31D3-4522-B6FB-8CACA900A9A3}"/>
                </c:ext>
              </c:extLst>
            </c:dLbl>
            <c:dLbl>
              <c:idx val="21"/>
              <c:tx>
                <c:rich>
                  <a:bodyPr/>
                  <a:lstStyle/>
                  <a:p>
                    <a:fld id="{58582F9D-C39E-41A0-AD5D-C37124146A0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1-31D3-4522-B6FB-8CACA900A9A3}"/>
                </c:ext>
              </c:extLst>
            </c:dLbl>
            <c:dLbl>
              <c:idx val="22"/>
              <c:layout>
                <c:manualLayout>
                  <c:x val="-4.3695467120663974E-2"/>
                  <c:y val="0"/>
                </c:manualLayout>
              </c:layout>
              <c:tx>
                <c:rich>
                  <a:bodyPr/>
                  <a:lstStyle/>
                  <a:p>
                    <a:fld id="{0260C0A0-C4F9-41B3-9B5F-338302D0A210}"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31D3-4522-B6FB-8CACA900A9A3}"/>
                </c:ext>
              </c:extLst>
            </c:dLbl>
            <c:dLbl>
              <c:idx val="23"/>
              <c:tx>
                <c:rich>
                  <a:bodyPr/>
                  <a:lstStyle/>
                  <a:p>
                    <a:fld id="{2F5AD0F5-5CEF-40A6-8FDE-481DE94BB2F0}"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31D3-4522-B6FB-8CACA900A9A3}"/>
                </c:ext>
              </c:extLst>
            </c:dLbl>
            <c:dLbl>
              <c:idx val="24"/>
              <c:tx>
                <c:rich>
                  <a:bodyPr/>
                  <a:lstStyle/>
                  <a:p>
                    <a:fld id="{AC64DEB4-8DEE-46E2-B83D-5EAE40726B0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2-31D3-4522-B6FB-8CACA900A9A3}"/>
                </c:ext>
              </c:extLst>
            </c:dLbl>
            <c:dLbl>
              <c:idx val="25"/>
              <c:layout>
                <c:manualLayout>
                  <c:x val="-2.0790020790020791E-3"/>
                  <c:y val="-3.4843205574912892E-3"/>
                </c:manualLayout>
              </c:layout>
              <c:tx>
                <c:rich>
                  <a:bodyPr/>
                  <a:lstStyle/>
                  <a:p>
                    <a:fld id="{1BE715A9-9785-4B2F-8ECF-556A8D55E367}"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31D3-4522-B6FB-8CACA900A9A3}"/>
                </c:ext>
              </c:extLst>
            </c:dLbl>
            <c:dLbl>
              <c:idx val="26"/>
              <c:tx>
                <c:rich>
                  <a:bodyPr/>
                  <a:lstStyle/>
                  <a:p>
                    <a:fld id="{8CA5BAAF-78E4-4FFF-AA42-0C17E3DE05A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3-31D3-4522-B6FB-8CACA900A9A3}"/>
                </c:ext>
              </c:extLst>
            </c:dLbl>
            <c:dLbl>
              <c:idx val="27"/>
              <c:tx>
                <c:rich>
                  <a:bodyPr/>
                  <a:lstStyle/>
                  <a:p>
                    <a:fld id="{842724FD-B217-4A25-90D9-5B8C52C0A033}"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4-31D3-4522-B6FB-8CACA900A9A3}"/>
                </c:ext>
              </c:extLst>
            </c:dLbl>
            <c:dLbl>
              <c:idx val="28"/>
              <c:tx>
                <c:rich>
                  <a:bodyPr/>
                  <a:lstStyle/>
                  <a:p>
                    <a:fld id="{290428C9-EE34-4687-8AAE-1FE072AAB8D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5-31D3-4522-B6FB-8CACA900A9A3}"/>
                </c:ext>
              </c:extLst>
            </c:dLbl>
            <c:dLbl>
              <c:idx val="29"/>
              <c:tx>
                <c:rich>
                  <a:bodyPr/>
                  <a:lstStyle/>
                  <a:p>
                    <a:fld id="{8D8F9614-B224-4C5A-95D3-8BA2E36AE36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6-31D3-4522-B6FB-8CACA900A9A3}"/>
                </c:ext>
              </c:extLst>
            </c:dLbl>
            <c:dLbl>
              <c:idx val="30"/>
              <c:tx>
                <c:rich>
                  <a:bodyPr/>
                  <a:lstStyle/>
                  <a:p>
                    <a:fld id="{22C62372-D4F7-44C5-96C1-B40C054AD30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7-31D3-4522-B6FB-8CACA900A9A3}"/>
                </c:ext>
              </c:extLst>
            </c:dLbl>
            <c:dLbl>
              <c:idx val="31"/>
              <c:tx>
                <c:rich>
                  <a:bodyPr/>
                  <a:lstStyle/>
                  <a:p>
                    <a:fld id="{A7825DF9-A7E2-48F0-9B15-EDB0DE432343}"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8-31D3-4522-B6FB-8CACA900A9A3}"/>
                </c:ext>
              </c:extLst>
            </c:dLbl>
            <c:dLbl>
              <c:idx val="32"/>
              <c:tx>
                <c:rich>
                  <a:bodyPr/>
                  <a:lstStyle/>
                  <a:p>
                    <a:fld id="{F0FDF605-BFDF-4849-8323-145AEBB12E85}"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31D3-4522-B6FB-8CACA900A9A3}"/>
                </c:ext>
              </c:extLst>
            </c:dLbl>
            <c:dLbl>
              <c:idx val="33"/>
              <c:tx>
                <c:rich>
                  <a:bodyPr/>
                  <a:lstStyle/>
                  <a:p>
                    <a:fld id="{B35C77B8-8EAD-4727-B905-262D53917E8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1D3-4522-B6FB-8CACA900A9A3}"/>
                </c:ext>
              </c:extLst>
            </c:dLbl>
            <c:dLbl>
              <c:idx val="34"/>
              <c:tx>
                <c:rich>
                  <a:bodyPr/>
                  <a:lstStyle/>
                  <a:p>
                    <a:fld id="{FE32EF88-312B-4E74-BB21-CD36A6ECAD1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9-31D3-4522-B6FB-8CACA900A9A3}"/>
                </c:ext>
              </c:extLst>
            </c:dLbl>
            <c:dLbl>
              <c:idx val="35"/>
              <c:tx>
                <c:rich>
                  <a:bodyPr/>
                  <a:lstStyle/>
                  <a:p>
                    <a:fld id="{770DDF9E-559A-4998-8B63-98622D7434D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A-31D3-4522-B6FB-8CACA900A9A3}"/>
                </c:ext>
              </c:extLst>
            </c:dLbl>
            <c:dLbl>
              <c:idx val="36"/>
              <c:layout>
                <c:manualLayout>
                  <c:x val="-3.1185031185031946E-3"/>
                  <c:y val="3.4843205574912254E-3"/>
                </c:manualLayout>
              </c:layout>
              <c:tx>
                <c:rich>
                  <a:bodyPr/>
                  <a:lstStyle/>
                  <a:p>
                    <a:fld id="{8A2EF791-9711-4628-B20C-09446FB7A60F}"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B-31D3-4522-B6FB-8CACA900A9A3}"/>
                </c:ext>
              </c:extLst>
            </c:dLbl>
            <c:dLbl>
              <c:idx val="37"/>
              <c:layout>
                <c:manualLayout>
                  <c:x val="-1.6938710363907213E-2"/>
                  <c:y val="1.7600208510521423E-2"/>
                </c:manualLayout>
              </c:layout>
              <c:tx>
                <c:rich>
                  <a:bodyPr/>
                  <a:lstStyle/>
                  <a:p>
                    <a:fld id="{D6172266-4D7E-434E-A73D-327BA4EB8910}"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31D3-4522-B6FB-8CACA900A9A3}"/>
                </c:ext>
              </c:extLst>
            </c:dLbl>
            <c:dLbl>
              <c:idx val="38"/>
              <c:tx>
                <c:rich>
                  <a:bodyPr/>
                  <a:lstStyle/>
                  <a:p>
                    <a:fld id="{3D365E2F-326B-48E8-BAFD-D8E57590789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31D3-4522-B6FB-8CACA900A9A3}"/>
                </c:ext>
              </c:extLst>
            </c:dLbl>
            <c:dLbl>
              <c:idx val="39"/>
              <c:layout>
                <c:manualLayout>
                  <c:x val="-7.2765072765072769E-3"/>
                  <c:y val="-1.3937282229965221E-2"/>
                </c:manualLayout>
              </c:layout>
              <c:tx>
                <c:rich>
                  <a:bodyPr/>
                  <a:lstStyle/>
                  <a:p>
                    <a:fld id="{BA127C23-DE07-4104-B748-CF835B2F026D}"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C-31D3-4522-B6FB-8CACA900A9A3}"/>
                </c:ext>
              </c:extLst>
            </c:dLbl>
            <c:dLbl>
              <c:idx val="40"/>
              <c:tx>
                <c:rich>
                  <a:bodyPr/>
                  <a:lstStyle/>
                  <a:p>
                    <a:fld id="{2E9C3E87-10F6-4D82-BD49-F37ED10C341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31D3-4522-B6FB-8CACA900A9A3}"/>
                </c:ext>
              </c:extLst>
            </c:dLbl>
            <c:dLbl>
              <c:idx val="41"/>
              <c:tx>
                <c:rich>
                  <a:bodyPr/>
                  <a:lstStyle/>
                  <a:p>
                    <a:fld id="{DE4428A8-8C66-4464-B527-B27128EF847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D-31D3-4522-B6FB-8CACA900A9A3}"/>
                </c:ext>
              </c:extLst>
            </c:dLbl>
            <c:dLbl>
              <c:idx val="42"/>
              <c:tx>
                <c:rich>
                  <a:bodyPr/>
                  <a:lstStyle/>
                  <a:p>
                    <a:fld id="{58E5EA82-1AEB-4964-B336-45A99289D3A7}"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E-31D3-4522-B6FB-8CACA900A9A3}"/>
                </c:ext>
              </c:extLst>
            </c:dLbl>
            <c:dLbl>
              <c:idx val="43"/>
              <c:tx>
                <c:rich>
                  <a:bodyPr/>
                  <a:lstStyle/>
                  <a:p>
                    <a:fld id="{E73F9881-FE44-475D-B136-2FDB36DCD60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31D3-4522-B6FB-8CACA900A9A3}"/>
                </c:ext>
              </c:extLst>
            </c:dLbl>
            <c:dLbl>
              <c:idx val="44"/>
              <c:tx>
                <c:rich>
                  <a:bodyPr/>
                  <a:lstStyle/>
                  <a:p>
                    <a:fld id="{42D372BC-4E2B-44E4-A7E2-0DE002A409F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F-31D3-4522-B6FB-8CACA900A9A3}"/>
                </c:ext>
              </c:extLst>
            </c:dLbl>
            <c:dLbl>
              <c:idx val="45"/>
              <c:tx>
                <c:rich>
                  <a:bodyPr/>
                  <a:lstStyle/>
                  <a:p>
                    <a:fld id="{94319F49-3A09-4982-9902-87584DFA570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0-31D3-4522-B6FB-8CACA900A9A3}"/>
                </c:ext>
              </c:extLst>
            </c:dLbl>
            <c:dLbl>
              <c:idx val="46"/>
              <c:tx>
                <c:rich>
                  <a:bodyPr/>
                  <a:lstStyle/>
                  <a:p>
                    <a:fld id="{BAD8BBBA-3D19-463E-A3EE-1812B44BD966}"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1-31D3-4522-B6FB-8CACA900A9A3}"/>
                </c:ext>
              </c:extLst>
            </c:dLbl>
            <c:dLbl>
              <c:idx val="47"/>
              <c:tx>
                <c:rich>
                  <a:bodyPr/>
                  <a:lstStyle/>
                  <a:p>
                    <a:fld id="{C5593177-E071-439A-8083-E1CD77E1404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31D3-4522-B6FB-8CACA900A9A3}"/>
                </c:ext>
              </c:extLst>
            </c:dLbl>
            <c:dLbl>
              <c:idx val="48"/>
              <c:layout>
                <c:manualLayout>
                  <c:x val="-2.0790020790020791E-3"/>
                  <c:y val="-1.7421602787456446E-3"/>
                </c:manualLayout>
              </c:layout>
              <c:tx>
                <c:rich>
                  <a:bodyPr/>
                  <a:lstStyle/>
                  <a:p>
                    <a:fld id="{E8415845-663D-478B-A996-0B61940DEF75}"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2-31D3-4522-B6FB-8CACA900A9A3}"/>
                </c:ext>
              </c:extLst>
            </c:dLbl>
            <c:dLbl>
              <c:idx val="49"/>
              <c:layout>
                <c:manualLayout>
                  <c:x val="-3.3469396107191456E-2"/>
                  <c:y val="1.9342368789267258E-2"/>
                </c:manualLayout>
              </c:layout>
              <c:tx>
                <c:rich>
                  <a:bodyPr/>
                  <a:lstStyle/>
                  <a:p>
                    <a:fld id="{755C59A3-1EAC-494B-A24E-B0A7D24FE4A5}"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31D3-4522-B6FB-8CACA900A9A3}"/>
                </c:ext>
              </c:extLst>
            </c:dLbl>
            <c:dLbl>
              <c:idx val="50"/>
              <c:layout>
                <c:manualLayout>
                  <c:x val="-3.1185031185031946E-3"/>
                  <c:y val="-6.387847229111076E-17"/>
                </c:manualLayout>
              </c:layout>
              <c:tx>
                <c:rich>
                  <a:bodyPr/>
                  <a:lstStyle/>
                  <a:p>
                    <a:fld id="{14B4FE42-8F9C-4647-ACDE-C3AC5CC241F4}"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31D3-4522-B6FB-8CACA900A9A3}"/>
                </c:ext>
              </c:extLst>
            </c:dLbl>
            <c:dLbl>
              <c:idx val="51"/>
              <c:layout>
                <c:manualLayout>
                  <c:x val="-2.0790020790020791E-3"/>
                  <c:y val="0"/>
                </c:manualLayout>
              </c:layout>
              <c:tx>
                <c:rich>
                  <a:bodyPr/>
                  <a:lstStyle/>
                  <a:p>
                    <a:fld id="{BB6D38FF-E3AA-4B13-8027-5A8F388FF094}"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31D3-4522-B6FB-8CACA900A9A3}"/>
                </c:ext>
              </c:extLst>
            </c:dLbl>
            <c:dLbl>
              <c:idx val="52"/>
              <c:layout>
                <c:manualLayout>
                  <c:x val="-5.3357588357588394E-2"/>
                  <c:y val="-1.7421602787457086E-3"/>
                </c:manualLayout>
              </c:layout>
              <c:tx>
                <c:rich>
                  <a:bodyPr/>
                  <a:lstStyle/>
                  <a:p>
                    <a:fld id="{ECF95EAE-027E-4020-9FDC-89189E9D5280}"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31D3-4522-B6FB-8CACA900A9A3}"/>
                </c:ext>
              </c:extLst>
            </c:dLbl>
            <c:dLbl>
              <c:idx val="53"/>
              <c:tx>
                <c:rich>
                  <a:bodyPr/>
                  <a:lstStyle/>
                  <a:p>
                    <a:fld id="{6A20E4A0-9998-4D8A-B32A-F45930376B57}"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31D3-4522-B6FB-8CACA900A9A3}"/>
                </c:ext>
              </c:extLst>
            </c:dLbl>
            <c:dLbl>
              <c:idx val="54"/>
              <c:tx>
                <c:rich>
                  <a:bodyPr/>
                  <a:lstStyle/>
                  <a:p>
                    <a:fld id="{D7F4F2D8-9188-44A8-A17D-7FD055E8CCDF}"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31D3-4522-B6FB-8CACA900A9A3}"/>
                </c:ext>
              </c:extLst>
            </c:dLbl>
            <c:dLbl>
              <c:idx val="55"/>
              <c:tx>
                <c:rich>
                  <a:bodyPr/>
                  <a:lstStyle/>
                  <a:p>
                    <a:fld id="{0A38CF5F-272D-4731-B684-F8094C1E3B3F}"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31D3-4522-B6FB-8CACA900A9A3}"/>
                </c:ext>
              </c:extLst>
            </c:dLbl>
            <c:dLbl>
              <c:idx val="56"/>
              <c:layout>
                <c:manualLayout>
                  <c:x val="-6.6528066528066532E-2"/>
                  <c:y val="-4.878048780487805E-2"/>
                </c:manualLayout>
              </c:layout>
              <c:tx>
                <c:rich>
                  <a:bodyPr/>
                  <a:lstStyle/>
                  <a:p>
                    <a:fld id="{9A62FF91-5079-4DF6-AAAD-17D741919373}"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31D3-4522-B6FB-8CACA900A9A3}"/>
                </c:ext>
              </c:extLst>
            </c:dLbl>
            <c:dLbl>
              <c:idx val="57"/>
              <c:tx>
                <c:rich>
                  <a:bodyPr/>
                  <a:lstStyle/>
                  <a:p>
                    <a:fld id="{54556628-2A02-4D96-B408-8A3BB16326D5}"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31D3-4522-B6FB-8CACA900A9A3}"/>
                </c:ext>
              </c:extLst>
            </c:dLbl>
            <c:dLbl>
              <c:idx val="58"/>
              <c:tx>
                <c:rich>
                  <a:bodyPr/>
                  <a:lstStyle/>
                  <a:p>
                    <a:fld id="{3549D89D-61B3-4ECD-93E4-B02B4AEAA4D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1D3-4522-B6FB-8CACA900A9A3}"/>
                </c:ext>
              </c:extLst>
            </c:dLbl>
            <c:dLbl>
              <c:idx val="59"/>
              <c:tx>
                <c:rich>
                  <a:bodyPr/>
                  <a:lstStyle/>
                  <a:p>
                    <a:fld id="{94496D1E-71A6-4BC6-A9D1-E12D356CEAC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3-31D3-4522-B6FB-8CACA900A9A3}"/>
                </c:ext>
              </c:extLst>
            </c:dLbl>
            <c:dLbl>
              <c:idx val="60"/>
              <c:tx>
                <c:rich>
                  <a:bodyPr/>
                  <a:lstStyle/>
                  <a:p>
                    <a:fld id="{4C2ECEE4-D153-45C6-8FD0-0723A3774D32}"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4-31D3-4522-B6FB-8CACA900A9A3}"/>
                </c:ext>
              </c:extLst>
            </c:dLbl>
            <c:dLbl>
              <c:idx val="61"/>
              <c:layout>
                <c:manualLayout>
                  <c:x val="-3.3362826788023638E-2"/>
                  <c:y val="1.5858048231775907E-2"/>
                </c:manualLayout>
              </c:layout>
              <c:tx>
                <c:rich>
                  <a:bodyPr/>
                  <a:lstStyle/>
                  <a:p>
                    <a:fld id="{5F675B24-CDB4-4223-A6CC-2F2BCB9F876F}"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31D3-4522-B6FB-8CACA900A9A3}"/>
                </c:ext>
              </c:extLst>
            </c:dLbl>
            <c:dLbl>
              <c:idx val="62"/>
              <c:tx>
                <c:rich>
                  <a:bodyPr/>
                  <a:lstStyle/>
                  <a:p>
                    <a:fld id="{11565478-0DF5-434F-B176-BFAFEB19AD4D}"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31D3-4522-B6FB-8CACA900A9A3}"/>
                </c:ext>
              </c:extLst>
            </c:dLbl>
            <c:dLbl>
              <c:idx val="63"/>
              <c:tx>
                <c:rich>
                  <a:bodyPr/>
                  <a:lstStyle/>
                  <a:p>
                    <a:fld id="{FB7D7EAB-202E-4791-AC2E-0720F87F7959}"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31D3-4522-B6FB-8CACA900A9A3}"/>
                </c:ext>
              </c:extLst>
            </c:dLbl>
            <c:dLbl>
              <c:idx val="64"/>
              <c:tx>
                <c:rich>
                  <a:bodyPr/>
                  <a:lstStyle/>
                  <a:p>
                    <a:fld id="{BEF0CFA1-0FE1-4F6A-A810-3C73E768A90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31D3-4522-B6FB-8CACA900A9A3}"/>
                </c:ext>
              </c:extLst>
            </c:dLbl>
            <c:dLbl>
              <c:idx val="65"/>
              <c:tx>
                <c:rich>
                  <a:bodyPr/>
                  <a:lstStyle/>
                  <a:p>
                    <a:fld id="{2535703C-828A-4A92-96C4-0D3A544909E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5-31D3-4522-B6FB-8CACA900A9A3}"/>
                </c:ext>
              </c:extLst>
            </c:dLbl>
            <c:dLbl>
              <c:idx val="66"/>
              <c:tx>
                <c:rich>
                  <a:bodyPr/>
                  <a:lstStyle/>
                  <a:p>
                    <a:fld id="{64BEAF4F-3E75-45E9-950C-2F7EB79183F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1D3-4522-B6FB-8CACA900A9A3}"/>
                </c:ext>
              </c:extLst>
            </c:dLbl>
            <c:dLbl>
              <c:idx val="67"/>
              <c:tx>
                <c:rich>
                  <a:bodyPr/>
                  <a:lstStyle/>
                  <a:p>
                    <a:fld id="{E60B9154-032F-473F-8803-C12FE5467811}"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6-31D3-4522-B6FB-8CACA900A9A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Extra!$C$375:$C$442</c:f>
              <c:numCache>
                <c:formatCode>General</c:formatCode>
                <c:ptCount val="68"/>
                <c:pt idx="0">
                  <c:v>100</c:v>
                </c:pt>
                <c:pt idx="1">
                  <c:v>100</c:v>
                </c:pt>
                <c:pt idx="2">
                  <c:v>100</c:v>
                </c:pt>
                <c:pt idx="3">
                  <c:v>100</c:v>
                </c:pt>
                <c:pt idx="4">
                  <c:v>98.227999999999994</c:v>
                </c:pt>
                <c:pt idx="5">
                  <c:v>97.013000000000005</c:v>
                </c:pt>
                <c:pt idx="6">
                  <c:v>95.798000000000002</c:v>
                </c:pt>
                <c:pt idx="7">
                  <c:v>94.582999999999998</c:v>
                </c:pt>
                <c:pt idx="8">
                  <c:v>93.367999999999995</c:v>
                </c:pt>
                <c:pt idx="9">
                  <c:v>92.153000000000006</c:v>
                </c:pt>
                <c:pt idx="10">
                  <c:v>90.938000000000002</c:v>
                </c:pt>
                <c:pt idx="11">
                  <c:v>89.722999999999999</c:v>
                </c:pt>
                <c:pt idx="12">
                  <c:v>88.507999999999996</c:v>
                </c:pt>
                <c:pt idx="13">
                  <c:v>87.293000000000006</c:v>
                </c:pt>
                <c:pt idx="14">
                  <c:v>86.078000000000003</c:v>
                </c:pt>
                <c:pt idx="15">
                  <c:v>84.863</c:v>
                </c:pt>
                <c:pt idx="16">
                  <c:v>83.64800000000001</c:v>
                </c:pt>
                <c:pt idx="17">
                  <c:v>82.433000000000007</c:v>
                </c:pt>
                <c:pt idx="18">
                  <c:v>81.218000000000004</c:v>
                </c:pt>
                <c:pt idx="19">
                  <c:v>80.003</c:v>
                </c:pt>
                <c:pt idx="20">
                  <c:v>78.787999999999997</c:v>
                </c:pt>
                <c:pt idx="21">
                  <c:v>77.573000000000008</c:v>
                </c:pt>
                <c:pt idx="22">
                  <c:v>76.358000000000004</c:v>
                </c:pt>
                <c:pt idx="23">
                  <c:v>75.143000000000001</c:v>
                </c:pt>
                <c:pt idx="24">
                  <c:v>73.927999999999997</c:v>
                </c:pt>
                <c:pt idx="25">
                  <c:v>72.713000000000008</c:v>
                </c:pt>
                <c:pt idx="26">
                  <c:v>71.498000000000005</c:v>
                </c:pt>
                <c:pt idx="27">
                  <c:v>70.283000000000001</c:v>
                </c:pt>
                <c:pt idx="28">
                  <c:v>69.067999999999998</c:v>
                </c:pt>
                <c:pt idx="29">
                  <c:v>67.853000000000009</c:v>
                </c:pt>
                <c:pt idx="30">
                  <c:v>66.638000000000005</c:v>
                </c:pt>
                <c:pt idx="31">
                  <c:v>64.207999999999998</c:v>
                </c:pt>
                <c:pt idx="32">
                  <c:v>62.993000000000009</c:v>
                </c:pt>
                <c:pt idx="33">
                  <c:v>61.778000000000006</c:v>
                </c:pt>
                <c:pt idx="34">
                  <c:v>60.563000000000002</c:v>
                </c:pt>
                <c:pt idx="35">
                  <c:v>59.347999999999999</c:v>
                </c:pt>
                <c:pt idx="36">
                  <c:v>58.132999999999996</c:v>
                </c:pt>
                <c:pt idx="37">
                  <c:v>56.918000000000006</c:v>
                </c:pt>
                <c:pt idx="38">
                  <c:v>55.703000000000003</c:v>
                </c:pt>
                <c:pt idx="39">
                  <c:v>54.488</c:v>
                </c:pt>
                <c:pt idx="40">
                  <c:v>53.273000000000003</c:v>
                </c:pt>
                <c:pt idx="41">
                  <c:v>52.058000000000007</c:v>
                </c:pt>
                <c:pt idx="42">
                  <c:v>50.843000000000004</c:v>
                </c:pt>
                <c:pt idx="43">
                  <c:v>49.628</c:v>
                </c:pt>
                <c:pt idx="44">
                  <c:v>48.412999999999997</c:v>
                </c:pt>
                <c:pt idx="45">
                  <c:v>47.198</c:v>
                </c:pt>
                <c:pt idx="46">
                  <c:v>45.983000000000004</c:v>
                </c:pt>
                <c:pt idx="47">
                  <c:v>44.768000000000001</c:v>
                </c:pt>
                <c:pt idx="48">
                  <c:v>43.552999999999997</c:v>
                </c:pt>
                <c:pt idx="49">
                  <c:v>42.338000000000001</c:v>
                </c:pt>
                <c:pt idx="50">
                  <c:v>41.123000000000005</c:v>
                </c:pt>
                <c:pt idx="51">
                  <c:v>39.908000000000001</c:v>
                </c:pt>
                <c:pt idx="52">
                  <c:v>38.692999999999998</c:v>
                </c:pt>
                <c:pt idx="53">
                  <c:v>37.478000000000002</c:v>
                </c:pt>
                <c:pt idx="54">
                  <c:v>36.262999999999998</c:v>
                </c:pt>
                <c:pt idx="55">
                  <c:v>35.048000000000002</c:v>
                </c:pt>
                <c:pt idx="56">
                  <c:v>33.832999999999998</c:v>
                </c:pt>
                <c:pt idx="57">
                  <c:v>32.618000000000002</c:v>
                </c:pt>
                <c:pt idx="58">
                  <c:v>31.402999999999999</c:v>
                </c:pt>
                <c:pt idx="59">
                  <c:v>30.188000000000002</c:v>
                </c:pt>
                <c:pt idx="60">
                  <c:v>28.972999999999999</c:v>
                </c:pt>
                <c:pt idx="61">
                  <c:v>27.757999999999999</c:v>
                </c:pt>
                <c:pt idx="62">
                  <c:v>26.542999999999999</c:v>
                </c:pt>
                <c:pt idx="63">
                  <c:v>24.113</c:v>
                </c:pt>
                <c:pt idx="64" formatCode="0.00">
                  <c:v>84.5</c:v>
                </c:pt>
                <c:pt idx="65">
                  <c:v>97</c:v>
                </c:pt>
                <c:pt idx="66">
                  <c:v>49.5</c:v>
                </c:pt>
                <c:pt idx="67">
                  <c:v>65.75</c:v>
                </c:pt>
              </c:numCache>
            </c:numRef>
          </c:xVal>
          <c:yVal>
            <c:numRef>
              <c:f>Extra!$D$375:$D$442</c:f>
              <c:numCache>
                <c:formatCode>General</c:formatCode>
                <c:ptCount val="68"/>
                <c:pt idx="0">
                  <c:v>36</c:v>
                </c:pt>
                <c:pt idx="1">
                  <c:v>45</c:v>
                </c:pt>
                <c:pt idx="2">
                  <c:v>44</c:v>
                </c:pt>
                <c:pt idx="3">
                  <c:v>46</c:v>
                </c:pt>
                <c:pt idx="4">
                  <c:v>32</c:v>
                </c:pt>
                <c:pt idx="5">
                  <c:v>37</c:v>
                </c:pt>
                <c:pt idx="6">
                  <c:v>57</c:v>
                </c:pt>
                <c:pt idx="7">
                  <c:v>33</c:v>
                </c:pt>
                <c:pt idx="8">
                  <c:v>35</c:v>
                </c:pt>
                <c:pt idx="9">
                  <c:v>58</c:v>
                </c:pt>
                <c:pt idx="10">
                  <c:v>26</c:v>
                </c:pt>
                <c:pt idx="11">
                  <c:v>35</c:v>
                </c:pt>
                <c:pt idx="12">
                  <c:v>45</c:v>
                </c:pt>
                <c:pt idx="13">
                  <c:v>63</c:v>
                </c:pt>
                <c:pt idx="14">
                  <c:v>73</c:v>
                </c:pt>
                <c:pt idx="15">
                  <c:v>40</c:v>
                </c:pt>
                <c:pt idx="16">
                  <c:v>18</c:v>
                </c:pt>
                <c:pt idx="17">
                  <c:v>72</c:v>
                </c:pt>
                <c:pt idx="18">
                  <c:v>32</c:v>
                </c:pt>
                <c:pt idx="19">
                  <c:v>22</c:v>
                </c:pt>
                <c:pt idx="20">
                  <c:v>52</c:v>
                </c:pt>
                <c:pt idx="21">
                  <c:v>57</c:v>
                </c:pt>
                <c:pt idx="22">
                  <c:v>52</c:v>
                </c:pt>
                <c:pt idx="23">
                  <c:v>32</c:v>
                </c:pt>
                <c:pt idx="24">
                  <c:v>40</c:v>
                </c:pt>
                <c:pt idx="25">
                  <c:v>59</c:v>
                </c:pt>
                <c:pt idx="26">
                  <c:v>73</c:v>
                </c:pt>
                <c:pt idx="27">
                  <c:v>27</c:v>
                </c:pt>
                <c:pt idx="28">
                  <c:v>82</c:v>
                </c:pt>
                <c:pt idx="29">
                  <c:v>67</c:v>
                </c:pt>
                <c:pt idx="30">
                  <c:v>70</c:v>
                </c:pt>
                <c:pt idx="31">
                  <c:v>87</c:v>
                </c:pt>
                <c:pt idx="32">
                  <c:v>82</c:v>
                </c:pt>
                <c:pt idx="33">
                  <c:v>53</c:v>
                </c:pt>
                <c:pt idx="34">
                  <c:v>45</c:v>
                </c:pt>
                <c:pt idx="35">
                  <c:v>60</c:v>
                </c:pt>
                <c:pt idx="36">
                  <c:v>52</c:v>
                </c:pt>
                <c:pt idx="37">
                  <c:v>40</c:v>
                </c:pt>
                <c:pt idx="38">
                  <c:v>28</c:v>
                </c:pt>
                <c:pt idx="39">
                  <c:v>41</c:v>
                </c:pt>
                <c:pt idx="40">
                  <c:v>63</c:v>
                </c:pt>
                <c:pt idx="41">
                  <c:v>66</c:v>
                </c:pt>
                <c:pt idx="42">
                  <c:v>42</c:v>
                </c:pt>
                <c:pt idx="43">
                  <c:v>50</c:v>
                </c:pt>
                <c:pt idx="44">
                  <c:v>38</c:v>
                </c:pt>
                <c:pt idx="45">
                  <c:v>85</c:v>
                </c:pt>
                <c:pt idx="46">
                  <c:v>42</c:v>
                </c:pt>
                <c:pt idx="47">
                  <c:v>31</c:v>
                </c:pt>
                <c:pt idx="48">
                  <c:v>56</c:v>
                </c:pt>
                <c:pt idx="49">
                  <c:v>52</c:v>
                </c:pt>
                <c:pt idx="50">
                  <c:v>54</c:v>
                </c:pt>
                <c:pt idx="51">
                  <c:v>59</c:v>
                </c:pt>
                <c:pt idx="52">
                  <c:v>55</c:v>
                </c:pt>
                <c:pt idx="53">
                  <c:v>28</c:v>
                </c:pt>
                <c:pt idx="54">
                  <c:v>52</c:v>
                </c:pt>
                <c:pt idx="55">
                  <c:v>41</c:v>
                </c:pt>
                <c:pt idx="56">
                  <c:v>41</c:v>
                </c:pt>
                <c:pt idx="57">
                  <c:v>58</c:v>
                </c:pt>
                <c:pt idx="58">
                  <c:v>33</c:v>
                </c:pt>
                <c:pt idx="59">
                  <c:v>38</c:v>
                </c:pt>
                <c:pt idx="60">
                  <c:v>70</c:v>
                </c:pt>
                <c:pt idx="61">
                  <c:v>38</c:v>
                </c:pt>
                <c:pt idx="62">
                  <c:v>33</c:v>
                </c:pt>
                <c:pt idx="63">
                  <c:v>40</c:v>
                </c:pt>
                <c:pt idx="64">
                  <c:v>76</c:v>
                </c:pt>
                <c:pt idx="65">
                  <c:v>75</c:v>
                </c:pt>
                <c:pt idx="66">
                  <c:v>73</c:v>
                </c:pt>
                <c:pt idx="67">
                  <c:v>39</c:v>
                </c:pt>
              </c:numCache>
            </c:numRef>
          </c:yVal>
          <c:smooth val="0"/>
          <c:extLst>
            <c:ext xmlns:c15="http://schemas.microsoft.com/office/drawing/2012/chart" uri="{02D57815-91ED-43cb-92C2-25804820EDAC}">
              <c15:datalabelsRange>
                <c15:f>Extra!$B$375:$B$442</c15:f>
                <c15:dlblRangeCache>
                  <c:ptCount val="68"/>
                  <c:pt idx="0">
                    <c:v>Thailand</c:v>
                  </c:pt>
                  <c:pt idx="1">
                    <c:v>Nigeria</c:v>
                  </c:pt>
                  <c:pt idx="2">
                    <c:v>Ghana</c:v>
                  </c:pt>
                  <c:pt idx="3">
                    <c:v>Morocco</c:v>
                  </c:pt>
                  <c:pt idx="4">
                    <c:v>Bahrain</c:v>
                  </c:pt>
                  <c:pt idx="5">
                    <c:v>Afghanistan</c:v>
                  </c:pt>
                  <c:pt idx="6">
                    <c:v>Phillipines</c:v>
                  </c:pt>
                  <c:pt idx="7">
                    <c:v>Pakistan</c:v>
                  </c:pt>
                  <c:pt idx="8">
                    <c:v>India</c:v>
                  </c:pt>
                  <c:pt idx="9">
                    <c:v>Kenya</c:v>
                  </c:pt>
                  <c:pt idx="10">
                    <c:v>UAE</c:v>
                  </c:pt>
                  <c:pt idx="11">
                    <c:v>Kuwait</c:v>
                  </c:pt>
                  <c:pt idx="12">
                    <c:v>DR Congo</c:v>
                  </c:pt>
                  <c:pt idx="13">
                    <c:v>Venezuela</c:v>
                  </c:pt>
                  <c:pt idx="14">
                    <c:v>Romania</c:v>
                  </c:pt>
                  <c:pt idx="15">
                    <c:v>Malaysia</c:v>
                  </c:pt>
                  <c:pt idx="16">
                    <c:v>Egypt</c:v>
                  </c:pt>
                  <c:pt idx="17">
                    <c:v>Brazil</c:v>
                  </c:pt>
                  <c:pt idx="18">
                    <c:v>Indonesia</c:v>
                  </c:pt>
                  <c:pt idx="19">
                    <c:v>Saudia Arabia</c:v>
                  </c:pt>
                  <c:pt idx="20">
                    <c:v>Turkey</c:v>
                  </c:pt>
                  <c:pt idx="21">
                    <c:v>Macedonia</c:v>
                  </c:pt>
                  <c:pt idx="22">
                    <c:v>Poland</c:v>
                  </c:pt>
                  <c:pt idx="23">
                    <c:v>Tunisia</c:v>
                  </c:pt>
                  <c:pt idx="24">
                    <c:v>Iran</c:v>
                  </c:pt>
                  <c:pt idx="25">
                    <c:v>South Africa</c:v>
                  </c:pt>
                  <c:pt idx="26">
                    <c:v>Singapore</c:v>
                  </c:pt>
                  <c:pt idx="27">
                    <c:v>Iraq</c:v>
                  </c:pt>
                  <c:pt idx="28">
                    <c:v>Greece</c:v>
                  </c:pt>
                  <c:pt idx="29">
                    <c:v>Italy</c:v>
                  </c:pt>
                  <c:pt idx="30">
                    <c:v>Mexico</c:v>
                  </c:pt>
                  <c:pt idx="31">
                    <c:v>Chile</c:v>
                  </c:pt>
                  <c:pt idx="32">
                    <c:v>Portugal</c:v>
                  </c:pt>
                  <c:pt idx="33">
                    <c:v>Serbia</c:v>
                  </c:pt>
                  <c:pt idx="34">
                    <c:v>Slovakia</c:v>
                  </c:pt>
                  <c:pt idx="35">
                    <c:v>Taiwan</c:v>
                  </c:pt>
                  <c:pt idx="36">
                    <c:v>Ukraine</c:v>
                  </c:pt>
                  <c:pt idx="37">
                    <c:v>Russia</c:v>
                  </c:pt>
                  <c:pt idx="38">
                    <c:v>Lithuania</c:v>
                  </c:pt>
                  <c:pt idx="39">
                    <c:v>Austria</c:v>
                  </c:pt>
                  <c:pt idx="40">
                    <c:v>Ireland</c:v>
                  </c:pt>
                  <c:pt idx="41">
                    <c:v>Hungary</c:v>
                  </c:pt>
                  <c:pt idx="42">
                    <c:v>Bulgaria</c:v>
                  </c:pt>
                  <c:pt idx="43">
                    <c:v>Slovenia</c:v>
                  </c:pt>
                  <c:pt idx="44">
                    <c:v>Israel</c:v>
                  </c:pt>
                  <c:pt idx="45">
                    <c:v>Spain</c:v>
                  </c:pt>
                  <c:pt idx="46">
                    <c:v>Latvia</c:v>
                  </c:pt>
                  <c:pt idx="47">
                    <c:v>Azerbaijan</c:v>
                  </c:pt>
                  <c:pt idx="48">
                    <c:v>Canada</c:v>
                  </c:pt>
                  <c:pt idx="49">
                    <c:v>Switzerland</c:v>
                  </c:pt>
                  <c:pt idx="50">
                    <c:v>South Korea</c:v>
                  </c:pt>
                  <c:pt idx="51">
                    <c:v>France</c:v>
                  </c:pt>
                  <c:pt idx="52">
                    <c:v>Germany</c:v>
                  </c:pt>
                  <c:pt idx="53">
                    <c:v>Finland</c:v>
                  </c:pt>
                  <c:pt idx="54">
                    <c:v>Australia</c:v>
                  </c:pt>
                  <c:pt idx="55">
                    <c:v>Belgium</c:v>
                  </c:pt>
                  <c:pt idx="56">
                    <c:v>Netherlands</c:v>
                  </c:pt>
                  <c:pt idx="57">
                    <c:v>Japan</c:v>
                  </c:pt>
                  <c:pt idx="58">
                    <c:v>Hong Kong</c:v>
                  </c:pt>
                  <c:pt idx="59">
                    <c:v>Norway</c:v>
                  </c:pt>
                  <c:pt idx="60">
                    <c:v>Great Britain</c:v>
                  </c:pt>
                  <c:pt idx="61">
                    <c:v>Denmark</c:v>
                  </c:pt>
                  <c:pt idx="62">
                    <c:v>Estonia</c:v>
                  </c:pt>
                  <c:pt idx="63">
                    <c:v>Sweden</c:v>
                  </c:pt>
                  <c:pt idx="64">
                    <c:v>Colombia</c:v>
                  </c:pt>
                  <c:pt idx="65">
                    <c:v>Malawi</c:v>
                  </c:pt>
                  <c:pt idx="66">
                    <c:v>Uruguay</c:v>
                  </c:pt>
                  <c:pt idx="67">
                    <c:v>Kazakhstan</c:v>
                  </c:pt>
                </c15:dlblRangeCache>
              </c15:datalabelsRange>
            </c:ext>
            <c:ext xmlns:c16="http://schemas.microsoft.com/office/drawing/2014/chart" uri="{C3380CC4-5D6E-409C-BE32-E72D297353CC}">
              <c16:uniqueId val="{00000002-31D3-4522-B6FB-8CACA900A9A3}"/>
            </c:ext>
          </c:extLst>
        </c:ser>
        <c:dLbls>
          <c:showLegendKey val="0"/>
          <c:showVal val="0"/>
          <c:showCatName val="0"/>
          <c:showSerName val="0"/>
          <c:showPercent val="0"/>
          <c:showBubbleSize val="0"/>
        </c:dLbls>
        <c:axId val="343025519"/>
        <c:axId val="343020943"/>
      </c:scatterChart>
      <c:valAx>
        <c:axId val="343025519"/>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800" b="1"/>
                  <a:t>Debiased</a:t>
                </a:r>
                <a:r>
                  <a:rPr lang="en-GB" sz="1800" b="1" baseline="0"/>
                  <a:t> National Religiosities</a:t>
                </a:r>
                <a:endParaRPr lang="en-GB" sz="1800" b="1"/>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343020943"/>
        <c:crosses val="autoZero"/>
        <c:crossBetween val="midCat"/>
      </c:valAx>
      <c:valAx>
        <c:axId val="34302094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800" b="1"/>
                  <a:t>% Response</a:t>
                </a:r>
                <a:r>
                  <a:rPr lang="en-GB" sz="1800" b="1" baseline="0"/>
                  <a:t> per country</a:t>
                </a:r>
                <a:endParaRPr lang="en-GB" sz="1800" b="1"/>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343025519"/>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b="1"/>
              <a:t>Lloyd's</a:t>
            </a:r>
            <a:r>
              <a:rPr lang="en-US" sz="2000" b="1" baseline="0"/>
              <a:t> risk 2019: climate change is a 'very serious threat' to the people in this country in the next 20 years</a:t>
            </a:r>
            <a:r>
              <a:rPr lang="en-US" sz="2000" b="0" baseline="0"/>
              <a:t>, versus </a:t>
            </a:r>
            <a:r>
              <a:rPr lang="en-US" sz="2000" b="1" baseline="0"/>
              <a:t>National Religiosities</a:t>
            </a:r>
            <a:r>
              <a:rPr lang="en-US" sz="2000" b="0" baseline="0"/>
              <a:t>; 65 countries </a:t>
            </a:r>
            <a:endParaRPr lang="en-US" sz="2000" b="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2581400297935727E-2"/>
          <c:y val="0.11764506570824988"/>
          <c:w val="0.91872837101183558"/>
          <c:h val="0.80330340782873844"/>
        </c:manualLayout>
      </c:layout>
      <c:scatterChart>
        <c:scatterStyle val="lineMarker"/>
        <c:varyColors val="0"/>
        <c:ser>
          <c:idx val="1"/>
          <c:order val="0"/>
          <c:tx>
            <c:v>MM3</c:v>
          </c:tx>
          <c:spPr>
            <a:ln w="25400" cap="rnd">
              <a:noFill/>
              <a:round/>
            </a:ln>
            <a:effectLst/>
          </c:spPr>
          <c:marker>
            <c:symbol val="circle"/>
            <c:size val="5"/>
            <c:spPr>
              <a:solidFill>
                <a:schemeClr val="tx1"/>
              </a:solidFill>
              <a:ln w="9525">
                <a:noFill/>
              </a:ln>
              <a:effectLst/>
            </c:spPr>
          </c:marker>
          <c:dPt>
            <c:idx val="0"/>
            <c:marker>
              <c:symbol val="circle"/>
              <c:size val="7"/>
              <c:spPr>
                <a:noFill/>
                <a:ln w="12700">
                  <a:solidFill>
                    <a:schemeClr val="tx1"/>
                  </a:solidFill>
                </a:ln>
                <a:effectLst/>
              </c:spPr>
            </c:marker>
            <c:bubble3D val="0"/>
            <c:extLst>
              <c:ext xmlns:c16="http://schemas.microsoft.com/office/drawing/2014/chart" uri="{C3380CC4-5D6E-409C-BE32-E72D297353CC}">
                <c16:uniqueId val="{00000000-A61D-4C5B-AA11-56C53A812119}"/>
              </c:ext>
            </c:extLst>
          </c:dPt>
          <c:dPt>
            <c:idx val="1"/>
            <c:marker>
              <c:symbol val="triangle"/>
              <c:size val="7"/>
              <c:spPr>
                <a:noFill/>
                <a:ln w="12700">
                  <a:solidFill>
                    <a:schemeClr val="tx1"/>
                  </a:solidFill>
                </a:ln>
                <a:effectLst/>
              </c:spPr>
            </c:marker>
            <c:bubble3D val="0"/>
            <c:extLst>
              <c:ext xmlns:c16="http://schemas.microsoft.com/office/drawing/2014/chart" uri="{C3380CC4-5D6E-409C-BE32-E72D297353CC}">
                <c16:uniqueId val="{00000001-A61D-4C5B-AA11-56C53A812119}"/>
              </c:ext>
            </c:extLst>
          </c:dPt>
          <c:dPt>
            <c:idx val="2"/>
            <c:marker>
              <c:symbol val="triangle"/>
              <c:size val="7"/>
              <c:spPr>
                <a:noFill/>
                <a:ln w="9525">
                  <a:solidFill>
                    <a:schemeClr val="tx1"/>
                  </a:solidFill>
                </a:ln>
                <a:effectLst/>
              </c:spPr>
            </c:marker>
            <c:bubble3D val="0"/>
            <c:extLst>
              <c:ext xmlns:c16="http://schemas.microsoft.com/office/drawing/2014/chart" uri="{C3380CC4-5D6E-409C-BE32-E72D297353CC}">
                <c16:uniqueId val="{00000002-A61D-4C5B-AA11-56C53A812119}"/>
              </c:ext>
            </c:extLst>
          </c:dPt>
          <c:dPt>
            <c:idx val="3"/>
            <c:marker>
              <c:symbol val="triangle"/>
              <c:size val="7"/>
              <c:spPr>
                <a:noFill/>
                <a:ln w="12700">
                  <a:solidFill>
                    <a:schemeClr val="tx1"/>
                  </a:solidFill>
                </a:ln>
                <a:effectLst/>
              </c:spPr>
            </c:marker>
            <c:bubble3D val="0"/>
            <c:extLst>
              <c:ext xmlns:c16="http://schemas.microsoft.com/office/drawing/2014/chart" uri="{C3380CC4-5D6E-409C-BE32-E72D297353CC}">
                <c16:uniqueId val="{00000003-A61D-4C5B-AA11-56C53A812119}"/>
              </c:ext>
            </c:extLst>
          </c:dPt>
          <c:dPt>
            <c:idx val="4"/>
            <c:marker>
              <c:symbol val="square"/>
              <c:size val="6"/>
              <c:spPr>
                <a:solidFill>
                  <a:schemeClr val="tx1"/>
                </a:solidFill>
                <a:ln w="9525">
                  <a:noFill/>
                </a:ln>
                <a:effectLst/>
              </c:spPr>
            </c:marker>
            <c:bubble3D val="0"/>
            <c:extLst>
              <c:ext xmlns:c16="http://schemas.microsoft.com/office/drawing/2014/chart" uri="{C3380CC4-5D6E-409C-BE32-E72D297353CC}">
                <c16:uniqueId val="{00000004-A61D-4C5B-AA11-56C53A812119}"/>
              </c:ext>
            </c:extLst>
          </c:dPt>
          <c:dPt>
            <c:idx val="5"/>
            <c:marker>
              <c:symbol val="star"/>
              <c:size val="7"/>
              <c:spPr>
                <a:noFill/>
                <a:ln w="12700">
                  <a:solidFill>
                    <a:schemeClr val="tx1"/>
                  </a:solidFill>
                </a:ln>
                <a:effectLst/>
              </c:spPr>
            </c:marker>
            <c:bubble3D val="0"/>
            <c:extLst>
              <c:ext xmlns:c16="http://schemas.microsoft.com/office/drawing/2014/chart" uri="{C3380CC4-5D6E-409C-BE32-E72D297353CC}">
                <c16:uniqueId val="{00000005-A61D-4C5B-AA11-56C53A812119}"/>
              </c:ext>
            </c:extLst>
          </c:dPt>
          <c:dPt>
            <c:idx val="6"/>
            <c:marker>
              <c:symbol val="circle"/>
              <c:size val="7"/>
              <c:spPr>
                <a:noFill/>
                <a:ln w="12700">
                  <a:solidFill>
                    <a:schemeClr val="tx1"/>
                  </a:solidFill>
                </a:ln>
                <a:effectLst/>
              </c:spPr>
            </c:marker>
            <c:bubble3D val="0"/>
            <c:extLst>
              <c:ext xmlns:c16="http://schemas.microsoft.com/office/drawing/2014/chart" uri="{C3380CC4-5D6E-409C-BE32-E72D297353CC}">
                <c16:uniqueId val="{00000006-A61D-4C5B-AA11-56C53A812119}"/>
              </c:ext>
            </c:extLst>
          </c:dPt>
          <c:dPt>
            <c:idx val="7"/>
            <c:marker>
              <c:symbol val="star"/>
              <c:size val="7"/>
              <c:spPr>
                <a:noFill/>
                <a:ln w="12700">
                  <a:solidFill>
                    <a:schemeClr val="tx1"/>
                  </a:solidFill>
                </a:ln>
                <a:effectLst/>
              </c:spPr>
            </c:marker>
            <c:bubble3D val="0"/>
            <c:extLst>
              <c:ext xmlns:c16="http://schemas.microsoft.com/office/drawing/2014/chart" uri="{C3380CC4-5D6E-409C-BE32-E72D297353CC}">
                <c16:uniqueId val="{00000007-A61D-4C5B-AA11-56C53A812119}"/>
              </c:ext>
            </c:extLst>
          </c:dPt>
          <c:dPt>
            <c:idx val="8"/>
            <c:marker>
              <c:symbol val="star"/>
              <c:size val="7"/>
              <c:spPr>
                <a:noFill/>
                <a:ln w="12700">
                  <a:solidFill>
                    <a:schemeClr val="tx1"/>
                  </a:solidFill>
                </a:ln>
                <a:effectLst/>
              </c:spPr>
            </c:marker>
            <c:bubble3D val="0"/>
            <c:extLst>
              <c:ext xmlns:c16="http://schemas.microsoft.com/office/drawing/2014/chart" uri="{C3380CC4-5D6E-409C-BE32-E72D297353CC}">
                <c16:uniqueId val="{00000008-A61D-4C5B-AA11-56C53A812119}"/>
              </c:ext>
            </c:extLst>
          </c:dPt>
          <c:dPt>
            <c:idx val="9"/>
            <c:marker>
              <c:symbol val="triangle"/>
              <c:size val="7"/>
              <c:spPr>
                <a:noFill/>
                <a:ln w="12700">
                  <a:solidFill>
                    <a:schemeClr val="tx1"/>
                  </a:solidFill>
                </a:ln>
                <a:effectLst/>
              </c:spPr>
            </c:marker>
            <c:bubble3D val="0"/>
            <c:extLst>
              <c:ext xmlns:c16="http://schemas.microsoft.com/office/drawing/2014/chart" uri="{C3380CC4-5D6E-409C-BE32-E72D297353CC}">
                <c16:uniqueId val="{00000009-A61D-4C5B-AA11-56C53A812119}"/>
              </c:ext>
            </c:extLst>
          </c:dPt>
          <c:dPt>
            <c:idx val="10"/>
            <c:marker>
              <c:symbol val="square"/>
              <c:size val="6"/>
              <c:spPr>
                <a:solidFill>
                  <a:schemeClr val="tx1"/>
                </a:solidFill>
                <a:ln w="9525">
                  <a:noFill/>
                </a:ln>
                <a:effectLst/>
              </c:spPr>
            </c:marker>
            <c:bubble3D val="0"/>
            <c:extLst>
              <c:ext xmlns:c16="http://schemas.microsoft.com/office/drawing/2014/chart" uri="{C3380CC4-5D6E-409C-BE32-E72D297353CC}">
                <c16:uniqueId val="{0000000A-A61D-4C5B-AA11-56C53A812119}"/>
              </c:ext>
            </c:extLst>
          </c:dPt>
          <c:dPt>
            <c:idx val="11"/>
            <c:marker>
              <c:symbol val="square"/>
              <c:size val="6"/>
              <c:spPr>
                <a:solidFill>
                  <a:schemeClr val="tx1"/>
                </a:solidFill>
                <a:ln w="9525">
                  <a:noFill/>
                </a:ln>
                <a:effectLst/>
              </c:spPr>
            </c:marker>
            <c:bubble3D val="0"/>
            <c:extLst>
              <c:ext xmlns:c16="http://schemas.microsoft.com/office/drawing/2014/chart" uri="{C3380CC4-5D6E-409C-BE32-E72D297353CC}">
                <c16:uniqueId val="{0000000B-A61D-4C5B-AA11-56C53A812119}"/>
              </c:ext>
            </c:extLst>
          </c:dPt>
          <c:dPt>
            <c:idx val="12"/>
            <c:marker>
              <c:symbol val="triangle"/>
              <c:size val="7"/>
              <c:spPr>
                <a:noFill/>
                <a:ln w="12700">
                  <a:solidFill>
                    <a:schemeClr val="tx1"/>
                  </a:solidFill>
                </a:ln>
                <a:effectLst/>
              </c:spPr>
            </c:marker>
            <c:bubble3D val="0"/>
            <c:extLst>
              <c:ext xmlns:c16="http://schemas.microsoft.com/office/drawing/2014/chart" uri="{C3380CC4-5D6E-409C-BE32-E72D297353CC}">
                <c16:uniqueId val="{0000000C-A61D-4C5B-AA11-56C53A812119}"/>
              </c:ext>
            </c:extLst>
          </c:dPt>
          <c:dPt>
            <c:idx val="13"/>
            <c:marker>
              <c:symbol val="diamond"/>
              <c:size val="7"/>
              <c:spPr>
                <a:solidFill>
                  <a:schemeClr val="tx1"/>
                </a:solidFill>
                <a:ln w="9525">
                  <a:noFill/>
                </a:ln>
                <a:effectLst/>
              </c:spPr>
            </c:marker>
            <c:bubble3D val="0"/>
            <c:extLst>
              <c:ext xmlns:c16="http://schemas.microsoft.com/office/drawing/2014/chart" uri="{C3380CC4-5D6E-409C-BE32-E72D297353CC}">
                <c16:uniqueId val="{0000000D-A61D-4C5B-AA11-56C53A812119}"/>
              </c:ext>
            </c:extLst>
          </c:dPt>
          <c:dPt>
            <c:idx val="14"/>
            <c:marker>
              <c:symbol val="x"/>
              <c:size val="7"/>
              <c:spPr>
                <a:noFill/>
                <a:ln w="12700">
                  <a:solidFill>
                    <a:schemeClr val="tx1"/>
                  </a:solidFill>
                </a:ln>
                <a:effectLst/>
              </c:spPr>
            </c:marker>
            <c:bubble3D val="0"/>
            <c:extLst>
              <c:ext xmlns:c16="http://schemas.microsoft.com/office/drawing/2014/chart" uri="{C3380CC4-5D6E-409C-BE32-E72D297353CC}">
                <c16:uniqueId val="{0000000E-A61D-4C5B-AA11-56C53A812119}"/>
              </c:ext>
            </c:extLst>
          </c:dPt>
          <c:dPt>
            <c:idx val="15"/>
            <c:marker>
              <c:symbol val="circle"/>
              <c:size val="7"/>
              <c:spPr>
                <a:noFill/>
                <a:ln w="12700">
                  <a:solidFill>
                    <a:schemeClr val="tx1"/>
                  </a:solidFill>
                </a:ln>
                <a:effectLst/>
              </c:spPr>
            </c:marker>
            <c:bubble3D val="0"/>
            <c:extLst>
              <c:ext xmlns:c16="http://schemas.microsoft.com/office/drawing/2014/chart" uri="{C3380CC4-5D6E-409C-BE32-E72D297353CC}">
                <c16:uniqueId val="{0000000F-A61D-4C5B-AA11-56C53A812119}"/>
              </c:ext>
            </c:extLst>
          </c:dPt>
          <c:dPt>
            <c:idx val="16"/>
            <c:marker>
              <c:symbol val="square"/>
              <c:size val="6"/>
              <c:spPr>
                <a:solidFill>
                  <a:schemeClr val="tx1"/>
                </a:solidFill>
                <a:ln w="9525">
                  <a:noFill/>
                </a:ln>
                <a:effectLst/>
              </c:spPr>
            </c:marker>
            <c:bubble3D val="0"/>
            <c:extLst>
              <c:ext xmlns:c16="http://schemas.microsoft.com/office/drawing/2014/chart" uri="{C3380CC4-5D6E-409C-BE32-E72D297353CC}">
                <c16:uniqueId val="{00000010-A61D-4C5B-AA11-56C53A812119}"/>
              </c:ext>
            </c:extLst>
          </c:dPt>
          <c:dPt>
            <c:idx val="17"/>
            <c:marker>
              <c:symbol val="diamond"/>
              <c:size val="7"/>
              <c:spPr>
                <a:solidFill>
                  <a:schemeClr val="tx1"/>
                </a:solidFill>
                <a:ln w="9525">
                  <a:noFill/>
                </a:ln>
                <a:effectLst/>
              </c:spPr>
            </c:marker>
            <c:bubble3D val="0"/>
            <c:extLst>
              <c:ext xmlns:c16="http://schemas.microsoft.com/office/drawing/2014/chart" uri="{C3380CC4-5D6E-409C-BE32-E72D297353CC}">
                <c16:uniqueId val="{00000011-A61D-4C5B-AA11-56C53A812119}"/>
              </c:ext>
            </c:extLst>
          </c:dPt>
          <c:dPt>
            <c:idx val="18"/>
            <c:marker>
              <c:symbol val="circle"/>
              <c:size val="7"/>
              <c:spPr>
                <a:noFill/>
                <a:ln w="12700">
                  <a:solidFill>
                    <a:schemeClr val="tx1"/>
                  </a:solidFill>
                </a:ln>
                <a:effectLst/>
              </c:spPr>
            </c:marker>
            <c:bubble3D val="0"/>
            <c:extLst>
              <c:ext xmlns:c16="http://schemas.microsoft.com/office/drawing/2014/chart" uri="{C3380CC4-5D6E-409C-BE32-E72D297353CC}">
                <c16:uniqueId val="{00000012-A61D-4C5B-AA11-56C53A812119}"/>
              </c:ext>
            </c:extLst>
          </c:dPt>
          <c:dPt>
            <c:idx val="19"/>
            <c:marker>
              <c:symbol val="square"/>
              <c:size val="6"/>
              <c:spPr>
                <a:solidFill>
                  <a:schemeClr val="tx1"/>
                </a:solidFill>
                <a:ln w="9525">
                  <a:noFill/>
                </a:ln>
                <a:effectLst/>
              </c:spPr>
            </c:marker>
            <c:bubble3D val="0"/>
            <c:extLst>
              <c:ext xmlns:c16="http://schemas.microsoft.com/office/drawing/2014/chart" uri="{C3380CC4-5D6E-409C-BE32-E72D297353CC}">
                <c16:uniqueId val="{00000013-A61D-4C5B-AA11-56C53A812119}"/>
              </c:ext>
            </c:extLst>
          </c:dPt>
          <c:dPt>
            <c:idx val="20"/>
            <c:marker>
              <c:symbol val="square"/>
              <c:size val="7"/>
              <c:spPr>
                <a:noFill/>
                <a:ln w="12700">
                  <a:solidFill>
                    <a:schemeClr val="tx1"/>
                  </a:solidFill>
                </a:ln>
                <a:effectLst/>
              </c:spPr>
            </c:marker>
            <c:bubble3D val="0"/>
            <c:extLst>
              <c:ext xmlns:c16="http://schemas.microsoft.com/office/drawing/2014/chart" uri="{C3380CC4-5D6E-409C-BE32-E72D297353CC}">
                <c16:uniqueId val="{00000014-A61D-4C5B-AA11-56C53A812119}"/>
              </c:ext>
            </c:extLst>
          </c:dPt>
          <c:dPt>
            <c:idx val="21"/>
            <c:marker>
              <c:symbol val="x"/>
              <c:size val="7"/>
              <c:spPr>
                <a:noFill/>
                <a:ln w="12700">
                  <a:solidFill>
                    <a:schemeClr val="tx1"/>
                  </a:solidFill>
                </a:ln>
                <a:effectLst/>
              </c:spPr>
            </c:marker>
            <c:bubble3D val="0"/>
            <c:extLst>
              <c:ext xmlns:c16="http://schemas.microsoft.com/office/drawing/2014/chart" uri="{C3380CC4-5D6E-409C-BE32-E72D297353CC}">
                <c16:uniqueId val="{00000015-A61D-4C5B-AA11-56C53A812119}"/>
              </c:ext>
            </c:extLst>
          </c:dPt>
          <c:dPt>
            <c:idx val="22"/>
            <c:marker>
              <c:symbol val="x"/>
              <c:size val="7"/>
              <c:spPr>
                <a:noFill/>
                <a:ln w="12700">
                  <a:solidFill>
                    <a:schemeClr val="tx1"/>
                  </a:solidFill>
                </a:ln>
                <a:effectLst/>
              </c:spPr>
            </c:marker>
            <c:bubble3D val="0"/>
            <c:extLst>
              <c:ext xmlns:c16="http://schemas.microsoft.com/office/drawing/2014/chart" uri="{C3380CC4-5D6E-409C-BE32-E72D297353CC}">
                <c16:uniqueId val="{00000016-A61D-4C5B-AA11-56C53A812119}"/>
              </c:ext>
            </c:extLst>
          </c:dPt>
          <c:dPt>
            <c:idx val="23"/>
            <c:marker>
              <c:symbol val="square"/>
              <c:size val="6"/>
              <c:spPr>
                <a:solidFill>
                  <a:schemeClr val="tx1"/>
                </a:solidFill>
                <a:ln w="9525">
                  <a:noFill/>
                </a:ln>
                <a:effectLst/>
              </c:spPr>
            </c:marker>
            <c:bubble3D val="0"/>
            <c:extLst>
              <c:ext xmlns:c16="http://schemas.microsoft.com/office/drawing/2014/chart" uri="{C3380CC4-5D6E-409C-BE32-E72D297353CC}">
                <c16:uniqueId val="{00000017-A61D-4C5B-AA11-56C53A812119}"/>
              </c:ext>
            </c:extLst>
          </c:dPt>
          <c:dPt>
            <c:idx val="24"/>
            <c:marker>
              <c:symbol val="square"/>
              <c:size val="7"/>
              <c:spPr>
                <a:noFill/>
                <a:ln w="12700">
                  <a:solidFill>
                    <a:schemeClr val="tx1"/>
                  </a:solidFill>
                </a:ln>
                <a:effectLst/>
              </c:spPr>
            </c:marker>
            <c:bubble3D val="0"/>
            <c:extLst>
              <c:ext xmlns:c16="http://schemas.microsoft.com/office/drawing/2014/chart" uri="{C3380CC4-5D6E-409C-BE32-E72D297353CC}">
                <c16:uniqueId val="{00000018-A61D-4C5B-AA11-56C53A812119}"/>
              </c:ext>
            </c:extLst>
          </c:dPt>
          <c:dPt>
            <c:idx val="25"/>
            <c:marker>
              <c:symbol val="triangle"/>
              <c:size val="7"/>
              <c:spPr>
                <a:noFill/>
                <a:ln w="12700">
                  <a:solidFill>
                    <a:schemeClr val="tx1"/>
                  </a:solidFill>
                </a:ln>
                <a:effectLst/>
              </c:spPr>
            </c:marker>
            <c:bubble3D val="0"/>
            <c:extLst>
              <c:ext xmlns:c16="http://schemas.microsoft.com/office/drawing/2014/chart" uri="{C3380CC4-5D6E-409C-BE32-E72D297353CC}">
                <c16:uniqueId val="{00000019-A61D-4C5B-AA11-56C53A812119}"/>
              </c:ext>
            </c:extLst>
          </c:dPt>
          <c:dPt>
            <c:idx val="26"/>
            <c:marker>
              <c:symbol val="dash"/>
              <c:size val="7"/>
              <c:spPr>
                <a:solidFill>
                  <a:schemeClr val="tx1"/>
                </a:solidFill>
                <a:ln w="12700">
                  <a:noFill/>
                </a:ln>
                <a:effectLst/>
              </c:spPr>
            </c:marker>
            <c:bubble3D val="0"/>
            <c:extLst>
              <c:ext xmlns:c16="http://schemas.microsoft.com/office/drawing/2014/chart" uri="{C3380CC4-5D6E-409C-BE32-E72D297353CC}">
                <c16:uniqueId val="{0000001A-A61D-4C5B-AA11-56C53A812119}"/>
              </c:ext>
            </c:extLst>
          </c:dPt>
          <c:dPt>
            <c:idx val="27"/>
            <c:marker>
              <c:symbol val="square"/>
              <c:size val="7"/>
              <c:spPr>
                <a:noFill/>
                <a:ln w="12700">
                  <a:solidFill>
                    <a:schemeClr val="tx1"/>
                  </a:solidFill>
                </a:ln>
                <a:effectLst/>
              </c:spPr>
            </c:marker>
            <c:bubble3D val="0"/>
            <c:extLst>
              <c:ext xmlns:c16="http://schemas.microsoft.com/office/drawing/2014/chart" uri="{C3380CC4-5D6E-409C-BE32-E72D297353CC}">
                <c16:uniqueId val="{0000001B-A61D-4C5B-AA11-56C53A812119}"/>
              </c:ext>
            </c:extLst>
          </c:dPt>
          <c:dPt>
            <c:idx val="28"/>
            <c:marker>
              <c:symbol val="x"/>
              <c:size val="7"/>
              <c:spPr>
                <a:noFill/>
                <a:ln w="12700">
                  <a:solidFill>
                    <a:schemeClr val="tx1"/>
                  </a:solidFill>
                </a:ln>
                <a:effectLst/>
              </c:spPr>
            </c:marker>
            <c:bubble3D val="0"/>
            <c:extLst>
              <c:ext xmlns:c16="http://schemas.microsoft.com/office/drawing/2014/chart" uri="{C3380CC4-5D6E-409C-BE32-E72D297353CC}">
                <c16:uniqueId val="{0000001C-A61D-4C5B-AA11-56C53A812119}"/>
              </c:ext>
            </c:extLst>
          </c:dPt>
          <c:dPt>
            <c:idx val="29"/>
            <c:marker>
              <c:symbol val="x"/>
              <c:size val="7"/>
              <c:spPr>
                <a:noFill/>
                <a:ln w="12700">
                  <a:solidFill>
                    <a:schemeClr val="tx1"/>
                  </a:solidFill>
                </a:ln>
                <a:effectLst/>
              </c:spPr>
            </c:marker>
            <c:bubble3D val="0"/>
            <c:extLst>
              <c:ext xmlns:c16="http://schemas.microsoft.com/office/drawing/2014/chart" uri="{C3380CC4-5D6E-409C-BE32-E72D297353CC}">
                <c16:uniqueId val="{0000001D-A61D-4C5B-AA11-56C53A812119}"/>
              </c:ext>
            </c:extLst>
          </c:dPt>
          <c:dPt>
            <c:idx val="30"/>
            <c:marker>
              <c:symbol val="diamond"/>
              <c:size val="7"/>
              <c:spPr>
                <a:solidFill>
                  <a:schemeClr val="tx1"/>
                </a:solidFill>
                <a:ln w="9525">
                  <a:noFill/>
                </a:ln>
                <a:effectLst/>
              </c:spPr>
            </c:marker>
            <c:bubble3D val="0"/>
            <c:extLst>
              <c:ext xmlns:c16="http://schemas.microsoft.com/office/drawing/2014/chart" uri="{C3380CC4-5D6E-409C-BE32-E72D297353CC}">
                <c16:uniqueId val="{0000001E-A61D-4C5B-AA11-56C53A812119}"/>
              </c:ext>
            </c:extLst>
          </c:dPt>
          <c:dPt>
            <c:idx val="31"/>
            <c:marker>
              <c:symbol val="diamond"/>
              <c:size val="7"/>
              <c:spPr>
                <a:solidFill>
                  <a:schemeClr val="tx1"/>
                </a:solidFill>
                <a:ln w="9525">
                  <a:noFill/>
                </a:ln>
                <a:effectLst/>
              </c:spPr>
            </c:marker>
            <c:bubble3D val="0"/>
            <c:extLst>
              <c:ext xmlns:c16="http://schemas.microsoft.com/office/drawing/2014/chart" uri="{C3380CC4-5D6E-409C-BE32-E72D297353CC}">
                <c16:uniqueId val="{0000001F-A61D-4C5B-AA11-56C53A812119}"/>
              </c:ext>
            </c:extLst>
          </c:dPt>
          <c:dPt>
            <c:idx val="32"/>
            <c:marker>
              <c:symbol val="x"/>
              <c:size val="7"/>
              <c:spPr>
                <a:noFill/>
                <a:ln w="12700">
                  <a:solidFill>
                    <a:schemeClr val="tx1"/>
                  </a:solidFill>
                </a:ln>
                <a:effectLst/>
              </c:spPr>
            </c:marker>
            <c:bubble3D val="0"/>
            <c:extLst>
              <c:ext xmlns:c16="http://schemas.microsoft.com/office/drawing/2014/chart" uri="{C3380CC4-5D6E-409C-BE32-E72D297353CC}">
                <c16:uniqueId val="{00000020-A61D-4C5B-AA11-56C53A812119}"/>
              </c:ext>
            </c:extLst>
          </c:dPt>
          <c:dPt>
            <c:idx val="33"/>
            <c:marker>
              <c:symbol val="x"/>
              <c:size val="7"/>
              <c:spPr>
                <a:noFill/>
                <a:ln w="12700">
                  <a:solidFill>
                    <a:schemeClr val="tx1"/>
                  </a:solidFill>
                </a:ln>
                <a:effectLst/>
              </c:spPr>
            </c:marker>
            <c:bubble3D val="0"/>
            <c:extLst>
              <c:ext xmlns:c16="http://schemas.microsoft.com/office/drawing/2014/chart" uri="{C3380CC4-5D6E-409C-BE32-E72D297353CC}">
                <c16:uniqueId val="{00000021-A61D-4C5B-AA11-56C53A812119}"/>
              </c:ext>
            </c:extLst>
          </c:dPt>
          <c:dPt>
            <c:idx val="34"/>
            <c:marker>
              <c:symbol val="x"/>
              <c:size val="7"/>
              <c:spPr>
                <a:noFill/>
                <a:ln w="12700">
                  <a:solidFill>
                    <a:schemeClr val="tx1"/>
                  </a:solidFill>
                </a:ln>
                <a:effectLst/>
              </c:spPr>
            </c:marker>
            <c:bubble3D val="0"/>
            <c:extLst>
              <c:ext xmlns:c16="http://schemas.microsoft.com/office/drawing/2014/chart" uri="{C3380CC4-5D6E-409C-BE32-E72D297353CC}">
                <c16:uniqueId val="{00000022-A61D-4C5B-AA11-56C53A812119}"/>
              </c:ext>
            </c:extLst>
          </c:dPt>
          <c:dPt>
            <c:idx val="35"/>
            <c:marker>
              <c:symbol val="diamond"/>
              <c:size val="8"/>
              <c:spPr>
                <a:noFill/>
                <a:ln w="12700">
                  <a:solidFill>
                    <a:schemeClr val="tx1"/>
                  </a:solidFill>
                </a:ln>
                <a:effectLst/>
              </c:spPr>
            </c:marker>
            <c:bubble3D val="0"/>
            <c:extLst>
              <c:ext xmlns:c16="http://schemas.microsoft.com/office/drawing/2014/chart" uri="{C3380CC4-5D6E-409C-BE32-E72D297353CC}">
                <c16:uniqueId val="{00000023-A61D-4C5B-AA11-56C53A812119}"/>
              </c:ext>
            </c:extLst>
          </c:dPt>
          <c:dPt>
            <c:idx val="36"/>
            <c:marker>
              <c:symbol val="x"/>
              <c:size val="7"/>
              <c:spPr>
                <a:noFill/>
                <a:ln w="12700">
                  <a:solidFill>
                    <a:schemeClr val="tx1"/>
                  </a:solidFill>
                </a:ln>
                <a:effectLst/>
              </c:spPr>
            </c:marker>
            <c:bubble3D val="0"/>
            <c:extLst>
              <c:ext xmlns:c16="http://schemas.microsoft.com/office/drawing/2014/chart" uri="{C3380CC4-5D6E-409C-BE32-E72D297353CC}">
                <c16:uniqueId val="{00000024-A61D-4C5B-AA11-56C53A812119}"/>
              </c:ext>
            </c:extLst>
          </c:dPt>
          <c:dPt>
            <c:idx val="37"/>
            <c:marker>
              <c:symbol val="x"/>
              <c:size val="7"/>
              <c:spPr>
                <a:noFill/>
                <a:ln w="12700">
                  <a:solidFill>
                    <a:schemeClr val="tx1"/>
                  </a:solidFill>
                </a:ln>
                <a:effectLst/>
              </c:spPr>
            </c:marker>
            <c:bubble3D val="0"/>
            <c:extLst>
              <c:ext xmlns:c16="http://schemas.microsoft.com/office/drawing/2014/chart" uri="{C3380CC4-5D6E-409C-BE32-E72D297353CC}">
                <c16:uniqueId val="{00000025-A61D-4C5B-AA11-56C53A812119}"/>
              </c:ext>
            </c:extLst>
          </c:dPt>
          <c:dPt>
            <c:idx val="38"/>
            <c:marker>
              <c:symbol val="x"/>
              <c:size val="7"/>
              <c:spPr>
                <a:noFill/>
                <a:ln w="12700">
                  <a:solidFill>
                    <a:schemeClr val="tx1"/>
                  </a:solidFill>
                </a:ln>
                <a:effectLst/>
              </c:spPr>
            </c:marker>
            <c:bubble3D val="0"/>
            <c:extLst>
              <c:ext xmlns:c16="http://schemas.microsoft.com/office/drawing/2014/chart" uri="{C3380CC4-5D6E-409C-BE32-E72D297353CC}">
                <c16:uniqueId val="{00000026-A61D-4C5B-AA11-56C53A812119}"/>
              </c:ext>
            </c:extLst>
          </c:dPt>
          <c:dPt>
            <c:idx val="41"/>
            <c:marker>
              <c:symbol val="x"/>
              <c:size val="7"/>
              <c:spPr>
                <a:noFill/>
                <a:ln w="12700">
                  <a:solidFill>
                    <a:schemeClr val="tx1"/>
                  </a:solidFill>
                </a:ln>
                <a:effectLst/>
              </c:spPr>
            </c:marker>
            <c:bubble3D val="0"/>
            <c:extLst>
              <c:ext xmlns:c16="http://schemas.microsoft.com/office/drawing/2014/chart" uri="{C3380CC4-5D6E-409C-BE32-E72D297353CC}">
                <c16:uniqueId val="{00000027-5765-4DB5-A5F7-23478A44B164}"/>
              </c:ext>
            </c:extLst>
          </c:dPt>
          <c:dPt>
            <c:idx val="42"/>
            <c:marker>
              <c:symbol val="x"/>
              <c:size val="7"/>
              <c:spPr>
                <a:noFill/>
                <a:ln w="12700">
                  <a:solidFill>
                    <a:schemeClr val="tx1"/>
                  </a:solidFill>
                </a:ln>
                <a:effectLst/>
              </c:spPr>
            </c:marker>
            <c:bubble3D val="0"/>
            <c:extLst>
              <c:ext xmlns:c16="http://schemas.microsoft.com/office/drawing/2014/chart" uri="{C3380CC4-5D6E-409C-BE32-E72D297353CC}">
                <c16:uniqueId val="{00000028-A61D-4C5B-AA11-56C53A812119}"/>
              </c:ext>
            </c:extLst>
          </c:dPt>
          <c:dPt>
            <c:idx val="43"/>
            <c:marker>
              <c:symbol val="x"/>
              <c:size val="7"/>
              <c:spPr>
                <a:noFill/>
                <a:ln w="12700">
                  <a:solidFill>
                    <a:schemeClr val="tx1"/>
                  </a:solidFill>
                </a:ln>
                <a:effectLst/>
              </c:spPr>
            </c:marker>
            <c:bubble3D val="0"/>
            <c:extLst>
              <c:ext xmlns:c16="http://schemas.microsoft.com/office/drawing/2014/chart" uri="{C3380CC4-5D6E-409C-BE32-E72D297353CC}">
                <c16:uniqueId val="{00000029-A61D-4C5B-AA11-56C53A812119}"/>
              </c:ext>
            </c:extLst>
          </c:dPt>
          <c:dPt>
            <c:idx val="44"/>
            <c:marker>
              <c:symbol val="dash"/>
              <c:size val="7"/>
              <c:spPr>
                <a:solidFill>
                  <a:schemeClr val="tx1"/>
                </a:solidFill>
                <a:ln w="9525">
                  <a:noFill/>
                </a:ln>
                <a:effectLst/>
              </c:spPr>
            </c:marker>
            <c:bubble3D val="0"/>
            <c:extLst>
              <c:ext xmlns:c16="http://schemas.microsoft.com/office/drawing/2014/chart" uri="{C3380CC4-5D6E-409C-BE32-E72D297353CC}">
                <c16:uniqueId val="{0000002A-A61D-4C5B-AA11-56C53A812119}"/>
              </c:ext>
            </c:extLst>
          </c:dPt>
          <c:dPt>
            <c:idx val="47"/>
            <c:marker>
              <c:symbol val="square"/>
              <c:size val="7"/>
              <c:spPr>
                <a:noFill/>
                <a:ln w="12700">
                  <a:solidFill>
                    <a:schemeClr val="tx1"/>
                  </a:solidFill>
                </a:ln>
                <a:effectLst/>
              </c:spPr>
            </c:marker>
            <c:bubble3D val="0"/>
            <c:extLst>
              <c:ext xmlns:c16="http://schemas.microsoft.com/office/drawing/2014/chart" uri="{C3380CC4-5D6E-409C-BE32-E72D297353CC}">
                <c16:uniqueId val="{0000002B-5765-4DB5-A5F7-23478A44B164}"/>
              </c:ext>
            </c:extLst>
          </c:dPt>
          <c:dPt>
            <c:idx val="48"/>
            <c:marker>
              <c:symbol val="dash"/>
              <c:size val="7"/>
              <c:spPr>
                <a:solidFill>
                  <a:schemeClr val="tx1"/>
                </a:solidFill>
                <a:ln w="9525">
                  <a:noFill/>
                </a:ln>
                <a:effectLst/>
              </c:spPr>
            </c:marker>
            <c:bubble3D val="0"/>
            <c:extLst>
              <c:ext xmlns:c16="http://schemas.microsoft.com/office/drawing/2014/chart" uri="{C3380CC4-5D6E-409C-BE32-E72D297353CC}">
                <c16:uniqueId val="{0000002C-A61D-4C5B-AA11-56C53A812119}"/>
              </c:ext>
            </c:extLst>
          </c:dPt>
          <c:dPt>
            <c:idx val="50"/>
            <c:marker>
              <c:symbol val="diamond"/>
              <c:size val="8"/>
              <c:spPr>
                <a:noFill/>
                <a:ln w="9525">
                  <a:solidFill>
                    <a:schemeClr val="tx1"/>
                  </a:solidFill>
                </a:ln>
                <a:effectLst/>
              </c:spPr>
            </c:marker>
            <c:bubble3D val="0"/>
            <c:extLst>
              <c:ext xmlns:c16="http://schemas.microsoft.com/office/drawing/2014/chart" uri="{C3380CC4-5D6E-409C-BE32-E72D297353CC}">
                <c16:uniqueId val="{0000002D-5765-4DB5-A5F7-23478A44B164}"/>
              </c:ext>
            </c:extLst>
          </c:dPt>
          <c:dPt>
            <c:idx val="54"/>
            <c:marker>
              <c:symbol val="dash"/>
              <c:size val="7"/>
              <c:spPr>
                <a:solidFill>
                  <a:schemeClr val="tx1"/>
                </a:solidFill>
                <a:ln w="9525">
                  <a:noFill/>
                </a:ln>
                <a:effectLst/>
              </c:spPr>
            </c:marker>
            <c:bubble3D val="0"/>
            <c:extLst>
              <c:ext xmlns:c16="http://schemas.microsoft.com/office/drawing/2014/chart" uri="{C3380CC4-5D6E-409C-BE32-E72D297353CC}">
                <c16:uniqueId val="{0000002E-5765-4DB5-A5F7-23478A44B164}"/>
              </c:ext>
            </c:extLst>
          </c:dPt>
          <c:dPt>
            <c:idx val="57"/>
            <c:marker>
              <c:symbol val="diamond"/>
              <c:size val="8"/>
              <c:spPr>
                <a:noFill/>
                <a:ln w="12700">
                  <a:solidFill>
                    <a:schemeClr val="tx1"/>
                  </a:solidFill>
                </a:ln>
                <a:effectLst/>
              </c:spPr>
            </c:marker>
            <c:bubble3D val="0"/>
            <c:extLst>
              <c:ext xmlns:c16="http://schemas.microsoft.com/office/drawing/2014/chart" uri="{C3380CC4-5D6E-409C-BE32-E72D297353CC}">
                <c16:uniqueId val="{0000002F-5765-4DB5-A5F7-23478A44B164}"/>
              </c:ext>
            </c:extLst>
          </c:dPt>
          <c:dPt>
            <c:idx val="58"/>
            <c:marker>
              <c:symbol val="diamond"/>
              <c:size val="8"/>
              <c:spPr>
                <a:noFill/>
                <a:ln w="12700">
                  <a:solidFill>
                    <a:schemeClr val="tx1"/>
                  </a:solidFill>
                </a:ln>
                <a:effectLst/>
              </c:spPr>
            </c:marker>
            <c:bubble3D val="0"/>
            <c:extLst>
              <c:ext xmlns:c16="http://schemas.microsoft.com/office/drawing/2014/chart" uri="{C3380CC4-5D6E-409C-BE32-E72D297353CC}">
                <c16:uniqueId val="{00000030-A61D-4C5B-AA11-56C53A812119}"/>
              </c:ext>
            </c:extLst>
          </c:dPt>
          <c:dPt>
            <c:idx val="64"/>
            <c:marker>
              <c:symbol val="diamond"/>
              <c:size val="7"/>
              <c:spPr>
                <a:solidFill>
                  <a:schemeClr val="tx1"/>
                </a:solidFill>
                <a:ln w="9525">
                  <a:noFill/>
                </a:ln>
                <a:effectLst/>
              </c:spPr>
            </c:marker>
            <c:bubble3D val="0"/>
            <c:extLst>
              <c:ext xmlns:c16="http://schemas.microsoft.com/office/drawing/2014/chart" uri="{C3380CC4-5D6E-409C-BE32-E72D297353CC}">
                <c16:uniqueId val="{00000031-5765-4DB5-A5F7-23478A44B164}"/>
              </c:ext>
            </c:extLst>
          </c:dPt>
          <c:dPt>
            <c:idx val="65"/>
            <c:marker>
              <c:symbol val="triangle"/>
              <c:size val="7"/>
              <c:spPr>
                <a:noFill/>
                <a:ln w="12700">
                  <a:solidFill>
                    <a:schemeClr val="tx1"/>
                  </a:solidFill>
                </a:ln>
                <a:effectLst/>
              </c:spPr>
            </c:marker>
            <c:bubble3D val="0"/>
            <c:extLst>
              <c:ext xmlns:c16="http://schemas.microsoft.com/office/drawing/2014/chart" uri="{C3380CC4-5D6E-409C-BE32-E72D297353CC}">
                <c16:uniqueId val="{00000032-A61D-4C5B-AA11-56C53A812119}"/>
              </c:ext>
            </c:extLst>
          </c:dPt>
          <c:dPt>
            <c:idx val="66"/>
            <c:marker>
              <c:symbol val="diamond"/>
              <c:size val="7"/>
              <c:spPr>
                <a:solidFill>
                  <a:schemeClr val="tx1"/>
                </a:solidFill>
                <a:ln w="9525">
                  <a:noFill/>
                </a:ln>
                <a:effectLst/>
              </c:spPr>
            </c:marker>
            <c:bubble3D val="0"/>
            <c:extLst>
              <c:ext xmlns:c16="http://schemas.microsoft.com/office/drawing/2014/chart" uri="{C3380CC4-5D6E-409C-BE32-E72D297353CC}">
                <c16:uniqueId val="{00000033-A61D-4C5B-AA11-56C53A812119}"/>
              </c:ext>
            </c:extLst>
          </c:dPt>
          <c:xVal>
            <c:numRef>
              <c:f>Extra!$C$375:$C$441</c:f>
              <c:numCache>
                <c:formatCode>General</c:formatCode>
                <c:ptCount val="67"/>
                <c:pt idx="0">
                  <c:v>100</c:v>
                </c:pt>
                <c:pt idx="1">
                  <c:v>100</c:v>
                </c:pt>
                <c:pt idx="2">
                  <c:v>100</c:v>
                </c:pt>
                <c:pt idx="3">
                  <c:v>100</c:v>
                </c:pt>
                <c:pt idx="4">
                  <c:v>98.227999999999994</c:v>
                </c:pt>
                <c:pt idx="5">
                  <c:v>97.013000000000005</c:v>
                </c:pt>
                <c:pt idx="6">
                  <c:v>95.798000000000002</c:v>
                </c:pt>
                <c:pt idx="7">
                  <c:v>94.582999999999998</c:v>
                </c:pt>
                <c:pt idx="8">
                  <c:v>93.367999999999995</c:v>
                </c:pt>
                <c:pt idx="9">
                  <c:v>92.153000000000006</c:v>
                </c:pt>
                <c:pt idx="10">
                  <c:v>90.938000000000002</c:v>
                </c:pt>
                <c:pt idx="11">
                  <c:v>89.722999999999999</c:v>
                </c:pt>
                <c:pt idx="12">
                  <c:v>88.507999999999996</c:v>
                </c:pt>
                <c:pt idx="13">
                  <c:v>87.293000000000006</c:v>
                </c:pt>
                <c:pt idx="14">
                  <c:v>86.078000000000003</c:v>
                </c:pt>
                <c:pt idx="15">
                  <c:v>84.863</c:v>
                </c:pt>
                <c:pt idx="16">
                  <c:v>83.64800000000001</c:v>
                </c:pt>
                <c:pt idx="17">
                  <c:v>82.433000000000007</c:v>
                </c:pt>
                <c:pt idx="18">
                  <c:v>81.218000000000004</c:v>
                </c:pt>
                <c:pt idx="19">
                  <c:v>80.003</c:v>
                </c:pt>
                <c:pt idx="20">
                  <c:v>78.787999999999997</c:v>
                </c:pt>
                <c:pt idx="21">
                  <c:v>77.573000000000008</c:v>
                </c:pt>
                <c:pt idx="22">
                  <c:v>76.358000000000004</c:v>
                </c:pt>
                <c:pt idx="23">
                  <c:v>75.143000000000001</c:v>
                </c:pt>
                <c:pt idx="24">
                  <c:v>73.927999999999997</c:v>
                </c:pt>
                <c:pt idx="25">
                  <c:v>72.713000000000008</c:v>
                </c:pt>
                <c:pt idx="26">
                  <c:v>71.498000000000005</c:v>
                </c:pt>
                <c:pt idx="27">
                  <c:v>70.283000000000001</c:v>
                </c:pt>
                <c:pt idx="28">
                  <c:v>69.067999999999998</c:v>
                </c:pt>
                <c:pt idx="29">
                  <c:v>67.853000000000009</c:v>
                </c:pt>
                <c:pt idx="30">
                  <c:v>66.638000000000005</c:v>
                </c:pt>
                <c:pt idx="31">
                  <c:v>64.207999999999998</c:v>
                </c:pt>
                <c:pt idx="32">
                  <c:v>62.993000000000009</c:v>
                </c:pt>
                <c:pt idx="33">
                  <c:v>61.778000000000006</c:v>
                </c:pt>
                <c:pt idx="34">
                  <c:v>60.563000000000002</c:v>
                </c:pt>
                <c:pt idx="35">
                  <c:v>59.347999999999999</c:v>
                </c:pt>
                <c:pt idx="36">
                  <c:v>58.132999999999996</c:v>
                </c:pt>
                <c:pt idx="37">
                  <c:v>56.918000000000006</c:v>
                </c:pt>
                <c:pt idx="38">
                  <c:v>55.703000000000003</c:v>
                </c:pt>
                <c:pt idx="39">
                  <c:v>54.488</c:v>
                </c:pt>
                <c:pt idx="40">
                  <c:v>53.273000000000003</c:v>
                </c:pt>
                <c:pt idx="41">
                  <c:v>52.058000000000007</c:v>
                </c:pt>
                <c:pt idx="42">
                  <c:v>50.843000000000004</c:v>
                </c:pt>
                <c:pt idx="43">
                  <c:v>49.628</c:v>
                </c:pt>
                <c:pt idx="44">
                  <c:v>48.412999999999997</c:v>
                </c:pt>
                <c:pt idx="45">
                  <c:v>47.198</c:v>
                </c:pt>
                <c:pt idx="46">
                  <c:v>45.983000000000004</c:v>
                </c:pt>
                <c:pt idx="47">
                  <c:v>44.768000000000001</c:v>
                </c:pt>
                <c:pt idx="48">
                  <c:v>43.552999999999997</c:v>
                </c:pt>
                <c:pt idx="49">
                  <c:v>42.338000000000001</c:v>
                </c:pt>
                <c:pt idx="50">
                  <c:v>41.123000000000005</c:v>
                </c:pt>
                <c:pt idx="51">
                  <c:v>39.908000000000001</c:v>
                </c:pt>
                <c:pt idx="52">
                  <c:v>38.692999999999998</c:v>
                </c:pt>
                <c:pt idx="53">
                  <c:v>37.478000000000002</c:v>
                </c:pt>
                <c:pt idx="54">
                  <c:v>36.262999999999998</c:v>
                </c:pt>
                <c:pt idx="55">
                  <c:v>35.048000000000002</c:v>
                </c:pt>
                <c:pt idx="56">
                  <c:v>33.832999999999998</c:v>
                </c:pt>
                <c:pt idx="57">
                  <c:v>32.618000000000002</c:v>
                </c:pt>
                <c:pt idx="58">
                  <c:v>31.402999999999999</c:v>
                </c:pt>
                <c:pt idx="59">
                  <c:v>30.188000000000002</c:v>
                </c:pt>
                <c:pt idx="60">
                  <c:v>28.972999999999999</c:v>
                </c:pt>
                <c:pt idx="61">
                  <c:v>27.757999999999999</c:v>
                </c:pt>
                <c:pt idx="62">
                  <c:v>26.542999999999999</c:v>
                </c:pt>
                <c:pt idx="63">
                  <c:v>24.113</c:v>
                </c:pt>
                <c:pt idx="64" formatCode="0.00">
                  <c:v>84.5</c:v>
                </c:pt>
                <c:pt idx="65">
                  <c:v>97</c:v>
                </c:pt>
                <c:pt idx="66">
                  <c:v>49.5</c:v>
                </c:pt>
              </c:numCache>
            </c:numRef>
          </c:xVal>
          <c:yVal>
            <c:numRef>
              <c:f>Extra!$D$375:$D$441</c:f>
              <c:numCache>
                <c:formatCode>General</c:formatCode>
                <c:ptCount val="67"/>
                <c:pt idx="0">
                  <c:v>36</c:v>
                </c:pt>
                <c:pt idx="1">
                  <c:v>45</c:v>
                </c:pt>
                <c:pt idx="2">
                  <c:v>44</c:v>
                </c:pt>
                <c:pt idx="3">
                  <c:v>46</c:v>
                </c:pt>
                <c:pt idx="4">
                  <c:v>32</c:v>
                </c:pt>
                <c:pt idx="5">
                  <c:v>37</c:v>
                </c:pt>
                <c:pt idx="6">
                  <c:v>57</c:v>
                </c:pt>
                <c:pt idx="7">
                  <c:v>33</c:v>
                </c:pt>
                <c:pt idx="8">
                  <c:v>35</c:v>
                </c:pt>
                <c:pt idx="9">
                  <c:v>58</c:v>
                </c:pt>
                <c:pt idx="10">
                  <c:v>26</c:v>
                </c:pt>
                <c:pt idx="11">
                  <c:v>35</c:v>
                </c:pt>
                <c:pt idx="12">
                  <c:v>45</c:v>
                </c:pt>
                <c:pt idx="13">
                  <c:v>63</c:v>
                </c:pt>
                <c:pt idx="14">
                  <c:v>73</c:v>
                </c:pt>
                <c:pt idx="15">
                  <c:v>40</c:v>
                </c:pt>
                <c:pt idx="16">
                  <c:v>18</c:v>
                </c:pt>
                <c:pt idx="17">
                  <c:v>72</c:v>
                </c:pt>
                <c:pt idx="18">
                  <c:v>32</c:v>
                </c:pt>
                <c:pt idx="19">
                  <c:v>22</c:v>
                </c:pt>
                <c:pt idx="20">
                  <c:v>52</c:v>
                </c:pt>
                <c:pt idx="21">
                  <c:v>57</c:v>
                </c:pt>
                <c:pt idx="22">
                  <c:v>52</c:v>
                </c:pt>
                <c:pt idx="23">
                  <c:v>32</c:v>
                </c:pt>
                <c:pt idx="24">
                  <c:v>40</c:v>
                </c:pt>
                <c:pt idx="25">
                  <c:v>59</c:v>
                </c:pt>
                <c:pt idx="26">
                  <c:v>73</c:v>
                </c:pt>
                <c:pt idx="27">
                  <c:v>27</c:v>
                </c:pt>
                <c:pt idx="28">
                  <c:v>82</c:v>
                </c:pt>
                <c:pt idx="29">
                  <c:v>67</c:v>
                </c:pt>
                <c:pt idx="30">
                  <c:v>70</c:v>
                </c:pt>
                <c:pt idx="31">
                  <c:v>87</c:v>
                </c:pt>
                <c:pt idx="32">
                  <c:v>82</c:v>
                </c:pt>
                <c:pt idx="33">
                  <c:v>53</c:v>
                </c:pt>
                <c:pt idx="34">
                  <c:v>45</c:v>
                </c:pt>
                <c:pt idx="35">
                  <c:v>60</c:v>
                </c:pt>
                <c:pt idx="36">
                  <c:v>52</c:v>
                </c:pt>
                <c:pt idx="37">
                  <c:v>40</c:v>
                </c:pt>
                <c:pt idx="38">
                  <c:v>28</c:v>
                </c:pt>
                <c:pt idx="39">
                  <c:v>41</c:v>
                </c:pt>
                <c:pt idx="40">
                  <c:v>63</c:v>
                </c:pt>
                <c:pt idx="41">
                  <c:v>66</c:v>
                </c:pt>
                <c:pt idx="42">
                  <c:v>42</c:v>
                </c:pt>
                <c:pt idx="43">
                  <c:v>50</c:v>
                </c:pt>
                <c:pt idx="44">
                  <c:v>38</c:v>
                </c:pt>
                <c:pt idx="45">
                  <c:v>85</c:v>
                </c:pt>
                <c:pt idx="46">
                  <c:v>42</c:v>
                </c:pt>
                <c:pt idx="47">
                  <c:v>31</c:v>
                </c:pt>
                <c:pt idx="48">
                  <c:v>56</c:v>
                </c:pt>
                <c:pt idx="49">
                  <c:v>52</c:v>
                </c:pt>
                <c:pt idx="50">
                  <c:v>54</c:v>
                </c:pt>
                <c:pt idx="51">
                  <c:v>59</c:v>
                </c:pt>
                <c:pt idx="52">
                  <c:v>55</c:v>
                </c:pt>
                <c:pt idx="53">
                  <c:v>28</c:v>
                </c:pt>
                <c:pt idx="54">
                  <c:v>52</c:v>
                </c:pt>
                <c:pt idx="55">
                  <c:v>41</c:v>
                </c:pt>
                <c:pt idx="56">
                  <c:v>41</c:v>
                </c:pt>
                <c:pt idx="57">
                  <c:v>58</c:v>
                </c:pt>
                <c:pt idx="58">
                  <c:v>33</c:v>
                </c:pt>
                <c:pt idx="59">
                  <c:v>38</c:v>
                </c:pt>
                <c:pt idx="60">
                  <c:v>70</c:v>
                </c:pt>
                <c:pt idx="61">
                  <c:v>38</c:v>
                </c:pt>
                <c:pt idx="62">
                  <c:v>33</c:v>
                </c:pt>
                <c:pt idx="63">
                  <c:v>40</c:v>
                </c:pt>
                <c:pt idx="64">
                  <c:v>76</c:v>
                </c:pt>
                <c:pt idx="65">
                  <c:v>75</c:v>
                </c:pt>
                <c:pt idx="66">
                  <c:v>73</c:v>
                </c:pt>
              </c:numCache>
            </c:numRef>
          </c:yVal>
          <c:smooth val="0"/>
          <c:extLst>
            <c:ext xmlns:c16="http://schemas.microsoft.com/office/drawing/2014/chart" uri="{C3380CC4-5D6E-409C-BE32-E72D297353CC}">
              <c16:uniqueId val="{00000044-A61D-4C5B-AA11-56C53A812119}"/>
            </c:ext>
          </c:extLst>
        </c:ser>
        <c:dLbls>
          <c:showLegendKey val="0"/>
          <c:showVal val="0"/>
          <c:showCatName val="0"/>
          <c:showSerName val="0"/>
          <c:showPercent val="0"/>
          <c:showBubbleSize val="0"/>
        </c:dLbls>
        <c:axId val="343025519"/>
        <c:axId val="343020943"/>
      </c:scatterChart>
      <c:valAx>
        <c:axId val="343025519"/>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800" b="1"/>
                  <a:t>Debiased</a:t>
                </a:r>
                <a:r>
                  <a:rPr lang="en-GB" sz="1800" b="1" baseline="0"/>
                  <a:t> National Religiosities</a:t>
                </a:r>
                <a:endParaRPr lang="en-GB" sz="1800" b="1"/>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343020943"/>
        <c:crosses val="autoZero"/>
        <c:crossBetween val="midCat"/>
      </c:valAx>
      <c:valAx>
        <c:axId val="34302094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800" b="1"/>
                  <a:t>% Response</a:t>
                </a:r>
                <a:r>
                  <a:rPr lang="en-GB" sz="1800" b="1" baseline="0"/>
                  <a:t> per country</a:t>
                </a:r>
                <a:endParaRPr lang="en-GB" sz="1800" b="1"/>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343025519"/>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GB" sz="1800" b="1" u="sng"/>
              <a:t>A Mixed-Mode (MM1) series</a:t>
            </a:r>
            <a:r>
              <a:rPr lang="en-GB" sz="1800" b="1"/>
              <a:t>: </a:t>
            </a:r>
            <a:r>
              <a:rPr lang="en-GB" sz="1800" b="0"/>
              <a:t>% Expression of Climate</a:t>
            </a:r>
            <a:r>
              <a:rPr lang="en-GB" sz="1800" b="0" baseline="0"/>
              <a:t>-Change as a 'Major Threat' (rather than Minor or None), AND against 8 other global threats  </a:t>
            </a:r>
            <a:endParaRPr lang="en-GB" sz="1800" b="0"/>
          </a:p>
        </c:rich>
      </c:tx>
      <c:layout>
        <c:manualLayout>
          <c:xMode val="edge"/>
          <c:yMode val="edge"/>
          <c:x val="0.15158585627407661"/>
          <c:y val="1.2744648752797299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2018</c:v>
          </c:tx>
          <c:spPr>
            <a:ln w="25400" cap="rnd">
              <a:noFill/>
              <a:round/>
            </a:ln>
            <a:effectLst/>
          </c:spPr>
          <c:marker>
            <c:symbol val="square"/>
            <c:size val="6"/>
            <c:spPr>
              <a:solidFill>
                <a:schemeClr val="tx1">
                  <a:lumMod val="75000"/>
                  <a:lumOff val="25000"/>
                </a:schemeClr>
              </a:solidFill>
              <a:ln w="9525">
                <a:noFill/>
              </a:ln>
              <a:effectLst/>
            </c:spPr>
          </c:marker>
          <c:xVal>
            <c:numRef>
              <c:f>Extra!$C$80:$C$103</c:f>
              <c:numCache>
                <c:formatCode>0.00</c:formatCode>
                <c:ptCount val="24"/>
                <c:pt idx="0">
                  <c:v>81.218000000000004</c:v>
                </c:pt>
                <c:pt idx="1">
                  <c:v>32.618000000000002</c:v>
                </c:pt>
                <c:pt idx="2">
                  <c:v>95.798000000000002</c:v>
                </c:pt>
                <c:pt idx="3">
                  <c:v>41.123000000000005</c:v>
                </c:pt>
                <c:pt idx="4">
                  <c:v>38.692999999999998</c:v>
                </c:pt>
                <c:pt idx="5">
                  <c:v>48.412999999999997</c:v>
                </c:pt>
                <c:pt idx="6">
                  <c:v>75.143000000000001</c:v>
                </c:pt>
                <c:pt idx="7">
                  <c:v>69.067999999999998</c:v>
                </c:pt>
                <c:pt idx="8">
                  <c:v>92.153000000000006</c:v>
                </c:pt>
                <c:pt idx="9">
                  <c:v>39.908000000000001</c:v>
                </c:pt>
                <c:pt idx="10">
                  <c:v>67.853000000000009</c:v>
                </c:pt>
                <c:pt idx="11">
                  <c:v>100</c:v>
                </c:pt>
                <c:pt idx="12">
                  <c:v>56.918000000000006</c:v>
                </c:pt>
                <c:pt idx="13">
                  <c:v>52.058000000000007</c:v>
                </c:pt>
                <c:pt idx="14">
                  <c:v>33.832999999999998</c:v>
                </c:pt>
                <c:pt idx="15">
                  <c:v>43.552999999999997</c:v>
                </c:pt>
                <c:pt idx="16">
                  <c:v>76.358000000000004</c:v>
                </c:pt>
                <c:pt idx="17">
                  <c:v>36.262999999999998</c:v>
                </c:pt>
                <c:pt idx="18">
                  <c:v>72.713000000000008</c:v>
                </c:pt>
                <c:pt idx="19">
                  <c:v>82.433000000000007</c:v>
                </c:pt>
                <c:pt idx="20">
                  <c:v>66.638000000000005</c:v>
                </c:pt>
                <c:pt idx="21">
                  <c:v>24.113</c:v>
                </c:pt>
                <c:pt idx="22">
                  <c:v>28.972999999999999</c:v>
                </c:pt>
                <c:pt idx="23">
                  <c:v>47.198</c:v>
                </c:pt>
              </c:numCache>
            </c:numRef>
          </c:xVal>
          <c:yVal>
            <c:numRef>
              <c:f>Extra!$D$80:$D$103</c:f>
              <c:numCache>
                <c:formatCode>General</c:formatCode>
                <c:ptCount val="24"/>
                <c:pt idx="0">
                  <c:v>56</c:v>
                </c:pt>
                <c:pt idx="1">
                  <c:v>75</c:v>
                </c:pt>
                <c:pt idx="2">
                  <c:v>67</c:v>
                </c:pt>
                <c:pt idx="3">
                  <c:v>86</c:v>
                </c:pt>
                <c:pt idx="4">
                  <c:v>71</c:v>
                </c:pt>
                <c:pt idx="5">
                  <c:v>38</c:v>
                </c:pt>
                <c:pt idx="6">
                  <c:v>61</c:v>
                </c:pt>
                <c:pt idx="7">
                  <c:v>90</c:v>
                </c:pt>
                <c:pt idx="8">
                  <c:v>71</c:v>
                </c:pt>
                <c:pt idx="9">
                  <c:v>83</c:v>
                </c:pt>
                <c:pt idx="10">
                  <c:v>71</c:v>
                </c:pt>
                <c:pt idx="11">
                  <c:v>41</c:v>
                </c:pt>
                <c:pt idx="12">
                  <c:v>43</c:v>
                </c:pt>
                <c:pt idx="13">
                  <c:v>66</c:v>
                </c:pt>
                <c:pt idx="14">
                  <c:v>70</c:v>
                </c:pt>
                <c:pt idx="15">
                  <c:v>66</c:v>
                </c:pt>
                <c:pt idx="16">
                  <c:v>55</c:v>
                </c:pt>
                <c:pt idx="17">
                  <c:v>60</c:v>
                </c:pt>
                <c:pt idx="18">
                  <c:v>59</c:v>
                </c:pt>
                <c:pt idx="19">
                  <c:v>72</c:v>
                </c:pt>
                <c:pt idx="20">
                  <c:v>80</c:v>
                </c:pt>
                <c:pt idx="21">
                  <c:v>69</c:v>
                </c:pt>
                <c:pt idx="22">
                  <c:v>66</c:v>
                </c:pt>
                <c:pt idx="23">
                  <c:v>81</c:v>
                </c:pt>
              </c:numCache>
            </c:numRef>
          </c:yVal>
          <c:smooth val="0"/>
          <c:extLst>
            <c:ext xmlns:c16="http://schemas.microsoft.com/office/drawing/2014/chart" uri="{C3380CC4-5D6E-409C-BE32-E72D297353CC}">
              <c16:uniqueId val="{00000000-0203-42AF-9990-7A52825A6121}"/>
            </c:ext>
          </c:extLst>
        </c:ser>
        <c:ser>
          <c:idx val="1"/>
          <c:order val="1"/>
          <c:tx>
            <c:v>2017</c:v>
          </c:tx>
          <c:spPr>
            <a:ln w="25400" cap="rnd">
              <a:noFill/>
              <a:round/>
            </a:ln>
            <a:effectLst/>
          </c:spPr>
          <c:marker>
            <c:symbol val="circle"/>
            <c:size val="6"/>
            <c:spPr>
              <a:solidFill>
                <a:schemeClr val="tx1">
                  <a:lumMod val="75000"/>
                  <a:lumOff val="25000"/>
                </a:schemeClr>
              </a:solidFill>
              <a:ln w="9525">
                <a:noFill/>
              </a:ln>
              <a:effectLst/>
            </c:spPr>
          </c:marker>
          <c:dLbls>
            <c:dLbl>
              <c:idx val="0"/>
              <c:tx>
                <c:rich>
                  <a:bodyPr rot="0" spcFirstLastPara="1" vertOverflow="ellipsis" vert="horz" wrap="square" lIns="38100" tIns="19050" rIns="38100" bIns="19050" anchor="ctr" anchorCtr="1">
                    <a:spAutoFit/>
                  </a:bodyPr>
                  <a:lstStyle/>
                  <a:p>
                    <a:pPr>
                      <a:defRPr sz="1050" b="0" i="0" u="sng" strike="noStrike" kern="1200" baseline="0">
                        <a:solidFill>
                          <a:schemeClr val="tx1">
                            <a:lumMod val="75000"/>
                            <a:lumOff val="25000"/>
                          </a:schemeClr>
                        </a:solidFill>
                        <a:latin typeface="+mn-lt"/>
                        <a:ea typeface="+mn-ea"/>
                        <a:cs typeface="+mn-cs"/>
                      </a:defRPr>
                    </a:pPr>
                    <a:fld id="{7187AF42-0E87-49E5-BF74-1658B5BBD235}" type="CELLRANGE">
                      <a:rPr lang="en-US">
                        <a:solidFill>
                          <a:schemeClr val="tx1">
                            <a:lumMod val="75000"/>
                            <a:lumOff val="25000"/>
                          </a:schemeClr>
                        </a:solidFill>
                      </a:rPr>
                      <a:pPr>
                        <a:defRPr sz="1050" u="sng"/>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050" b="0" i="0" u="sng"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0203-42AF-9990-7A52825A6121}"/>
                </c:ext>
              </c:extLst>
            </c:dLbl>
            <c:dLbl>
              <c:idx val="1"/>
              <c:layout>
                <c:manualLayout>
                  <c:x val="-5.049090256465092E-2"/>
                  <c:y val="-1.2756261491307411E-2"/>
                </c:manualLayout>
              </c:layout>
              <c:tx>
                <c:rich>
                  <a:bodyPr/>
                  <a:lstStyle/>
                  <a:p>
                    <a:fld id="{0D5D2DC0-52EC-4393-BBBA-C78DF9D72628}"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0203-42AF-9990-7A52825A6121}"/>
                </c:ext>
              </c:extLst>
            </c:dLbl>
            <c:dLbl>
              <c:idx val="2"/>
              <c:tx>
                <c:rich>
                  <a:bodyPr/>
                  <a:lstStyle/>
                  <a:p>
                    <a:fld id="{97B76337-9216-4B8A-930D-C818A0B7818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0203-42AF-9990-7A52825A6121}"/>
                </c:ext>
              </c:extLst>
            </c:dLbl>
            <c:dLbl>
              <c:idx val="3"/>
              <c:layout>
                <c:manualLayout>
                  <c:x val="-6.927950406785296E-3"/>
                  <c:y val="4.2520878755898965E-3"/>
                </c:manualLayout>
              </c:layout>
              <c:tx>
                <c:rich>
                  <a:bodyPr/>
                  <a:lstStyle/>
                  <a:p>
                    <a:fld id="{2A957A2A-2386-405B-AAA5-D8CA01A44F0E}"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0203-42AF-9990-7A52825A6121}"/>
                </c:ext>
              </c:extLst>
            </c:dLbl>
            <c:dLbl>
              <c:idx val="4"/>
              <c:layout>
                <c:manualLayout>
                  <c:x val="-4.1567702440711979E-3"/>
                  <c:y val="0"/>
                </c:manualLayout>
              </c:layout>
              <c:tx>
                <c:rich>
                  <a:bodyPr/>
                  <a:lstStyle/>
                  <a:p>
                    <a:fld id="{728B5D6F-EAAC-413B-9CFA-5D3E86FA9880}"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0203-42AF-9990-7A52825A6121}"/>
                </c:ext>
              </c:extLst>
            </c:dLbl>
            <c:dLbl>
              <c:idx val="5"/>
              <c:tx>
                <c:rich>
                  <a:bodyPr rot="0" spcFirstLastPara="1" vertOverflow="ellipsis" vert="horz" wrap="square" lIns="38100" tIns="19050" rIns="38100" bIns="19050" anchor="ctr" anchorCtr="1">
                    <a:spAutoFit/>
                  </a:bodyPr>
                  <a:lstStyle/>
                  <a:p>
                    <a:pPr>
                      <a:defRPr sz="1050" b="0" i="0" u="sng" strike="noStrike" kern="1200" baseline="0">
                        <a:solidFill>
                          <a:schemeClr val="tx1">
                            <a:lumMod val="75000"/>
                            <a:lumOff val="25000"/>
                          </a:schemeClr>
                        </a:solidFill>
                        <a:latin typeface="+mn-lt"/>
                        <a:ea typeface="+mn-ea"/>
                        <a:cs typeface="+mn-cs"/>
                      </a:defRPr>
                    </a:pPr>
                    <a:fld id="{ECC929F4-8733-42F1-B22D-BE0C156BBD18}" type="CELLRANGE">
                      <a:rPr lang="en-US">
                        <a:solidFill>
                          <a:schemeClr val="tx1">
                            <a:lumMod val="75000"/>
                            <a:lumOff val="25000"/>
                          </a:schemeClr>
                        </a:solidFill>
                      </a:rPr>
                      <a:pPr>
                        <a:defRPr sz="1050" u="sng"/>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050" b="0" i="0" u="sng" strike="noStrike" kern="1200" baseline="0">
                      <a:solidFill>
                        <a:schemeClr val="tx1">
                          <a:lumMod val="75000"/>
                          <a:lumOff val="25000"/>
                        </a:schemeClr>
                      </a:solidFill>
                      <a:latin typeface="+mn-lt"/>
                      <a:ea typeface="+mn-ea"/>
                      <a:cs typeface="+mn-cs"/>
                    </a:defRPr>
                  </a:pPr>
                  <a:endParaRPr lang="en-US"/>
                </a:p>
              </c:txPr>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0203-42AF-9990-7A52825A6121}"/>
                </c:ext>
              </c:extLst>
            </c:dLbl>
            <c:dLbl>
              <c:idx val="6"/>
              <c:tx>
                <c:rich>
                  <a:bodyPr/>
                  <a:lstStyle/>
                  <a:p>
                    <a:fld id="{DAD2336D-E9D9-4004-8C1A-F7855D16524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0203-42AF-9990-7A52825A6121}"/>
                </c:ext>
              </c:extLst>
            </c:dLbl>
            <c:dLbl>
              <c:idx val="7"/>
              <c:tx>
                <c:rich>
                  <a:bodyPr/>
                  <a:lstStyle/>
                  <a:p>
                    <a:fld id="{E24A2B73-646F-4443-B8A9-F52EC5FB957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0203-42AF-9990-7A52825A6121}"/>
                </c:ext>
              </c:extLst>
            </c:dLbl>
            <c:dLbl>
              <c:idx val="8"/>
              <c:tx>
                <c:rich>
                  <a:bodyPr/>
                  <a:lstStyle/>
                  <a:p>
                    <a:fld id="{C8C8D32B-BD7B-4FFA-9E4E-31C81320BE2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0203-42AF-9990-7A52825A6121}"/>
                </c:ext>
              </c:extLst>
            </c:dLbl>
            <c:dLbl>
              <c:idx val="9"/>
              <c:tx>
                <c:rich>
                  <a:bodyPr/>
                  <a:lstStyle/>
                  <a:p>
                    <a:fld id="{06179FF8-6B41-4E28-936D-1282E494043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0203-42AF-9990-7A52825A6121}"/>
                </c:ext>
              </c:extLst>
            </c:dLbl>
            <c:dLbl>
              <c:idx val="10"/>
              <c:tx>
                <c:rich>
                  <a:bodyPr/>
                  <a:lstStyle/>
                  <a:p>
                    <a:fld id="{3B9E1668-EE50-4FDA-803E-61E9EA6220C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0203-42AF-9990-7A52825A6121}"/>
                </c:ext>
              </c:extLst>
            </c:dLbl>
            <c:dLbl>
              <c:idx val="11"/>
              <c:tx>
                <c:rich>
                  <a:bodyPr/>
                  <a:lstStyle/>
                  <a:p>
                    <a:fld id="{7A3A4CA8-A309-4510-A12F-68F6C2417ED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0203-42AF-9990-7A52825A6121}"/>
                </c:ext>
              </c:extLst>
            </c:dLbl>
            <c:dLbl>
              <c:idx val="12"/>
              <c:tx>
                <c:rich>
                  <a:bodyPr/>
                  <a:lstStyle/>
                  <a:p>
                    <a:fld id="{A27CC160-05D8-41A5-9238-6B8CD88BF819}"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0203-42AF-9990-7A52825A6121}"/>
                </c:ext>
              </c:extLst>
            </c:dLbl>
            <c:dLbl>
              <c:idx val="13"/>
              <c:layout>
                <c:manualLayout>
                  <c:x val="-5.5423603254281962E-3"/>
                  <c:y val="-7.7954030804151585E-17"/>
                </c:manualLayout>
              </c:layout>
              <c:tx>
                <c:rich>
                  <a:bodyPr/>
                  <a:lstStyle/>
                  <a:p>
                    <a:fld id="{0FDFD48F-3003-476B-8E9D-DD61115F2E4E}"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0203-42AF-9990-7A52825A6121}"/>
                </c:ext>
              </c:extLst>
            </c:dLbl>
            <c:dLbl>
              <c:idx val="14"/>
              <c:layout>
                <c:manualLayout>
                  <c:x val="-7.1350906688690638E-2"/>
                  <c:y val="1.2756261491307411E-2"/>
                </c:manualLayout>
              </c:layout>
              <c:tx>
                <c:rich>
                  <a:bodyPr/>
                  <a:lstStyle/>
                  <a:p>
                    <a:fld id="{482E100B-2C0E-4363-BBC7-C973798754B6}"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0203-42AF-9990-7A52825A6121}"/>
                </c:ext>
              </c:extLst>
            </c:dLbl>
            <c:dLbl>
              <c:idx val="15"/>
              <c:layout>
                <c:manualLayout>
                  <c:x val="-2.8903409097108045E-2"/>
                  <c:y val="2.1069091896475996E-2"/>
                </c:manualLayout>
              </c:layout>
              <c:tx>
                <c:rich>
                  <a:bodyPr/>
                  <a:lstStyle/>
                  <a:p>
                    <a:fld id="{8FFFCE7F-85C4-4A8C-A1F3-651263398FCC}"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0203-42AF-9990-7A52825A6121}"/>
                </c:ext>
              </c:extLst>
            </c:dLbl>
            <c:dLbl>
              <c:idx val="16"/>
              <c:layout>
                <c:manualLayout>
                  <c:x val="-3.2859323330173024E-2"/>
                  <c:y val="2.1069091896476076E-2"/>
                </c:manualLayout>
              </c:layout>
              <c:tx>
                <c:rich>
                  <a:bodyPr/>
                  <a:lstStyle/>
                  <a:p>
                    <a:fld id="{60A88A68-F0BE-47A7-8B02-19D73FF9AA91}"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0203-42AF-9990-7A52825A6121}"/>
                </c:ext>
              </c:extLst>
            </c:dLbl>
            <c:dLbl>
              <c:idx val="17"/>
              <c:layout>
                <c:manualLayout>
                  <c:x val="-3.8623378068618403E-2"/>
                  <c:y val="2.5321179060245211E-2"/>
                </c:manualLayout>
              </c:layout>
              <c:tx>
                <c:rich>
                  <a:bodyPr/>
                  <a:lstStyle/>
                  <a:p>
                    <a:fld id="{02275861-C795-40ED-AAAF-35C28A5F4C5A}"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0203-42AF-9990-7A52825A6121}"/>
                </c:ext>
              </c:extLst>
            </c:dLbl>
            <c:dLbl>
              <c:idx val="18"/>
              <c:layout>
                <c:manualLayout>
                  <c:x val="-8.3273963889558655E-2"/>
                  <c:y val="1.4882305073191902E-2"/>
                </c:manualLayout>
              </c:layout>
              <c:tx>
                <c:rich>
                  <a:bodyPr rot="0" spcFirstLastPara="1" vertOverflow="ellipsis" vert="horz" wrap="square" lIns="38100" tIns="19050" rIns="38100" bIns="19050" anchor="ctr" anchorCtr="1">
                    <a:spAutoFit/>
                  </a:bodyPr>
                  <a:lstStyle/>
                  <a:p>
                    <a:pPr>
                      <a:defRPr sz="1050" b="0" i="0" u="sng" strike="noStrike" kern="1200" baseline="0">
                        <a:solidFill>
                          <a:schemeClr val="tx1">
                            <a:lumMod val="75000"/>
                            <a:lumOff val="25000"/>
                          </a:schemeClr>
                        </a:solidFill>
                        <a:latin typeface="+mn-lt"/>
                        <a:ea typeface="+mn-ea"/>
                        <a:cs typeface="+mn-cs"/>
                      </a:defRPr>
                    </a:pPr>
                    <a:fld id="{6DE2BCD1-9345-4AFE-AF7A-DF12EE76DFCC}" type="CELLRANGE">
                      <a:rPr lang="en-US">
                        <a:solidFill>
                          <a:schemeClr val="tx1">
                            <a:lumMod val="75000"/>
                            <a:lumOff val="25000"/>
                          </a:schemeClr>
                        </a:solidFill>
                      </a:rPr>
                      <a:pPr>
                        <a:defRPr sz="1050" u="sng"/>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050" b="0" i="0" u="sng"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0203-42AF-9990-7A52825A6121}"/>
                </c:ext>
              </c:extLst>
            </c:dLbl>
            <c:dLbl>
              <c:idx val="19"/>
              <c:tx>
                <c:rich>
                  <a:bodyPr/>
                  <a:lstStyle/>
                  <a:p>
                    <a:fld id="{AE844E21-51CA-4766-9951-323F6C18173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0203-42AF-9990-7A52825A6121}"/>
                </c:ext>
              </c:extLst>
            </c:dLbl>
            <c:dLbl>
              <c:idx val="20"/>
              <c:layout>
                <c:manualLayout>
                  <c:x val="-6.6695324015330959E-2"/>
                  <c:y val="-4.252087163769137E-3"/>
                </c:manualLayout>
              </c:layout>
              <c:tx>
                <c:rich>
                  <a:bodyPr/>
                  <a:lstStyle/>
                  <a:p>
                    <a:fld id="{D051E347-3008-46FB-A7A2-672F04B2149E}"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0203-42AF-9990-7A52825A6121}"/>
                </c:ext>
              </c:extLst>
            </c:dLbl>
            <c:dLbl>
              <c:idx val="21"/>
              <c:layout>
                <c:manualLayout>
                  <c:x val="-6.9016241952394614E-2"/>
                  <c:y val="-7.7954030804151585E-17"/>
                </c:manualLayout>
              </c:layout>
              <c:tx>
                <c:rich>
                  <a:bodyPr/>
                  <a:lstStyle/>
                  <a:p>
                    <a:fld id="{9D076539-B658-47E8-A652-582E14BF4ABD}"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0203-42AF-9990-7A52825A6121}"/>
                </c:ext>
              </c:extLst>
            </c:dLbl>
            <c:dLbl>
              <c:idx val="22"/>
              <c:layout>
                <c:manualLayout>
                  <c:x val="-2.9229077317017557E-2"/>
                  <c:y val="2.4258157269302926E-2"/>
                </c:manualLayout>
              </c:layout>
              <c:tx>
                <c:rich>
                  <a:bodyPr rot="0" spcFirstLastPara="1" vertOverflow="ellipsis" vert="horz" wrap="square" lIns="38100" tIns="19050" rIns="38100" bIns="19050" anchor="ctr" anchorCtr="1">
                    <a:noAutofit/>
                  </a:bodyPr>
                  <a:lstStyle/>
                  <a:p>
                    <a:pPr>
                      <a:defRPr sz="1050" b="0" i="0" u="none" strike="noStrike" kern="1200" baseline="0">
                        <a:solidFill>
                          <a:schemeClr val="tx1">
                            <a:lumMod val="75000"/>
                            <a:lumOff val="25000"/>
                          </a:schemeClr>
                        </a:solidFill>
                        <a:latin typeface="+mn-lt"/>
                        <a:ea typeface="+mn-ea"/>
                        <a:cs typeface="+mn-cs"/>
                      </a:defRPr>
                    </a:pPr>
                    <a:fld id="{89028879-61E0-48FB-AB20-CA27A64E0906}" type="CELLRANGE">
                      <a:rPr lang="en-US">
                        <a:solidFill>
                          <a:schemeClr val="tx1">
                            <a:lumMod val="75000"/>
                            <a:lumOff val="25000"/>
                          </a:schemeClr>
                        </a:solidFill>
                      </a:rPr>
                      <a:pPr>
                        <a:defRPr sz="1050"/>
                      </a:pPr>
                      <a:t>[CELLRANGE]</a:t>
                    </a:fld>
                    <a:endParaRPr lang="en-GB"/>
                  </a:p>
                </c:rich>
              </c:tx>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layout>
                    <c:manualLayout>
                      <c:w val="3.9059784393455213E-2"/>
                      <c:h val="4.426422737483672E-2"/>
                    </c:manualLayout>
                  </c15:layout>
                  <c15:dlblFieldTable/>
                  <c15:showDataLabelsRange val="1"/>
                </c:ext>
                <c:ext xmlns:c16="http://schemas.microsoft.com/office/drawing/2014/chart" uri="{C3380CC4-5D6E-409C-BE32-E72D297353CC}">
                  <c16:uniqueId val="{00000017-0203-42AF-9990-7A52825A6121}"/>
                </c:ext>
              </c:extLst>
            </c:dLbl>
            <c:dLbl>
              <c:idx val="23"/>
              <c:tx>
                <c:rich>
                  <a:bodyPr/>
                  <a:lstStyle/>
                  <a:p>
                    <a:fld id="{B5FD24A7-B8F9-41CE-84C3-253289C774A0}"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0203-42AF-9990-7A52825A6121}"/>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Extra!$C$80:$C$103</c:f>
              <c:numCache>
                <c:formatCode>0.00</c:formatCode>
                <c:ptCount val="24"/>
                <c:pt idx="0">
                  <c:v>81.218000000000004</c:v>
                </c:pt>
                <c:pt idx="1">
                  <c:v>32.618000000000002</c:v>
                </c:pt>
                <c:pt idx="2">
                  <c:v>95.798000000000002</c:v>
                </c:pt>
                <c:pt idx="3">
                  <c:v>41.123000000000005</c:v>
                </c:pt>
                <c:pt idx="4">
                  <c:v>38.692999999999998</c:v>
                </c:pt>
                <c:pt idx="5">
                  <c:v>48.412999999999997</c:v>
                </c:pt>
                <c:pt idx="6">
                  <c:v>75.143000000000001</c:v>
                </c:pt>
                <c:pt idx="7">
                  <c:v>69.067999999999998</c:v>
                </c:pt>
                <c:pt idx="8">
                  <c:v>92.153000000000006</c:v>
                </c:pt>
                <c:pt idx="9">
                  <c:v>39.908000000000001</c:v>
                </c:pt>
                <c:pt idx="10">
                  <c:v>67.853000000000009</c:v>
                </c:pt>
                <c:pt idx="11">
                  <c:v>100</c:v>
                </c:pt>
                <c:pt idx="12">
                  <c:v>56.918000000000006</c:v>
                </c:pt>
                <c:pt idx="13">
                  <c:v>52.058000000000007</c:v>
                </c:pt>
                <c:pt idx="14">
                  <c:v>33.832999999999998</c:v>
                </c:pt>
                <c:pt idx="15">
                  <c:v>43.552999999999997</c:v>
                </c:pt>
                <c:pt idx="16">
                  <c:v>76.358000000000004</c:v>
                </c:pt>
                <c:pt idx="17">
                  <c:v>36.262999999999998</c:v>
                </c:pt>
                <c:pt idx="18">
                  <c:v>72.713000000000008</c:v>
                </c:pt>
                <c:pt idx="19">
                  <c:v>82.433000000000007</c:v>
                </c:pt>
                <c:pt idx="20">
                  <c:v>66.638000000000005</c:v>
                </c:pt>
                <c:pt idx="21">
                  <c:v>24.113</c:v>
                </c:pt>
                <c:pt idx="22">
                  <c:v>28.972999999999999</c:v>
                </c:pt>
                <c:pt idx="23">
                  <c:v>47.198</c:v>
                </c:pt>
              </c:numCache>
            </c:numRef>
          </c:xVal>
          <c:yVal>
            <c:numRef>
              <c:f>Extra!$E$80:$E$103</c:f>
              <c:numCache>
                <c:formatCode>General</c:formatCode>
                <c:ptCount val="24"/>
                <c:pt idx="0">
                  <c:v>56</c:v>
                </c:pt>
                <c:pt idx="1">
                  <c:v>67</c:v>
                </c:pt>
                <c:pt idx="2">
                  <c:v>65</c:v>
                </c:pt>
                <c:pt idx="3">
                  <c:v>79</c:v>
                </c:pt>
                <c:pt idx="4">
                  <c:v>63</c:v>
                </c:pt>
                <c:pt idx="5">
                  <c:v>38</c:v>
                </c:pt>
                <c:pt idx="6">
                  <c:v>44</c:v>
                </c:pt>
                <c:pt idx="7">
                  <c:v>79</c:v>
                </c:pt>
                <c:pt idx="8">
                  <c:v>76</c:v>
                </c:pt>
                <c:pt idx="9">
                  <c:v>72</c:v>
                </c:pt>
                <c:pt idx="10">
                  <c:v>65</c:v>
                </c:pt>
                <c:pt idx="11">
                  <c:v>43</c:v>
                </c:pt>
                <c:pt idx="12">
                  <c:v>35</c:v>
                </c:pt>
                <c:pt idx="13">
                  <c:v>59</c:v>
                </c:pt>
                <c:pt idx="14">
                  <c:v>64</c:v>
                </c:pt>
                <c:pt idx="15">
                  <c:v>60</c:v>
                </c:pt>
                <c:pt idx="16">
                  <c:v>42</c:v>
                </c:pt>
                <c:pt idx="17">
                  <c:v>58</c:v>
                </c:pt>
                <c:pt idx="18">
                  <c:v>59</c:v>
                </c:pt>
                <c:pt idx="19">
                  <c:v>67</c:v>
                </c:pt>
                <c:pt idx="20">
                  <c:v>72</c:v>
                </c:pt>
                <c:pt idx="21">
                  <c:v>64</c:v>
                </c:pt>
                <c:pt idx="22">
                  <c:v>59</c:v>
                </c:pt>
                <c:pt idx="23">
                  <c:v>89</c:v>
                </c:pt>
              </c:numCache>
            </c:numRef>
          </c:yVal>
          <c:smooth val="0"/>
          <c:extLst>
            <c:ext xmlns:c15="http://schemas.microsoft.com/office/drawing/2012/chart" uri="{02D57815-91ED-43cb-92C2-25804820EDAC}">
              <c15:datalabelsRange>
                <c15:f>Extra!$B$80:$B$103</c15:f>
                <c15:dlblRangeCache>
                  <c:ptCount val="24"/>
                  <c:pt idx="0">
                    <c:v>Indonesia</c:v>
                  </c:pt>
                  <c:pt idx="1">
                    <c:v>Japan</c:v>
                  </c:pt>
                  <c:pt idx="2">
                    <c:v>Philippines</c:v>
                  </c:pt>
                  <c:pt idx="3">
                    <c:v>South Korea</c:v>
                  </c:pt>
                  <c:pt idx="4">
                    <c:v>Germany</c:v>
                  </c:pt>
                  <c:pt idx="5">
                    <c:v>Israel</c:v>
                  </c:pt>
                  <c:pt idx="6">
                    <c:v>Tunisia</c:v>
                  </c:pt>
                  <c:pt idx="7">
                    <c:v>Greece</c:v>
                  </c:pt>
                  <c:pt idx="8">
                    <c:v>Kenya</c:v>
                  </c:pt>
                  <c:pt idx="9">
                    <c:v>France</c:v>
                  </c:pt>
                  <c:pt idx="10">
                    <c:v>Italy</c:v>
                  </c:pt>
                  <c:pt idx="11">
                    <c:v>Nigeria</c:v>
                  </c:pt>
                  <c:pt idx="12">
                    <c:v>Russia</c:v>
                  </c:pt>
                  <c:pt idx="13">
                    <c:v>Hungary</c:v>
                  </c:pt>
                  <c:pt idx="14">
                    <c:v>Netherlands</c:v>
                  </c:pt>
                  <c:pt idx="15">
                    <c:v>Canada</c:v>
                  </c:pt>
                  <c:pt idx="16">
                    <c:v>Poland</c:v>
                  </c:pt>
                  <c:pt idx="17">
                    <c:v>Australia</c:v>
                  </c:pt>
                  <c:pt idx="18">
                    <c:v>South Africa</c:v>
                  </c:pt>
                  <c:pt idx="19">
                    <c:v>Brazil</c:v>
                  </c:pt>
                  <c:pt idx="20">
                    <c:v>Mexico</c:v>
                  </c:pt>
                  <c:pt idx="21">
                    <c:v>Sweden</c:v>
                  </c:pt>
                  <c:pt idx="22">
                    <c:v>UK</c:v>
                  </c:pt>
                  <c:pt idx="23">
                    <c:v>Spain</c:v>
                  </c:pt>
                </c15:dlblRangeCache>
              </c15:datalabelsRange>
            </c:ext>
            <c:ext xmlns:c16="http://schemas.microsoft.com/office/drawing/2014/chart" uri="{C3380CC4-5D6E-409C-BE32-E72D297353CC}">
              <c16:uniqueId val="{00000019-0203-42AF-9990-7A52825A6121}"/>
            </c:ext>
          </c:extLst>
        </c:ser>
        <c:dLbls>
          <c:showLegendKey val="0"/>
          <c:showVal val="0"/>
          <c:showCatName val="0"/>
          <c:showSerName val="0"/>
          <c:showPercent val="0"/>
          <c:showBubbleSize val="0"/>
        </c:dLbls>
        <c:axId val="551468271"/>
        <c:axId val="551469519"/>
      </c:scatterChart>
      <c:valAx>
        <c:axId val="551468271"/>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800" b="1"/>
                  <a:t>Debiased</a:t>
                </a:r>
                <a:r>
                  <a:rPr lang="en-GB" sz="1800" b="1" baseline="0"/>
                  <a:t> National Religiosity</a:t>
                </a:r>
                <a:endParaRPr lang="en-GB" sz="1800" b="1"/>
              </a:p>
            </c:rich>
          </c:tx>
          <c:layout>
            <c:manualLayout>
              <c:xMode val="edge"/>
              <c:yMode val="edge"/>
              <c:x val="0.38576297876963433"/>
              <c:y val="0.9363297753128461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551469519"/>
        <c:crosses val="autoZero"/>
        <c:crossBetween val="midCat"/>
      </c:valAx>
      <c:valAx>
        <c:axId val="5514695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800" b="1"/>
                  <a:t>%</a:t>
                </a:r>
                <a:r>
                  <a:rPr lang="en-GB" sz="1800" b="1" baseline="0"/>
                  <a:t> public exprressing that  Climtae-Change is a 'Major Threat'</a:t>
                </a:r>
                <a:endParaRPr lang="en-GB" sz="1800" b="1"/>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551468271"/>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800" b="1" i="0" u="sng" baseline="0">
                <a:effectLst/>
              </a:rPr>
              <a:t>A Mixed-Mode (MM2) series</a:t>
            </a:r>
            <a:r>
              <a:rPr lang="en-US" sz="1800" b="1" i="0" u="none" baseline="0">
                <a:effectLst/>
              </a:rPr>
              <a:t>. </a:t>
            </a:r>
            <a:r>
              <a:rPr lang="en-US" sz="1800" b="1" i="0" baseline="0">
                <a:effectLst/>
              </a:rPr>
              <a:t>Pew 2015: Opinion on timescale of global harm from climate change</a:t>
            </a:r>
            <a:r>
              <a:rPr lang="en-US" sz="1800" b="0" i="0" baseline="0">
                <a:effectLst/>
              </a:rPr>
              <a:t>, versus </a:t>
            </a:r>
            <a:r>
              <a:rPr lang="en-US" sz="1800" b="1" i="0" baseline="0">
                <a:effectLst/>
              </a:rPr>
              <a:t>National Religiosities</a:t>
            </a:r>
            <a:r>
              <a:rPr lang="en-US" sz="1800" b="0" i="0" baseline="0">
                <a:effectLst/>
              </a:rPr>
              <a:t>, 26 Nations.</a:t>
            </a:r>
            <a:endParaRPr lang="en-GB">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6"/>
            <c:spPr>
              <a:solidFill>
                <a:schemeClr val="tx1">
                  <a:lumMod val="95000"/>
                  <a:lumOff val="5000"/>
                </a:schemeClr>
              </a:solidFill>
              <a:ln w="9525">
                <a:noFill/>
              </a:ln>
              <a:effectLst/>
            </c:spPr>
          </c:marker>
          <c:dLbls>
            <c:dLbl>
              <c:idx val="0"/>
              <c:tx>
                <c:rich>
                  <a:bodyPr/>
                  <a:lstStyle/>
                  <a:p>
                    <a:fld id="{7B63F395-8A18-411C-913F-AE186CF25D58}"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7CD7-439F-9036-2440E0FFF12D}"/>
                </c:ext>
              </c:extLst>
            </c:dLbl>
            <c:dLbl>
              <c:idx val="1"/>
              <c:tx>
                <c:rich>
                  <a:bodyPr/>
                  <a:lstStyle/>
                  <a:p>
                    <a:fld id="{C41F07AB-3BC0-416D-9063-523DA8A0BD82}"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7CD7-439F-9036-2440E0FFF12D}"/>
                </c:ext>
              </c:extLst>
            </c:dLbl>
            <c:dLbl>
              <c:idx val="2"/>
              <c:tx>
                <c:rich>
                  <a:bodyPr/>
                  <a:lstStyle/>
                  <a:p>
                    <a:fld id="{FBB21378-1C37-49FB-B19F-0D4AB8D17CA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7CD7-439F-9036-2440E0FFF12D}"/>
                </c:ext>
              </c:extLst>
            </c:dLbl>
            <c:dLbl>
              <c:idx val="3"/>
              <c:tx>
                <c:rich>
                  <a:bodyPr/>
                  <a:lstStyle/>
                  <a:p>
                    <a:fld id="{9C7C6D7A-7C06-4074-8C72-5D164F40AFD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7CD7-439F-9036-2440E0FFF12D}"/>
                </c:ext>
              </c:extLst>
            </c:dLbl>
            <c:dLbl>
              <c:idx val="4"/>
              <c:tx>
                <c:rich>
                  <a:bodyPr/>
                  <a:lstStyle/>
                  <a:p>
                    <a:fld id="{4A337183-F103-4216-A255-25C31F15B79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CD7-439F-9036-2440E0FFF12D}"/>
                </c:ext>
              </c:extLst>
            </c:dLbl>
            <c:dLbl>
              <c:idx val="5"/>
              <c:tx>
                <c:rich>
                  <a:bodyPr/>
                  <a:lstStyle/>
                  <a:p>
                    <a:fld id="{B4F712D2-5368-40B4-855A-4CB189E6EB0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7CD7-439F-9036-2440E0FFF12D}"/>
                </c:ext>
              </c:extLst>
            </c:dLbl>
            <c:dLbl>
              <c:idx val="6"/>
              <c:tx>
                <c:rich>
                  <a:bodyPr/>
                  <a:lstStyle/>
                  <a:p>
                    <a:fld id="{6CE739B1-3C10-48DE-B910-FA90BACECA53}"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7CD7-439F-9036-2440E0FFF12D}"/>
                </c:ext>
              </c:extLst>
            </c:dLbl>
            <c:dLbl>
              <c:idx val="7"/>
              <c:tx>
                <c:rich>
                  <a:bodyPr/>
                  <a:lstStyle/>
                  <a:p>
                    <a:fld id="{1FFE8F94-5052-49F1-B525-121302CEFB34}"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7CD7-439F-9036-2440E0FFF12D}"/>
                </c:ext>
              </c:extLst>
            </c:dLbl>
            <c:dLbl>
              <c:idx val="8"/>
              <c:tx>
                <c:rich>
                  <a:bodyPr/>
                  <a:lstStyle/>
                  <a:p>
                    <a:fld id="{C5AF5D02-A6C3-4582-98AA-727452FCD7A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7CD7-439F-9036-2440E0FFF12D}"/>
                </c:ext>
              </c:extLst>
            </c:dLbl>
            <c:dLbl>
              <c:idx val="9"/>
              <c:tx>
                <c:rich>
                  <a:bodyPr/>
                  <a:lstStyle/>
                  <a:p>
                    <a:fld id="{42583EC3-2B49-4CE4-8359-DFB10C31AE8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7CD7-439F-9036-2440E0FFF12D}"/>
                </c:ext>
              </c:extLst>
            </c:dLbl>
            <c:dLbl>
              <c:idx val="10"/>
              <c:tx>
                <c:rich>
                  <a:bodyPr/>
                  <a:lstStyle/>
                  <a:p>
                    <a:fld id="{8286553B-2939-4DA4-8DD0-04AE59D2E5E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7CD7-439F-9036-2440E0FFF12D}"/>
                </c:ext>
              </c:extLst>
            </c:dLbl>
            <c:dLbl>
              <c:idx val="11"/>
              <c:tx>
                <c:rich>
                  <a:bodyPr/>
                  <a:lstStyle/>
                  <a:p>
                    <a:fld id="{333FE409-84EA-4FCC-B125-DD014AC4D8E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7CD7-439F-9036-2440E0FFF12D}"/>
                </c:ext>
              </c:extLst>
            </c:dLbl>
            <c:dLbl>
              <c:idx val="12"/>
              <c:tx>
                <c:rich>
                  <a:bodyPr/>
                  <a:lstStyle/>
                  <a:p>
                    <a:fld id="{A58A36E8-8117-4C83-8474-DBA8EA12436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7CD7-439F-9036-2440E0FFF12D}"/>
                </c:ext>
              </c:extLst>
            </c:dLbl>
            <c:dLbl>
              <c:idx val="13"/>
              <c:tx>
                <c:rich>
                  <a:bodyPr/>
                  <a:lstStyle/>
                  <a:p>
                    <a:fld id="{AA1CEE0B-8EAE-41CB-9922-0C28BEDE76F0}"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7CD7-439F-9036-2440E0FFF12D}"/>
                </c:ext>
              </c:extLst>
            </c:dLbl>
            <c:dLbl>
              <c:idx val="14"/>
              <c:layout>
                <c:manualLayout>
                  <c:x val="-4.695454807081563E-2"/>
                  <c:y val="-2.4092620774880755E-2"/>
                </c:manualLayout>
              </c:layout>
              <c:tx>
                <c:rich>
                  <a:bodyPr/>
                  <a:lstStyle/>
                  <a:p>
                    <a:fld id="{97FE040F-3B4A-403C-82D6-A45F8FBE33C2}"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7CD7-439F-9036-2440E0FFF12D}"/>
                </c:ext>
              </c:extLst>
            </c:dLbl>
            <c:dLbl>
              <c:idx val="15"/>
              <c:tx>
                <c:rich>
                  <a:bodyPr/>
                  <a:lstStyle/>
                  <a:p>
                    <a:fld id="{A58475D1-3F5E-460A-82AA-537A7A709EA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7CD7-439F-9036-2440E0FFF12D}"/>
                </c:ext>
              </c:extLst>
            </c:dLbl>
            <c:dLbl>
              <c:idx val="16"/>
              <c:tx>
                <c:rich>
                  <a:bodyPr/>
                  <a:lstStyle/>
                  <a:p>
                    <a:fld id="{C5E8D474-8A8C-456F-B9D4-DBE5024FC95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7CD7-439F-9036-2440E0FFF12D}"/>
                </c:ext>
              </c:extLst>
            </c:dLbl>
            <c:dLbl>
              <c:idx val="17"/>
              <c:tx>
                <c:rich>
                  <a:bodyPr/>
                  <a:lstStyle/>
                  <a:p>
                    <a:fld id="{A470EF27-7A5D-4F23-968C-1D7C330B73E7}"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7CD7-439F-9036-2440E0FFF12D}"/>
                </c:ext>
              </c:extLst>
            </c:dLbl>
            <c:dLbl>
              <c:idx val="18"/>
              <c:tx>
                <c:rich>
                  <a:bodyPr/>
                  <a:lstStyle/>
                  <a:p>
                    <a:fld id="{C6478005-DEA4-497A-92A1-095E7C80C2E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7CD7-439F-9036-2440E0FFF12D}"/>
                </c:ext>
              </c:extLst>
            </c:dLbl>
            <c:dLbl>
              <c:idx val="19"/>
              <c:tx>
                <c:rich>
                  <a:bodyPr/>
                  <a:lstStyle/>
                  <a:p>
                    <a:fld id="{D98460FF-DFF8-45BB-A1F4-FC7D3F7B959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7CD7-439F-9036-2440E0FFF12D}"/>
                </c:ext>
              </c:extLst>
            </c:dLbl>
            <c:dLbl>
              <c:idx val="20"/>
              <c:tx>
                <c:rich>
                  <a:bodyPr/>
                  <a:lstStyle/>
                  <a:p>
                    <a:fld id="{9FA44EB8-FEA5-41EC-927D-7E1A7B58279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7CD7-439F-9036-2440E0FFF12D}"/>
                </c:ext>
              </c:extLst>
            </c:dLbl>
            <c:dLbl>
              <c:idx val="21"/>
              <c:tx>
                <c:rich>
                  <a:bodyPr/>
                  <a:lstStyle/>
                  <a:p>
                    <a:fld id="{8AF7230C-7C38-4629-A66A-596927F71D8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7CD7-439F-9036-2440E0FFF12D}"/>
                </c:ext>
              </c:extLst>
            </c:dLbl>
            <c:dLbl>
              <c:idx val="22"/>
              <c:tx>
                <c:rich>
                  <a:bodyPr/>
                  <a:lstStyle/>
                  <a:p>
                    <a:fld id="{799343ED-3D0D-4908-B7A8-F9D280248B3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7CD7-439F-9036-2440E0FFF12D}"/>
                </c:ext>
              </c:extLst>
            </c:dLbl>
            <c:dLbl>
              <c:idx val="23"/>
              <c:tx>
                <c:rich>
                  <a:bodyPr/>
                  <a:lstStyle/>
                  <a:p>
                    <a:fld id="{94A0436A-C9C7-4F04-9526-800D4404B37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7CD7-439F-9036-2440E0FFF12D}"/>
                </c:ext>
              </c:extLst>
            </c:dLbl>
            <c:dLbl>
              <c:idx val="24"/>
              <c:tx>
                <c:rich>
                  <a:bodyPr/>
                  <a:lstStyle/>
                  <a:p>
                    <a:fld id="{0BE1D061-DB9D-4997-BB58-E34469696BC4}"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7CD7-439F-9036-2440E0FFF12D}"/>
                </c:ext>
              </c:extLst>
            </c:dLbl>
            <c:dLbl>
              <c:idx val="25"/>
              <c:tx>
                <c:rich>
                  <a:bodyPr/>
                  <a:lstStyle/>
                  <a:p>
                    <a:fld id="{D1E81D40-35A7-4CB4-8BB1-CFDD04EA428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7CD7-439F-9036-2440E0FFF12D}"/>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Extra!$C$266:$C$291</c:f>
              <c:numCache>
                <c:formatCode>0.00</c:formatCode>
                <c:ptCount val="26"/>
                <c:pt idx="0">
                  <c:v>81.218000000000004</c:v>
                </c:pt>
                <c:pt idx="1">
                  <c:v>32.618000000000002</c:v>
                </c:pt>
                <c:pt idx="2">
                  <c:v>95.798000000000002</c:v>
                </c:pt>
                <c:pt idx="3">
                  <c:v>41.123000000000005</c:v>
                </c:pt>
                <c:pt idx="4">
                  <c:v>38.692999999999998</c:v>
                </c:pt>
                <c:pt idx="5">
                  <c:v>48.412999999999997</c:v>
                </c:pt>
                <c:pt idx="6">
                  <c:v>92.153000000000006</c:v>
                </c:pt>
                <c:pt idx="7">
                  <c:v>37.478000000000002</c:v>
                </c:pt>
                <c:pt idx="8">
                  <c:v>67.853000000000009</c:v>
                </c:pt>
                <c:pt idx="9">
                  <c:v>100</c:v>
                </c:pt>
                <c:pt idx="10">
                  <c:v>56.918000000000006</c:v>
                </c:pt>
                <c:pt idx="11">
                  <c:v>43.552999999999997</c:v>
                </c:pt>
                <c:pt idx="12">
                  <c:v>76.358000000000004</c:v>
                </c:pt>
                <c:pt idx="13">
                  <c:v>36.262999999999998</c:v>
                </c:pt>
                <c:pt idx="14">
                  <c:v>72.713000000000008</c:v>
                </c:pt>
                <c:pt idx="15">
                  <c:v>82.433000000000007</c:v>
                </c:pt>
                <c:pt idx="16">
                  <c:v>66.638000000000005</c:v>
                </c:pt>
                <c:pt idx="17">
                  <c:v>28.972999999999999</c:v>
                </c:pt>
                <c:pt idx="18">
                  <c:v>47.198</c:v>
                </c:pt>
                <c:pt idx="19">
                  <c:v>58.132999999999996</c:v>
                </c:pt>
                <c:pt idx="20">
                  <c:v>78.787999999999997</c:v>
                </c:pt>
                <c:pt idx="21">
                  <c:v>84.863</c:v>
                </c:pt>
                <c:pt idx="22">
                  <c:v>94.582999999999998</c:v>
                </c:pt>
                <c:pt idx="23">
                  <c:v>87.293000000000006</c:v>
                </c:pt>
                <c:pt idx="24">
                  <c:v>64.207999999999998</c:v>
                </c:pt>
                <c:pt idx="25">
                  <c:v>100</c:v>
                </c:pt>
              </c:numCache>
            </c:numRef>
          </c:xVal>
          <c:yVal>
            <c:numRef>
              <c:f>Extra!$D$266:$D$291</c:f>
              <c:numCache>
                <c:formatCode>General</c:formatCode>
                <c:ptCount val="26"/>
                <c:pt idx="0">
                  <c:v>20</c:v>
                </c:pt>
                <c:pt idx="1">
                  <c:v>71</c:v>
                </c:pt>
                <c:pt idx="2">
                  <c:v>60</c:v>
                </c:pt>
                <c:pt idx="3">
                  <c:v>50</c:v>
                </c:pt>
                <c:pt idx="4">
                  <c:v>66</c:v>
                </c:pt>
                <c:pt idx="5">
                  <c:v>36</c:v>
                </c:pt>
                <c:pt idx="6">
                  <c:v>54</c:v>
                </c:pt>
                <c:pt idx="7">
                  <c:v>59</c:v>
                </c:pt>
                <c:pt idx="8">
                  <c:v>65</c:v>
                </c:pt>
                <c:pt idx="9">
                  <c:v>52</c:v>
                </c:pt>
                <c:pt idx="10">
                  <c:v>42</c:v>
                </c:pt>
                <c:pt idx="11">
                  <c:v>56</c:v>
                </c:pt>
                <c:pt idx="12">
                  <c:v>28</c:v>
                </c:pt>
                <c:pt idx="13">
                  <c:v>46</c:v>
                </c:pt>
                <c:pt idx="14">
                  <c:v>31</c:v>
                </c:pt>
                <c:pt idx="15">
                  <c:v>90</c:v>
                </c:pt>
                <c:pt idx="16">
                  <c:v>68</c:v>
                </c:pt>
                <c:pt idx="17">
                  <c:v>48</c:v>
                </c:pt>
                <c:pt idx="18">
                  <c:v>61</c:v>
                </c:pt>
                <c:pt idx="19">
                  <c:v>50</c:v>
                </c:pt>
                <c:pt idx="20">
                  <c:v>24</c:v>
                </c:pt>
                <c:pt idx="21">
                  <c:v>36</c:v>
                </c:pt>
                <c:pt idx="22">
                  <c:v>16</c:v>
                </c:pt>
                <c:pt idx="23">
                  <c:v>76</c:v>
                </c:pt>
                <c:pt idx="24">
                  <c:v>68</c:v>
                </c:pt>
                <c:pt idx="25">
                  <c:v>56</c:v>
                </c:pt>
              </c:numCache>
            </c:numRef>
          </c:yVal>
          <c:smooth val="0"/>
          <c:extLst>
            <c:ext xmlns:c15="http://schemas.microsoft.com/office/drawing/2012/chart" uri="{02D57815-91ED-43cb-92C2-25804820EDAC}">
              <c15:datalabelsRange>
                <c15:f>Extra!$B$266:$B$291</c15:f>
                <c15:dlblRangeCache>
                  <c:ptCount val="26"/>
                  <c:pt idx="0">
                    <c:v>Indonesia</c:v>
                  </c:pt>
                  <c:pt idx="1">
                    <c:v>Japan</c:v>
                  </c:pt>
                  <c:pt idx="2">
                    <c:v>Philippines</c:v>
                  </c:pt>
                  <c:pt idx="3">
                    <c:v>South Korea</c:v>
                  </c:pt>
                  <c:pt idx="4">
                    <c:v>Germany</c:v>
                  </c:pt>
                  <c:pt idx="5">
                    <c:v>Israel</c:v>
                  </c:pt>
                  <c:pt idx="6">
                    <c:v>Kenya</c:v>
                  </c:pt>
                  <c:pt idx="7">
                    <c:v>France</c:v>
                  </c:pt>
                  <c:pt idx="8">
                    <c:v>Italy</c:v>
                  </c:pt>
                  <c:pt idx="9">
                    <c:v>Nigeria</c:v>
                  </c:pt>
                  <c:pt idx="10">
                    <c:v>Russia</c:v>
                  </c:pt>
                  <c:pt idx="11">
                    <c:v>Canada</c:v>
                  </c:pt>
                  <c:pt idx="12">
                    <c:v>Poland</c:v>
                  </c:pt>
                  <c:pt idx="13">
                    <c:v>Australia</c:v>
                  </c:pt>
                  <c:pt idx="14">
                    <c:v>South Africa</c:v>
                  </c:pt>
                  <c:pt idx="15">
                    <c:v>Brazil</c:v>
                  </c:pt>
                  <c:pt idx="16">
                    <c:v>Mexico</c:v>
                  </c:pt>
                  <c:pt idx="17">
                    <c:v>UK</c:v>
                  </c:pt>
                  <c:pt idx="18">
                    <c:v>Spain</c:v>
                  </c:pt>
                  <c:pt idx="19">
                    <c:v>Ukraine</c:v>
                  </c:pt>
                  <c:pt idx="20">
                    <c:v>Turkey</c:v>
                  </c:pt>
                  <c:pt idx="21">
                    <c:v>Malaysia</c:v>
                  </c:pt>
                  <c:pt idx="22">
                    <c:v>Pakistan</c:v>
                  </c:pt>
                  <c:pt idx="23">
                    <c:v>Venezuala</c:v>
                  </c:pt>
                  <c:pt idx="24">
                    <c:v>Chile</c:v>
                  </c:pt>
                  <c:pt idx="25">
                    <c:v>Ghana</c:v>
                  </c:pt>
                </c15:dlblRangeCache>
              </c15:datalabelsRange>
            </c:ext>
            <c:ext xmlns:c16="http://schemas.microsoft.com/office/drawing/2014/chart" uri="{C3380CC4-5D6E-409C-BE32-E72D297353CC}">
              <c16:uniqueId val="{0000001A-7CD7-439F-9036-2440E0FFF12D}"/>
            </c:ext>
          </c:extLst>
        </c:ser>
        <c:dLbls>
          <c:showLegendKey val="0"/>
          <c:showVal val="0"/>
          <c:showCatName val="0"/>
          <c:showSerName val="0"/>
          <c:showPercent val="0"/>
          <c:showBubbleSize val="0"/>
        </c:dLbls>
        <c:axId val="163100912"/>
        <c:axId val="163101744"/>
        <c:extLst>
          <c:ext xmlns:c15="http://schemas.microsoft.com/office/drawing/2012/chart" uri="{02D57815-91ED-43cb-92C2-25804820EDAC}">
            <c15:filteredScatterSeries>
              <c15:ser>
                <c:idx val="1"/>
                <c:order val="1"/>
                <c:tx>
                  <c:v>next few years</c:v>
                </c:tx>
                <c:spPr>
                  <a:ln w="25400" cap="rnd">
                    <a:noFill/>
                    <a:round/>
                  </a:ln>
                  <a:effectLst/>
                </c:spPr>
                <c:marker>
                  <c:symbol val="circle"/>
                  <c:size val="3"/>
                  <c:spPr>
                    <a:solidFill>
                      <a:schemeClr val="accent3"/>
                    </a:solidFill>
                    <a:ln w="9525">
                      <a:noFill/>
                    </a:ln>
                    <a:effectLst/>
                  </c:spPr>
                </c:marker>
                <c:trendline>
                  <c:spPr>
                    <a:ln w="15875" cap="rnd">
                      <a:solidFill>
                        <a:schemeClr val="accent3"/>
                      </a:solidFill>
                      <a:prstDash val="sysDot"/>
                    </a:ln>
                    <a:effectLst/>
                  </c:spPr>
                  <c:trendlineType val="linear"/>
                  <c:dispRSqr val="1"/>
                  <c:dispEq val="0"/>
                  <c:trendlineLbl>
                    <c:layout>
                      <c:manualLayout>
                        <c:x val="0.10947337537610041"/>
                        <c:y val="-1.6336949426617991E-2"/>
                      </c:manualLayout>
                    </c:layout>
                    <c:numFmt formatCode="General" sourceLinked="0"/>
                    <c:spPr>
                      <a:noFill/>
                      <a:ln>
                        <a:noFill/>
                      </a:ln>
                      <a:effectLst/>
                    </c:spPr>
                    <c:txPr>
                      <a:bodyPr rot="0" spcFirstLastPara="1" vertOverflow="ellipsis" vert="horz" wrap="square" anchor="ctr" anchorCtr="1"/>
                      <a:lstStyle/>
                      <a:p>
                        <a:pPr>
                          <a:defRPr sz="1200" b="0" i="0" u="none" strike="noStrike" kern="1200" baseline="0">
                            <a:solidFill>
                              <a:schemeClr val="accent3"/>
                            </a:solidFill>
                            <a:latin typeface="+mn-lt"/>
                            <a:ea typeface="+mn-ea"/>
                            <a:cs typeface="+mn-cs"/>
                          </a:defRPr>
                        </a:pPr>
                        <a:endParaRPr lang="en-US"/>
                      </a:p>
                    </c:txPr>
                  </c:trendlineLbl>
                </c:trendline>
                <c:xVal>
                  <c:numRef>
                    <c:extLst>
                      <c:ext uri="{02D57815-91ED-43cb-92C2-25804820EDAC}">
                        <c15:formulaRef>
                          <c15:sqref>Extra!$C$266:$C$291</c15:sqref>
                        </c15:formulaRef>
                      </c:ext>
                    </c:extLst>
                    <c:numCache>
                      <c:formatCode>0.00</c:formatCode>
                      <c:ptCount val="26"/>
                      <c:pt idx="0">
                        <c:v>81.218000000000004</c:v>
                      </c:pt>
                      <c:pt idx="1">
                        <c:v>32.618000000000002</c:v>
                      </c:pt>
                      <c:pt idx="2">
                        <c:v>95.798000000000002</c:v>
                      </c:pt>
                      <c:pt idx="3">
                        <c:v>41.123000000000005</c:v>
                      </c:pt>
                      <c:pt idx="4">
                        <c:v>38.692999999999998</c:v>
                      </c:pt>
                      <c:pt idx="5">
                        <c:v>48.412999999999997</c:v>
                      </c:pt>
                      <c:pt idx="6">
                        <c:v>92.153000000000006</c:v>
                      </c:pt>
                      <c:pt idx="7">
                        <c:v>37.478000000000002</c:v>
                      </c:pt>
                      <c:pt idx="8">
                        <c:v>67.853000000000009</c:v>
                      </c:pt>
                      <c:pt idx="9">
                        <c:v>100</c:v>
                      </c:pt>
                      <c:pt idx="10">
                        <c:v>56.918000000000006</c:v>
                      </c:pt>
                      <c:pt idx="11">
                        <c:v>43.552999999999997</c:v>
                      </c:pt>
                      <c:pt idx="12">
                        <c:v>76.358000000000004</c:v>
                      </c:pt>
                      <c:pt idx="13">
                        <c:v>36.262999999999998</c:v>
                      </c:pt>
                      <c:pt idx="14">
                        <c:v>72.713000000000008</c:v>
                      </c:pt>
                      <c:pt idx="15">
                        <c:v>82.433000000000007</c:v>
                      </c:pt>
                      <c:pt idx="16">
                        <c:v>66.638000000000005</c:v>
                      </c:pt>
                      <c:pt idx="17">
                        <c:v>28.972999999999999</c:v>
                      </c:pt>
                      <c:pt idx="18">
                        <c:v>47.198</c:v>
                      </c:pt>
                      <c:pt idx="19">
                        <c:v>58.132999999999996</c:v>
                      </c:pt>
                      <c:pt idx="20">
                        <c:v>78.787999999999997</c:v>
                      </c:pt>
                      <c:pt idx="21">
                        <c:v>84.863</c:v>
                      </c:pt>
                      <c:pt idx="22">
                        <c:v>94.582999999999998</c:v>
                      </c:pt>
                      <c:pt idx="23">
                        <c:v>87.293000000000006</c:v>
                      </c:pt>
                      <c:pt idx="24">
                        <c:v>64.207999999999998</c:v>
                      </c:pt>
                      <c:pt idx="25">
                        <c:v>100</c:v>
                      </c:pt>
                    </c:numCache>
                  </c:numRef>
                </c:xVal>
                <c:yVal>
                  <c:numRef>
                    <c:extLst>
                      <c:ext uri="{02D57815-91ED-43cb-92C2-25804820EDAC}">
                        <c15:formulaRef>
                          <c15:sqref>Extra!$E$266:$E$291</c15:sqref>
                        </c15:formulaRef>
                      </c:ext>
                    </c:extLst>
                    <c:numCache>
                      <c:formatCode>General</c:formatCode>
                      <c:ptCount val="26"/>
                      <c:pt idx="0">
                        <c:v>43</c:v>
                      </c:pt>
                      <c:pt idx="1">
                        <c:v>15</c:v>
                      </c:pt>
                      <c:pt idx="2">
                        <c:v>30</c:v>
                      </c:pt>
                      <c:pt idx="3">
                        <c:v>43</c:v>
                      </c:pt>
                      <c:pt idx="4">
                        <c:v>18</c:v>
                      </c:pt>
                      <c:pt idx="5">
                        <c:v>35</c:v>
                      </c:pt>
                      <c:pt idx="6">
                        <c:v>34</c:v>
                      </c:pt>
                      <c:pt idx="7">
                        <c:v>28</c:v>
                      </c:pt>
                      <c:pt idx="8">
                        <c:v>25</c:v>
                      </c:pt>
                      <c:pt idx="9">
                        <c:v>23</c:v>
                      </c:pt>
                      <c:pt idx="10">
                        <c:v>31</c:v>
                      </c:pt>
                      <c:pt idx="11">
                        <c:v>25</c:v>
                      </c:pt>
                      <c:pt idx="12">
                        <c:v>38</c:v>
                      </c:pt>
                      <c:pt idx="13">
                        <c:v>24</c:v>
                      </c:pt>
                      <c:pt idx="14">
                        <c:v>32</c:v>
                      </c:pt>
                      <c:pt idx="15">
                        <c:v>9</c:v>
                      </c:pt>
                      <c:pt idx="16">
                        <c:v>26</c:v>
                      </c:pt>
                      <c:pt idx="17">
                        <c:v>23</c:v>
                      </c:pt>
                      <c:pt idx="18">
                        <c:v>27</c:v>
                      </c:pt>
                      <c:pt idx="19">
                        <c:v>28</c:v>
                      </c:pt>
                      <c:pt idx="20">
                        <c:v>44</c:v>
                      </c:pt>
                      <c:pt idx="21">
                        <c:v>45</c:v>
                      </c:pt>
                      <c:pt idx="22">
                        <c:v>28</c:v>
                      </c:pt>
                      <c:pt idx="23">
                        <c:v>19</c:v>
                      </c:pt>
                      <c:pt idx="24">
                        <c:v>38</c:v>
                      </c:pt>
                      <c:pt idx="25">
                        <c:v>33</c:v>
                      </c:pt>
                    </c:numCache>
                  </c:numRef>
                </c:yVal>
                <c:smooth val="0"/>
                <c:extLst>
                  <c:ext xmlns:c16="http://schemas.microsoft.com/office/drawing/2014/chart" uri="{C3380CC4-5D6E-409C-BE32-E72D297353CC}">
                    <c16:uniqueId val="{0000001C-7CD7-439F-9036-2440E0FFF12D}"/>
                  </c:ext>
                </c:extLst>
              </c15:ser>
            </c15:filteredScatterSeries>
          </c:ext>
        </c:extLst>
      </c:scatterChart>
      <c:valAx>
        <c:axId val="1631009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800" b="1"/>
                  <a:t>Debiased</a:t>
                </a:r>
                <a:r>
                  <a:rPr lang="en-GB" sz="1800" b="1" baseline="0"/>
                  <a:t> National Religiosity</a:t>
                </a:r>
                <a:endParaRPr lang="en-GB" sz="1800" b="1"/>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63101744"/>
        <c:crosses val="autoZero"/>
        <c:crossBetween val="midCat"/>
      </c:valAx>
      <c:valAx>
        <c:axId val="1631017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n-GB" sz="1800" b="1" i="0" baseline="0">
                    <a:effectLst/>
                  </a:rPr>
                  <a:t>% Response for 'Now' option</a:t>
                </a:r>
                <a:endParaRPr lang="en-GB">
                  <a:effectLst/>
                </a:endParaRP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endParaRPr lang="en-GB"/>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6310091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2000" b="1"/>
              <a:t>National most concern about Global Warming </a:t>
            </a:r>
            <a:r>
              <a:rPr lang="en-GB" sz="2000" b="0"/>
              <a:t>versus</a:t>
            </a:r>
            <a:r>
              <a:rPr lang="en-GB" sz="2000" b="1"/>
              <a:t> National Religiosty</a:t>
            </a:r>
          </a:p>
          <a:p>
            <a:pPr>
              <a:defRPr/>
            </a:pPr>
            <a:r>
              <a:rPr lang="en-GB" sz="2000" b="1"/>
              <a:t>27 nation ‘historic' data  </a:t>
            </a:r>
            <a:r>
              <a:rPr lang="en-GB" sz="2000" b="0"/>
              <a:t>(2005-2009, likely low awareness</a:t>
            </a:r>
            <a:r>
              <a:rPr lang="en-GB" sz="2000" b="0" baseline="0"/>
              <a:t> nations removed</a:t>
            </a:r>
            <a:r>
              <a:rPr lang="en-GB" sz="2000" b="0"/>
              <a: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6"/>
            <c:spPr>
              <a:solidFill>
                <a:schemeClr val="bg1">
                  <a:lumMod val="50000"/>
                </a:schemeClr>
              </a:solidFill>
              <a:ln w="9525">
                <a:noFill/>
              </a:ln>
              <a:effectLst/>
            </c:spPr>
          </c:marker>
          <c:dLbls>
            <c:dLbl>
              <c:idx val="0"/>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0-F487-444E-9710-AF066E2DB397}"/>
                </c:ext>
              </c:extLst>
            </c:dLbl>
            <c:dLbl>
              <c:idx val="1"/>
              <c:tx>
                <c:rich>
                  <a:bodyPr/>
                  <a:lstStyle/>
                  <a:p>
                    <a:fld id="{E0E4EC42-7E2C-4236-B7C6-C943DC5290C8}"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F487-444E-9710-AF066E2DB397}"/>
                </c:ext>
              </c:extLst>
            </c:dLbl>
            <c:dLbl>
              <c:idx val="2"/>
              <c:layout>
                <c:manualLayout>
                  <c:x val="-1.1510790323612727E-3"/>
                  <c:y val="-6.012024048096266E-3"/>
                </c:manualLayout>
              </c:layout>
              <c:tx>
                <c:rich>
                  <a:bodyPr/>
                  <a:lstStyle/>
                  <a:p>
                    <a:fld id="{0C9373A9-40E8-4A7B-95C4-758CDD0D192F}"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F487-444E-9710-AF066E2DB397}"/>
                </c:ext>
              </c:extLst>
            </c:dLbl>
            <c:dLbl>
              <c:idx val="3"/>
              <c:tx>
                <c:rich>
                  <a:bodyPr/>
                  <a:lstStyle/>
                  <a:p>
                    <a:fld id="{403F6159-0AA0-4658-898A-599997518120}"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F487-444E-9710-AF066E2DB397}"/>
                </c:ext>
              </c:extLst>
            </c:dLbl>
            <c:dLbl>
              <c:idx val="4"/>
              <c:tx>
                <c:rich>
                  <a:bodyPr/>
                  <a:lstStyle/>
                  <a:p>
                    <a:fld id="{71CD60B4-5429-4519-A6F8-D3DA63B4D04B}"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F487-444E-9710-AF066E2DB397}"/>
                </c:ext>
              </c:extLst>
            </c:dLbl>
            <c:dLbl>
              <c:idx val="5"/>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487-444E-9710-AF066E2DB397}"/>
                </c:ext>
              </c:extLst>
            </c:dLbl>
            <c:dLbl>
              <c:idx val="6"/>
              <c:tx>
                <c:rich>
                  <a:bodyPr/>
                  <a:lstStyle/>
                  <a:p>
                    <a:fld id="{80258CF5-5A7D-46F6-91C1-DAD600042B9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F487-444E-9710-AF066E2DB397}"/>
                </c:ext>
              </c:extLst>
            </c:dLbl>
            <c:dLbl>
              <c:idx val="7"/>
              <c:tx>
                <c:rich>
                  <a:bodyPr/>
                  <a:lstStyle/>
                  <a:p>
                    <a:fld id="{D32CDC26-66B1-4043-B3D1-5E7877EC0E5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F487-444E-9710-AF066E2DB397}"/>
                </c:ext>
              </c:extLst>
            </c:dLbl>
            <c:dLbl>
              <c:idx val="8"/>
              <c:tx>
                <c:rich>
                  <a:bodyPr/>
                  <a:lstStyle/>
                  <a:p>
                    <a:fld id="{C0C8314F-A598-447E-891B-9BBFD94FD3CC}"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F487-444E-9710-AF066E2DB397}"/>
                </c:ext>
              </c:extLst>
            </c:dLbl>
            <c:dLbl>
              <c:idx val="9"/>
              <c:tx>
                <c:rich>
                  <a:bodyPr/>
                  <a:lstStyle/>
                  <a:p>
                    <a:fld id="{8747A823-F9C2-4F47-A6AD-8245D0B0072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F487-444E-9710-AF066E2DB397}"/>
                </c:ext>
              </c:extLst>
            </c:dLbl>
            <c:dLbl>
              <c:idx val="10"/>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487-444E-9710-AF066E2DB397}"/>
                </c:ext>
              </c:extLst>
            </c:dLbl>
            <c:dLbl>
              <c:idx val="11"/>
              <c:layout>
                <c:manualLayout>
                  <c:x val="-2.4270546715409663E-2"/>
                  <c:y val="-2.4478879017878277E-2"/>
                </c:manualLayout>
              </c:layout>
              <c:tx>
                <c:rich>
                  <a:bodyPr/>
                  <a:lstStyle/>
                  <a:p>
                    <a:fld id="{5F7E187D-E5E0-453D-862E-075CBE6116F3}"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F487-444E-9710-AF066E2DB397}"/>
                </c:ext>
              </c:extLst>
            </c:dLbl>
            <c:dLbl>
              <c:idx val="12"/>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487-444E-9710-AF066E2DB397}"/>
                </c:ext>
              </c:extLst>
            </c:dLbl>
            <c:dLbl>
              <c:idx val="13"/>
              <c:tx>
                <c:rich>
                  <a:bodyPr/>
                  <a:lstStyle/>
                  <a:p>
                    <a:fld id="{365204C1-B784-44DA-9837-5B12A769DE79}"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F487-444E-9710-AF066E2DB397}"/>
                </c:ext>
              </c:extLst>
            </c:dLbl>
            <c:dLbl>
              <c:idx val="14"/>
              <c:tx>
                <c:rich>
                  <a:bodyPr/>
                  <a:lstStyle/>
                  <a:p>
                    <a:fld id="{8658BB8D-2A10-45E0-B94E-25E856574C63}"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F487-444E-9710-AF066E2DB397}"/>
                </c:ext>
              </c:extLst>
            </c:dLbl>
            <c:dLbl>
              <c:idx val="15"/>
              <c:layout>
                <c:manualLayout>
                  <c:x val="-3.4532370970838185E-3"/>
                  <c:y val="4.0080160320641279E-3"/>
                </c:manualLayout>
              </c:layout>
              <c:tx>
                <c:rich>
                  <a:bodyPr/>
                  <a:lstStyle/>
                  <a:p>
                    <a:fld id="{4BAF9B38-26F4-46BA-B6E9-7ABEFC2173B9}"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F487-444E-9710-AF066E2DB397}"/>
                </c:ext>
              </c:extLst>
            </c:dLbl>
            <c:dLbl>
              <c:idx val="16"/>
              <c:tx>
                <c:rich>
                  <a:bodyPr/>
                  <a:lstStyle/>
                  <a:p>
                    <a:fld id="{DD615EC0-25A3-410F-B4CE-670827CD9462}"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F487-444E-9710-AF066E2DB397}"/>
                </c:ext>
              </c:extLst>
            </c:dLbl>
            <c:dLbl>
              <c:idx val="17"/>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487-444E-9710-AF066E2DB397}"/>
                </c:ext>
              </c:extLst>
            </c:dLbl>
            <c:dLbl>
              <c:idx val="18"/>
              <c:layout>
                <c:manualLayout>
                  <c:x val="-3.2046040260937832E-2"/>
                  <c:y val="-2.4478879017878277E-2"/>
                </c:manualLayout>
              </c:layout>
              <c:tx>
                <c:rich>
                  <a:bodyPr/>
                  <a:lstStyle/>
                  <a:p>
                    <a:fld id="{1E8C42FA-673C-4109-A6BB-C4D16B92AEED}"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F487-444E-9710-AF066E2DB397}"/>
                </c:ext>
              </c:extLst>
            </c:dLbl>
            <c:dLbl>
              <c:idx val="19"/>
              <c:layout>
                <c:manualLayout>
                  <c:x val="-2.0520838790384605E-2"/>
                  <c:y val="2.4479036813784976E-2"/>
                </c:manualLayout>
              </c:layout>
              <c:tx>
                <c:rich>
                  <a:bodyPr/>
                  <a:lstStyle/>
                  <a:p>
                    <a:fld id="{AC936019-3B58-4C1C-9C92-AE9C6F41AD4C}"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F487-444E-9710-AF066E2DB397}"/>
                </c:ext>
              </c:extLst>
            </c:dLbl>
            <c:dLbl>
              <c:idx val="20"/>
              <c:tx>
                <c:rich>
                  <a:bodyPr/>
                  <a:lstStyle/>
                  <a:p>
                    <a:fld id="{76CE482D-C754-431C-9550-E44CBB7BFB9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F487-444E-9710-AF066E2DB397}"/>
                </c:ext>
              </c:extLst>
            </c:dLbl>
            <c:dLbl>
              <c:idx val="21"/>
              <c:tx>
                <c:rich>
                  <a:bodyPr/>
                  <a:lstStyle/>
                  <a:p>
                    <a:fld id="{E12CDF12-F473-40F9-BE46-42E0F8A6727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F487-444E-9710-AF066E2DB397}"/>
                </c:ext>
              </c:extLst>
            </c:dLbl>
            <c:dLbl>
              <c:idx val="22"/>
              <c:tx>
                <c:rich>
                  <a:bodyPr/>
                  <a:lstStyle/>
                  <a:p>
                    <a:fld id="{1826F740-F17D-4807-B8CD-B3CADA2B86C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F487-444E-9710-AF066E2DB397}"/>
                </c:ext>
              </c:extLst>
            </c:dLbl>
            <c:dLbl>
              <c:idx val="23"/>
              <c:tx>
                <c:rich>
                  <a:bodyPr/>
                  <a:lstStyle/>
                  <a:p>
                    <a:fld id="{23F8DF2F-0D7A-42AE-828B-EC98EEDFB20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F487-444E-9710-AF066E2DB397}"/>
                </c:ext>
              </c:extLst>
            </c:dLbl>
            <c:dLbl>
              <c:idx val="24"/>
              <c:layout>
                <c:manualLayout>
                  <c:x val="-5.0578412681954323E-2"/>
                  <c:y val="-4.0080160320641652E-3"/>
                </c:manualLayout>
              </c:layout>
              <c:tx>
                <c:rich>
                  <a:bodyPr/>
                  <a:lstStyle/>
                  <a:p>
                    <a:fld id="{5934502E-8EBA-461C-B05D-54FFDA6C2BD8}"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F487-444E-9710-AF066E2DB397}"/>
                </c:ext>
              </c:extLst>
            </c:dLbl>
            <c:dLbl>
              <c:idx val="25"/>
              <c:layout>
                <c:manualLayout>
                  <c:x val="-6.1467620328091964E-2"/>
                  <c:y val="-2.0040080160321377E-3"/>
                </c:manualLayout>
              </c:layout>
              <c:tx>
                <c:rich>
                  <a:bodyPr/>
                  <a:lstStyle/>
                  <a:p>
                    <a:fld id="{B9C43D65-F277-4E2F-ABA8-C7CAE586C773}"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F487-444E-9710-AF066E2DB397}"/>
                </c:ext>
              </c:extLst>
            </c:dLbl>
            <c:dLbl>
              <c:idx val="26"/>
              <c:tx>
                <c:rich>
                  <a:bodyPr/>
                  <a:lstStyle/>
                  <a:p>
                    <a:fld id="{E8030E94-353C-419A-AC79-107613EAE57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F487-444E-9710-AF066E2DB397}"/>
                </c:ext>
              </c:extLst>
            </c:dLbl>
            <c:dLbl>
              <c:idx val="27"/>
              <c:tx>
                <c:rich>
                  <a:bodyPr/>
                  <a:lstStyle/>
                  <a:p>
                    <a:fld id="{A1F01ECE-1719-4BBF-89F9-F8EA81AA311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F487-444E-9710-AF066E2DB397}"/>
                </c:ext>
              </c:extLst>
            </c:dLbl>
            <c:dLbl>
              <c:idx val="28"/>
              <c:tx>
                <c:rich>
                  <a:bodyPr/>
                  <a:lstStyle/>
                  <a:p>
                    <a:fld id="{3B4581E5-BD57-459C-A3CF-C0A401FF409C}"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F487-444E-9710-AF066E2DB397}"/>
                </c:ext>
              </c:extLst>
            </c:dLbl>
            <c:dLbl>
              <c:idx val="29"/>
              <c:layout>
                <c:manualLayout>
                  <c:x val="-3.4532370970838185E-3"/>
                  <c:y val="0"/>
                </c:manualLayout>
              </c:layout>
              <c:tx>
                <c:rich>
                  <a:bodyPr/>
                  <a:lstStyle/>
                  <a:p>
                    <a:fld id="{0D5AA776-B4EB-488B-8DA9-5D1DF20D7102}"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F487-444E-9710-AF066E2DB397}"/>
                </c:ext>
              </c:extLst>
            </c:dLbl>
            <c:dLbl>
              <c:idx val="30"/>
              <c:tx>
                <c:rich>
                  <a:bodyPr/>
                  <a:lstStyle/>
                  <a:p>
                    <a:fld id="{AC62948E-19F6-4AEB-93B6-03304B333BE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F487-444E-9710-AF066E2DB397}"/>
                </c:ext>
              </c:extLst>
            </c:dLbl>
            <c:dLbl>
              <c:idx val="31"/>
              <c:tx>
                <c:rich>
                  <a:bodyPr/>
                  <a:lstStyle/>
                  <a:p>
                    <a:fld id="{BC75607A-2ECF-4396-9B7D-5BA3E9DC8AA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F487-444E-9710-AF066E2DB397}"/>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5875" cap="rnd">
                <a:solidFill>
                  <a:schemeClr val="bg1">
                    <a:lumMod val="50000"/>
                  </a:schemeClr>
                </a:solidFill>
                <a:prstDash val="dash"/>
              </a:ln>
              <a:effectLst/>
            </c:spPr>
            <c:trendlineType val="linear"/>
            <c:dispRSqr val="0"/>
            <c:dispEq val="0"/>
          </c:trendline>
          <c:xVal>
            <c:numRef>
              <c:f>Extra!$C$306:$C$337</c:f>
              <c:numCache>
                <c:formatCode>General</c:formatCode>
                <c:ptCount val="32"/>
                <c:pt idx="0">
                  <c:v>81.218000000000004</c:v>
                </c:pt>
                <c:pt idx="1">
                  <c:v>32.618000000000002</c:v>
                </c:pt>
                <c:pt idx="2">
                  <c:v>41.123000000000005</c:v>
                </c:pt>
                <c:pt idx="3">
                  <c:v>38.692999999999998</c:v>
                </c:pt>
                <c:pt idx="4">
                  <c:v>36.262999999999998</c:v>
                </c:pt>
                <c:pt idx="5">
                  <c:v>72.713000000000008</c:v>
                </c:pt>
                <c:pt idx="6">
                  <c:v>82.433000000000007</c:v>
                </c:pt>
                <c:pt idx="7">
                  <c:v>66.638000000000005</c:v>
                </c:pt>
                <c:pt idx="8">
                  <c:v>24.113</c:v>
                </c:pt>
                <c:pt idx="9">
                  <c:v>47.198</c:v>
                </c:pt>
                <c:pt idx="10">
                  <c:v>93.367999999999995</c:v>
                </c:pt>
                <c:pt idx="11">
                  <c:v>64.207999999999998</c:v>
                </c:pt>
                <c:pt idx="12">
                  <c:v>100</c:v>
                </c:pt>
                <c:pt idx="13">
                  <c:v>76.358000000000004</c:v>
                </c:pt>
                <c:pt idx="14">
                  <c:v>43.552999999999997</c:v>
                </c:pt>
                <c:pt idx="15">
                  <c:v>50.843000000000004</c:v>
                </c:pt>
                <c:pt idx="16">
                  <c:v>37.478000000000002</c:v>
                </c:pt>
                <c:pt idx="17">
                  <c:v>100</c:v>
                </c:pt>
                <c:pt idx="18">
                  <c:v>52.058000000000007</c:v>
                </c:pt>
                <c:pt idx="19">
                  <c:v>73.927999999999997</c:v>
                </c:pt>
                <c:pt idx="20">
                  <c:v>67.853000000000009</c:v>
                </c:pt>
                <c:pt idx="21">
                  <c:v>84.863</c:v>
                </c:pt>
                <c:pt idx="22">
                  <c:v>30.188000000000002</c:v>
                </c:pt>
                <c:pt idx="23">
                  <c:v>86.078000000000003</c:v>
                </c:pt>
                <c:pt idx="24">
                  <c:v>61.778000000000006</c:v>
                </c:pt>
                <c:pt idx="25">
                  <c:v>49.628</c:v>
                </c:pt>
                <c:pt idx="26">
                  <c:v>42.338000000000001</c:v>
                </c:pt>
                <c:pt idx="27">
                  <c:v>59.347999999999999</c:v>
                </c:pt>
                <c:pt idx="28">
                  <c:v>100</c:v>
                </c:pt>
                <c:pt idx="29">
                  <c:v>58.132999999999996</c:v>
                </c:pt>
                <c:pt idx="30">
                  <c:v>83.64800000000001</c:v>
                </c:pt>
                <c:pt idx="31">
                  <c:v>78.787999999999997</c:v>
                </c:pt>
              </c:numCache>
            </c:numRef>
          </c:xVal>
          <c:yVal>
            <c:numRef>
              <c:f>Extra!$E$306:$E$337</c:f>
              <c:numCache>
                <c:formatCode>General</c:formatCode>
                <c:ptCount val="32"/>
                <c:pt idx="1">
                  <c:v>70.2</c:v>
                </c:pt>
                <c:pt idx="2">
                  <c:v>50</c:v>
                </c:pt>
                <c:pt idx="3">
                  <c:v>48.7</c:v>
                </c:pt>
                <c:pt idx="4">
                  <c:v>63.6</c:v>
                </c:pt>
                <c:pt idx="6">
                  <c:v>58.8</c:v>
                </c:pt>
                <c:pt idx="7">
                  <c:v>65.599999999999994</c:v>
                </c:pt>
                <c:pt idx="8">
                  <c:v>63.4</c:v>
                </c:pt>
                <c:pt idx="9">
                  <c:v>72.099999999999994</c:v>
                </c:pt>
                <c:pt idx="11">
                  <c:v>68.8</c:v>
                </c:pt>
                <c:pt idx="13">
                  <c:v>51.6</c:v>
                </c:pt>
                <c:pt idx="14">
                  <c:v>64.8</c:v>
                </c:pt>
                <c:pt idx="15">
                  <c:v>55.1</c:v>
                </c:pt>
                <c:pt idx="16">
                  <c:v>50.9</c:v>
                </c:pt>
                <c:pt idx="18">
                  <c:v>61.9</c:v>
                </c:pt>
                <c:pt idx="19">
                  <c:v>63.9</c:v>
                </c:pt>
                <c:pt idx="20">
                  <c:v>69.3</c:v>
                </c:pt>
                <c:pt idx="21">
                  <c:v>33.200000000000003</c:v>
                </c:pt>
                <c:pt idx="22">
                  <c:v>57.9</c:v>
                </c:pt>
                <c:pt idx="23">
                  <c:v>39.1</c:v>
                </c:pt>
                <c:pt idx="24">
                  <c:v>67</c:v>
                </c:pt>
                <c:pt idx="25">
                  <c:v>55.6</c:v>
                </c:pt>
                <c:pt idx="26">
                  <c:v>48.9</c:v>
                </c:pt>
                <c:pt idx="27">
                  <c:v>60.4</c:v>
                </c:pt>
                <c:pt idx="28">
                  <c:v>21.7</c:v>
                </c:pt>
                <c:pt idx="29">
                  <c:v>54.8</c:v>
                </c:pt>
                <c:pt idx="30">
                  <c:v>72.099999999999994</c:v>
                </c:pt>
                <c:pt idx="31">
                  <c:v>82.5</c:v>
                </c:pt>
              </c:numCache>
            </c:numRef>
          </c:yVal>
          <c:smooth val="0"/>
          <c:extLst>
            <c:ext xmlns:c15="http://schemas.microsoft.com/office/drawing/2012/chart" uri="{02D57815-91ED-43cb-92C2-25804820EDAC}">
              <c15:datalabelsRange>
                <c15:f>Extra!$B$306:$B$337</c15:f>
                <c15:dlblRangeCache>
                  <c:ptCount val="32"/>
                  <c:pt idx="0">
                    <c:v>Indonesia</c:v>
                  </c:pt>
                  <c:pt idx="1">
                    <c:v>Japan</c:v>
                  </c:pt>
                  <c:pt idx="2">
                    <c:v>South Korea</c:v>
                  </c:pt>
                  <c:pt idx="3">
                    <c:v>Germany</c:v>
                  </c:pt>
                  <c:pt idx="4">
                    <c:v>Australia</c:v>
                  </c:pt>
                  <c:pt idx="5">
                    <c:v>South Africa</c:v>
                  </c:pt>
                  <c:pt idx="6">
                    <c:v>Brazil</c:v>
                  </c:pt>
                  <c:pt idx="7">
                    <c:v>Mexico</c:v>
                  </c:pt>
                  <c:pt idx="8">
                    <c:v>Sweden</c:v>
                  </c:pt>
                  <c:pt idx="9">
                    <c:v>Spain</c:v>
                  </c:pt>
                  <c:pt idx="10">
                    <c:v>India</c:v>
                  </c:pt>
                  <c:pt idx="11">
                    <c:v>Chile</c:v>
                  </c:pt>
                  <c:pt idx="12">
                    <c:v>Morocco</c:v>
                  </c:pt>
                  <c:pt idx="13">
                    <c:v>Poland</c:v>
                  </c:pt>
                  <c:pt idx="14">
                    <c:v>Canada</c:v>
                  </c:pt>
                  <c:pt idx="15">
                    <c:v>Bulgaria</c:v>
                  </c:pt>
                  <c:pt idx="16">
                    <c:v>Finland</c:v>
                  </c:pt>
                  <c:pt idx="17">
                    <c:v>Ghana</c:v>
                  </c:pt>
                  <c:pt idx="18">
                    <c:v>Hungary</c:v>
                  </c:pt>
                  <c:pt idx="19">
                    <c:v>Iran</c:v>
                  </c:pt>
                  <c:pt idx="20">
                    <c:v>Italy</c:v>
                  </c:pt>
                  <c:pt idx="21">
                    <c:v>Malaysia</c:v>
                  </c:pt>
                  <c:pt idx="22">
                    <c:v>Norway</c:v>
                  </c:pt>
                  <c:pt idx="23">
                    <c:v>Romania</c:v>
                  </c:pt>
                  <c:pt idx="24">
                    <c:v>Serbia</c:v>
                  </c:pt>
                  <c:pt idx="25">
                    <c:v>Slovenia</c:v>
                  </c:pt>
                  <c:pt idx="26">
                    <c:v>Switzerland</c:v>
                  </c:pt>
                  <c:pt idx="27">
                    <c:v>Taiwan</c:v>
                  </c:pt>
                  <c:pt idx="28">
                    <c:v>Thailand</c:v>
                  </c:pt>
                  <c:pt idx="29">
                    <c:v>Ukraine</c:v>
                  </c:pt>
                  <c:pt idx="30">
                    <c:v>Egypt</c:v>
                  </c:pt>
                  <c:pt idx="31">
                    <c:v>Turkey</c:v>
                  </c:pt>
                </c15:dlblRangeCache>
              </c15:datalabelsRange>
            </c:ext>
            <c:ext xmlns:c16="http://schemas.microsoft.com/office/drawing/2014/chart" uri="{C3380CC4-5D6E-409C-BE32-E72D297353CC}">
              <c16:uniqueId val="{00000021-F487-444E-9710-AF066E2DB397}"/>
            </c:ext>
          </c:extLst>
        </c:ser>
        <c:dLbls>
          <c:showLegendKey val="0"/>
          <c:showVal val="0"/>
          <c:showCatName val="0"/>
          <c:showSerName val="0"/>
          <c:showPercent val="0"/>
          <c:showBubbleSize val="0"/>
        </c:dLbls>
        <c:axId val="521809376"/>
        <c:axId val="521813536"/>
      </c:scatterChart>
      <c:valAx>
        <c:axId val="5218093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800" b="1"/>
                  <a:t>Debiased</a:t>
                </a:r>
                <a:r>
                  <a:rPr lang="en-GB" sz="1800" b="1" baseline="0"/>
                  <a:t> National Religiosity</a:t>
                </a:r>
                <a:endParaRPr lang="en-GB" sz="1800" b="1"/>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521813536"/>
        <c:crosses val="autoZero"/>
        <c:crossBetween val="midCat"/>
      </c:valAx>
      <c:valAx>
        <c:axId val="5218135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800" b="1"/>
                  <a:t>%</a:t>
                </a:r>
                <a:r>
                  <a:rPr lang="en-GB" sz="1800" b="1" baseline="0"/>
                  <a:t> n</a:t>
                </a:r>
                <a:r>
                  <a:rPr lang="en-GB" sz="1800" b="1"/>
                  <a:t>ational responses of “very serious”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52180937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800" b="1"/>
              <a:t>BBC</a:t>
            </a:r>
            <a:r>
              <a:rPr lang="en-GB" sz="1800" b="1" baseline="0"/>
              <a:t> International Climate Poll (2007): "Neccesary to take major steps very soon" </a:t>
            </a:r>
            <a:endParaRPr lang="en-GB"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dLbls>
            <c:dLbl>
              <c:idx val="0"/>
              <c:tx>
                <c:rich>
                  <a:bodyPr/>
                  <a:lstStyle/>
                  <a:p>
                    <a:fld id="{CE9016F1-F143-4906-AAAE-F5C8EDAFB413}"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7BCE-4B65-84A7-0F4C6FC8BD52}"/>
                </c:ext>
              </c:extLst>
            </c:dLbl>
            <c:dLbl>
              <c:idx val="1"/>
              <c:tx>
                <c:rich>
                  <a:bodyPr/>
                  <a:lstStyle/>
                  <a:p>
                    <a:fld id="{D95DBBF3-D960-407D-9877-9235247EE30B}"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7BCE-4B65-84A7-0F4C6FC8BD52}"/>
                </c:ext>
              </c:extLst>
            </c:dLbl>
            <c:dLbl>
              <c:idx val="2"/>
              <c:tx>
                <c:rich>
                  <a:bodyPr/>
                  <a:lstStyle/>
                  <a:p>
                    <a:fld id="{43A21FD7-2EF8-4707-A274-017F8989CF6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7BCE-4B65-84A7-0F4C6FC8BD52}"/>
                </c:ext>
              </c:extLst>
            </c:dLbl>
            <c:dLbl>
              <c:idx val="3"/>
              <c:tx>
                <c:rich>
                  <a:bodyPr/>
                  <a:lstStyle/>
                  <a:p>
                    <a:fld id="{5F6DC29E-C230-4199-9A45-39CD1EBFCC65}"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7BCE-4B65-84A7-0F4C6FC8BD52}"/>
                </c:ext>
              </c:extLst>
            </c:dLbl>
            <c:dLbl>
              <c:idx val="4"/>
              <c:tx>
                <c:rich>
                  <a:bodyPr/>
                  <a:lstStyle/>
                  <a:p>
                    <a:fld id="{BD66BC30-85B2-4618-9A21-FF46C230844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7BCE-4B65-84A7-0F4C6FC8BD52}"/>
                </c:ext>
              </c:extLst>
            </c:dLbl>
            <c:dLbl>
              <c:idx val="5"/>
              <c:tx>
                <c:rich>
                  <a:bodyPr/>
                  <a:lstStyle/>
                  <a:p>
                    <a:fld id="{697D8580-69F7-45F8-83E4-0D13AA876654}"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7BCE-4B65-84A7-0F4C6FC8BD52}"/>
                </c:ext>
              </c:extLst>
            </c:dLbl>
            <c:dLbl>
              <c:idx val="6"/>
              <c:tx>
                <c:rich>
                  <a:bodyPr/>
                  <a:lstStyle/>
                  <a:p>
                    <a:fld id="{97EF7653-94EB-4BBF-9A1A-2AA2586763A1}"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7BCE-4B65-84A7-0F4C6FC8BD52}"/>
                </c:ext>
              </c:extLst>
            </c:dLbl>
            <c:dLbl>
              <c:idx val="7"/>
              <c:tx>
                <c:rich>
                  <a:bodyPr/>
                  <a:lstStyle/>
                  <a:p>
                    <a:fld id="{51F33A31-F54F-4157-AEEB-4AE7C40173B0}"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7BCE-4B65-84A7-0F4C6FC8BD52}"/>
                </c:ext>
              </c:extLst>
            </c:dLbl>
            <c:dLbl>
              <c:idx val="8"/>
              <c:tx>
                <c:rich>
                  <a:bodyPr/>
                  <a:lstStyle/>
                  <a:p>
                    <a:fld id="{D36BE739-C3B3-4772-868D-8D19AB29B64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7BCE-4B65-84A7-0F4C6FC8BD52}"/>
                </c:ext>
              </c:extLst>
            </c:dLbl>
            <c:dLbl>
              <c:idx val="9"/>
              <c:tx>
                <c:rich>
                  <a:bodyPr/>
                  <a:lstStyle/>
                  <a:p>
                    <a:fld id="{AD207DCB-CA8F-4CEA-B9B8-72049BEB6FF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7BCE-4B65-84A7-0F4C6FC8BD52}"/>
                </c:ext>
              </c:extLst>
            </c:dLbl>
            <c:dLbl>
              <c:idx val="10"/>
              <c:tx>
                <c:rich>
                  <a:bodyPr/>
                  <a:lstStyle/>
                  <a:p>
                    <a:fld id="{B797489E-BF79-45D6-83D2-B7A42137F1D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7BCE-4B65-84A7-0F4C6FC8BD52}"/>
                </c:ext>
              </c:extLst>
            </c:dLbl>
            <c:dLbl>
              <c:idx val="11"/>
              <c:tx>
                <c:rich>
                  <a:bodyPr/>
                  <a:lstStyle/>
                  <a:p>
                    <a:fld id="{1355C2B5-1C05-42C4-9646-0317F7E9128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7BCE-4B65-84A7-0F4C6FC8BD52}"/>
                </c:ext>
              </c:extLst>
            </c:dLbl>
            <c:dLbl>
              <c:idx val="12"/>
              <c:tx>
                <c:rich>
                  <a:bodyPr/>
                  <a:lstStyle/>
                  <a:p>
                    <a:fld id="{0FEC8D5C-0EC9-43BA-A167-B74E1AA0E97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7BCE-4B65-84A7-0F4C6FC8BD52}"/>
                </c:ext>
              </c:extLst>
            </c:dLbl>
            <c:dLbl>
              <c:idx val="13"/>
              <c:tx>
                <c:rich>
                  <a:bodyPr/>
                  <a:lstStyle/>
                  <a:p>
                    <a:fld id="{5A439E6C-B60F-4B9C-9591-BD133E1FEF9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7BCE-4B65-84A7-0F4C6FC8BD52}"/>
                </c:ext>
              </c:extLst>
            </c:dLbl>
            <c:dLbl>
              <c:idx val="14"/>
              <c:tx>
                <c:rich>
                  <a:bodyPr/>
                  <a:lstStyle/>
                  <a:p>
                    <a:fld id="{1364F1EF-2E31-4CF0-86D0-45D0365439C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7BCE-4B65-84A7-0F4C6FC8BD52}"/>
                </c:ext>
              </c:extLst>
            </c:dLbl>
            <c:dLbl>
              <c:idx val="15"/>
              <c:tx>
                <c:rich>
                  <a:bodyPr/>
                  <a:lstStyle/>
                  <a:p>
                    <a:fld id="{162AF9B2-99AD-4B60-85C7-19F38B978C14}"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7BCE-4B65-84A7-0F4C6FC8BD52}"/>
                </c:ext>
              </c:extLst>
            </c:dLbl>
            <c:dLbl>
              <c:idx val="16"/>
              <c:tx>
                <c:rich>
                  <a:bodyPr/>
                  <a:lstStyle/>
                  <a:p>
                    <a:fld id="{FC1184D2-EDBC-4AF1-8D83-29A5CBAA4DBD}"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7BCE-4B65-84A7-0F4C6FC8BD52}"/>
                </c:ext>
              </c:extLst>
            </c:dLbl>
            <c:dLbl>
              <c:idx val="17"/>
              <c:tx>
                <c:rich>
                  <a:bodyPr/>
                  <a:lstStyle/>
                  <a:p>
                    <a:fld id="{C10C76C3-F019-40CA-B90B-B3F2A676B1C8}"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7BCE-4B65-84A7-0F4C6FC8BD52}"/>
                </c:ext>
              </c:extLst>
            </c:dLbl>
            <c:dLbl>
              <c:idx val="18"/>
              <c:tx>
                <c:rich>
                  <a:bodyPr/>
                  <a:lstStyle/>
                  <a:p>
                    <a:fld id="{B5BD7CFA-9B8D-426D-B72F-DC96DC8E7FCA}"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7BCE-4B65-84A7-0F4C6FC8BD52}"/>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25400" cap="rnd">
                <a:solidFill>
                  <a:schemeClr val="accent1"/>
                </a:solidFill>
                <a:prstDash val="sysDot"/>
              </a:ln>
              <a:effectLst/>
            </c:spPr>
            <c:trendlineType val="linear"/>
            <c:dispRSqr val="1"/>
            <c:dispEq val="0"/>
            <c:trendlineLbl>
              <c:layout>
                <c:manualLayout>
                  <c:x val="-0.61441606606991717"/>
                  <c:y val="0.3194135621107063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Extra!$C$344:$C$362</c:f>
              <c:numCache>
                <c:formatCode>0.00</c:formatCode>
                <c:ptCount val="19"/>
                <c:pt idx="0">
                  <c:v>100</c:v>
                </c:pt>
                <c:pt idx="1">
                  <c:v>95.798000000000002</c:v>
                </c:pt>
                <c:pt idx="2">
                  <c:v>93.367999999999995</c:v>
                </c:pt>
                <c:pt idx="3">
                  <c:v>92.153000000000006</c:v>
                </c:pt>
                <c:pt idx="4">
                  <c:v>83.64800000000001</c:v>
                </c:pt>
                <c:pt idx="5">
                  <c:v>82.433000000000007</c:v>
                </c:pt>
                <c:pt idx="6">
                  <c:v>81.218000000000004</c:v>
                </c:pt>
                <c:pt idx="7">
                  <c:v>78.787999999999997</c:v>
                </c:pt>
                <c:pt idx="8">
                  <c:v>67.853000000000009</c:v>
                </c:pt>
                <c:pt idx="9">
                  <c:v>66.638000000000005</c:v>
                </c:pt>
                <c:pt idx="10">
                  <c:v>64.207999999999998</c:v>
                </c:pt>
                <c:pt idx="11">
                  <c:v>56.918000000000006</c:v>
                </c:pt>
                <c:pt idx="12">
                  <c:v>47.198</c:v>
                </c:pt>
                <c:pt idx="13">
                  <c:v>43.552999999999997</c:v>
                </c:pt>
                <c:pt idx="14">
                  <c:v>39.908000000000001</c:v>
                </c:pt>
                <c:pt idx="15">
                  <c:v>38.692999999999998</c:v>
                </c:pt>
                <c:pt idx="16">
                  <c:v>36.262999999999998</c:v>
                </c:pt>
                <c:pt idx="17">
                  <c:v>28.972999999999999</c:v>
                </c:pt>
                <c:pt idx="18">
                  <c:v>41.123000000000005</c:v>
                </c:pt>
              </c:numCache>
            </c:numRef>
          </c:xVal>
          <c:yVal>
            <c:numRef>
              <c:f>Extra!$D$344:$D$362</c:f>
              <c:numCache>
                <c:formatCode>General</c:formatCode>
                <c:ptCount val="19"/>
                <c:pt idx="0">
                  <c:v>72</c:v>
                </c:pt>
                <c:pt idx="1">
                  <c:v>70</c:v>
                </c:pt>
                <c:pt idx="2">
                  <c:v>37</c:v>
                </c:pt>
                <c:pt idx="3">
                  <c:v>72</c:v>
                </c:pt>
                <c:pt idx="4">
                  <c:v>43</c:v>
                </c:pt>
                <c:pt idx="5">
                  <c:v>76</c:v>
                </c:pt>
                <c:pt idx="6">
                  <c:v>64</c:v>
                </c:pt>
                <c:pt idx="7">
                  <c:v>59</c:v>
                </c:pt>
                <c:pt idx="8">
                  <c:v>86</c:v>
                </c:pt>
                <c:pt idx="9">
                  <c:v>83</c:v>
                </c:pt>
                <c:pt idx="10">
                  <c:v>78</c:v>
                </c:pt>
                <c:pt idx="11">
                  <c:v>43</c:v>
                </c:pt>
                <c:pt idx="12">
                  <c:v>91</c:v>
                </c:pt>
                <c:pt idx="13">
                  <c:v>72</c:v>
                </c:pt>
                <c:pt idx="14">
                  <c:v>85</c:v>
                </c:pt>
                <c:pt idx="15">
                  <c:v>50</c:v>
                </c:pt>
                <c:pt idx="16">
                  <c:v>70</c:v>
                </c:pt>
                <c:pt idx="17">
                  <c:v>70</c:v>
                </c:pt>
                <c:pt idx="18">
                  <c:v>48</c:v>
                </c:pt>
              </c:numCache>
            </c:numRef>
          </c:yVal>
          <c:smooth val="0"/>
          <c:extLst>
            <c:ext xmlns:c15="http://schemas.microsoft.com/office/drawing/2012/chart" uri="{02D57815-91ED-43cb-92C2-25804820EDAC}">
              <c15:datalabelsRange>
                <c15:f>Extra!$B$344:$B$362</c15:f>
                <c15:dlblRangeCache>
                  <c:ptCount val="19"/>
                  <c:pt idx="0">
                    <c:v>Nigeria</c:v>
                  </c:pt>
                  <c:pt idx="1">
                    <c:v>Phillipines</c:v>
                  </c:pt>
                  <c:pt idx="2">
                    <c:v>India</c:v>
                  </c:pt>
                  <c:pt idx="3">
                    <c:v>Kenya</c:v>
                  </c:pt>
                  <c:pt idx="4">
                    <c:v>Egypt</c:v>
                  </c:pt>
                  <c:pt idx="5">
                    <c:v>Brazil</c:v>
                  </c:pt>
                  <c:pt idx="6">
                    <c:v>Indonesia</c:v>
                  </c:pt>
                  <c:pt idx="7">
                    <c:v>Turkey</c:v>
                  </c:pt>
                  <c:pt idx="8">
                    <c:v>Italy</c:v>
                  </c:pt>
                  <c:pt idx="9">
                    <c:v>Mexico</c:v>
                  </c:pt>
                  <c:pt idx="10">
                    <c:v>Chile</c:v>
                  </c:pt>
                  <c:pt idx="11">
                    <c:v>Russia</c:v>
                  </c:pt>
                  <c:pt idx="12">
                    <c:v>Spain</c:v>
                  </c:pt>
                  <c:pt idx="13">
                    <c:v>Canada</c:v>
                  </c:pt>
                  <c:pt idx="14">
                    <c:v>France</c:v>
                  </c:pt>
                  <c:pt idx="15">
                    <c:v>Germany</c:v>
                  </c:pt>
                  <c:pt idx="16">
                    <c:v>Australia</c:v>
                  </c:pt>
                  <c:pt idx="17">
                    <c:v>Great Britain</c:v>
                  </c:pt>
                  <c:pt idx="18">
                    <c:v>South Korea</c:v>
                  </c:pt>
                </c15:dlblRangeCache>
              </c15:datalabelsRange>
            </c:ext>
            <c:ext xmlns:c16="http://schemas.microsoft.com/office/drawing/2014/chart" uri="{C3380CC4-5D6E-409C-BE32-E72D297353CC}">
              <c16:uniqueId val="{00000000-7BCE-4B65-84A7-0F4C6FC8BD52}"/>
            </c:ext>
          </c:extLst>
        </c:ser>
        <c:dLbls>
          <c:showLegendKey val="0"/>
          <c:showVal val="0"/>
          <c:showCatName val="0"/>
          <c:showSerName val="0"/>
          <c:showPercent val="0"/>
          <c:showBubbleSize val="0"/>
        </c:dLbls>
        <c:axId val="343458879"/>
        <c:axId val="343472607"/>
      </c:scatterChart>
      <c:valAx>
        <c:axId val="343458879"/>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800" b="1"/>
                  <a:t>Debiased</a:t>
                </a:r>
                <a:r>
                  <a:rPr lang="en-GB" sz="1800" b="1" baseline="0"/>
                  <a:t> National Religiosity</a:t>
                </a:r>
                <a:endParaRPr lang="en-GB" sz="1800" b="1"/>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343472607"/>
        <c:crosses val="autoZero"/>
        <c:crossBetween val="midCat"/>
      </c:valAx>
      <c:valAx>
        <c:axId val="34347260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800" b="1"/>
                  <a:t>% response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343458879"/>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a:t>Social</a:t>
            </a:r>
            <a:r>
              <a:rPr lang="en-US" sz="1800" b="1" baseline="0"/>
              <a:t> p</a:t>
            </a:r>
            <a:r>
              <a:rPr lang="en-US" sz="1800" b="1"/>
              <a:t>redictor</a:t>
            </a:r>
            <a:r>
              <a:rPr lang="en-US" sz="1800" b="1" baseline="0"/>
              <a:t>s for international attitudes to climate change;</a:t>
            </a:r>
          </a:p>
          <a:p>
            <a:pPr>
              <a:defRPr/>
            </a:pPr>
            <a:r>
              <a:rPr lang="en-US" sz="1800" b="1" baseline="0"/>
              <a:t>best values from 7 papers </a:t>
            </a:r>
            <a:r>
              <a:rPr lang="en-US" sz="1800" b="1" baseline="0">
                <a:solidFill>
                  <a:schemeClr val="bg1">
                    <a:lumMod val="75000"/>
                  </a:schemeClr>
                </a:solidFill>
              </a:rPr>
              <a:t>(light grey = predictor range)</a:t>
            </a:r>
            <a:endParaRPr lang="en-US" sz="1800" b="1">
              <a:solidFill>
                <a:schemeClr val="bg1">
                  <a:lumMod val="75000"/>
                </a:schemeClr>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v>Literature Predictors</c:v>
          </c:tx>
          <c:spPr>
            <a:solidFill>
              <a:schemeClr val="bg1">
                <a:lumMod val="50000"/>
              </a:schemeClr>
            </a:solidFill>
            <a:ln>
              <a:noFill/>
            </a:ln>
            <a:effectLst/>
          </c:spPr>
          <c:invertIfNegative val="0"/>
          <c:cat>
            <c:strRef>
              <c:f>Predictors!$D$8:$D$27</c:f>
              <c:strCache>
                <c:ptCount val="20"/>
                <c:pt idx="0">
                  <c:v>KV1</c:v>
                </c:pt>
                <c:pt idx="1">
                  <c:v>KV2</c:v>
                </c:pt>
                <c:pt idx="2">
                  <c:v>KV3</c:v>
                </c:pt>
                <c:pt idx="3">
                  <c:v>T1</c:v>
                </c:pt>
                <c:pt idx="4">
                  <c:v>M1</c:v>
                </c:pt>
                <c:pt idx="5">
                  <c:v>M2</c:v>
                </c:pt>
                <c:pt idx="6">
                  <c:v>LC1</c:v>
                </c:pt>
                <c:pt idx="7">
                  <c:v>LC2</c:v>
                </c:pt>
                <c:pt idx="8">
                  <c:v>H1</c:v>
                </c:pt>
                <c:pt idx="9">
                  <c:v>H2</c:v>
                </c:pt>
                <c:pt idx="10">
                  <c:v>H3</c:v>
                </c:pt>
                <c:pt idx="11">
                  <c:v>H4</c:v>
                </c:pt>
                <c:pt idx="12">
                  <c:v>H5</c:v>
                </c:pt>
                <c:pt idx="13">
                  <c:v>H6</c:v>
                </c:pt>
                <c:pt idx="14">
                  <c:v>L1</c:v>
                </c:pt>
                <c:pt idx="15">
                  <c:v>L2</c:v>
                </c:pt>
                <c:pt idx="16">
                  <c:v>L3</c:v>
                </c:pt>
                <c:pt idx="17">
                  <c:v>K1</c:v>
                </c:pt>
                <c:pt idx="18">
                  <c:v>K2</c:v>
                </c:pt>
                <c:pt idx="19">
                  <c:v>K3</c:v>
                </c:pt>
              </c:strCache>
            </c:strRef>
          </c:cat>
          <c:val>
            <c:numRef>
              <c:f>Predictors!$E$8:$E$27</c:f>
              <c:numCache>
                <c:formatCode>General</c:formatCode>
                <c:ptCount val="20"/>
                <c:pt idx="0">
                  <c:v>21</c:v>
                </c:pt>
                <c:pt idx="1">
                  <c:v>15</c:v>
                </c:pt>
                <c:pt idx="2">
                  <c:v>10</c:v>
                </c:pt>
                <c:pt idx="3">
                  <c:v>6</c:v>
                </c:pt>
                <c:pt idx="4">
                  <c:v>9</c:v>
                </c:pt>
                <c:pt idx="5">
                  <c:v>10</c:v>
                </c:pt>
                <c:pt idx="6">
                  <c:v>37</c:v>
                </c:pt>
                <c:pt idx="7">
                  <c:v>38</c:v>
                </c:pt>
                <c:pt idx="8">
                  <c:v>24</c:v>
                </c:pt>
                <c:pt idx="9">
                  <c:v>15</c:v>
                </c:pt>
                <c:pt idx="10">
                  <c:v>15</c:v>
                </c:pt>
                <c:pt idx="11">
                  <c:v>12</c:v>
                </c:pt>
                <c:pt idx="12">
                  <c:v>11</c:v>
                </c:pt>
                <c:pt idx="13">
                  <c:v>10</c:v>
                </c:pt>
                <c:pt idx="14">
                  <c:v>7</c:v>
                </c:pt>
                <c:pt idx="15">
                  <c:v>7</c:v>
                </c:pt>
                <c:pt idx="16">
                  <c:v>4</c:v>
                </c:pt>
                <c:pt idx="17">
                  <c:v>22</c:v>
                </c:pt>
                <c:pt idx="18">
                  <c:v>14</c:v>
                </c:pt>
                <c:pt idx="19">
                  <c:v>11</c:v>
                </c:pt>
              </c:numCache>
            </c:numRef>
          </c:val>
          <c:extLst>
            <c:ext xmlns:c16="http://schemas.microsoft.com/office/drawing/2014/chart" uri="{C3380CC4-5D6E-409C-BE32-E72D297353CC}">
              <c16:uniqueId val="{00000000-5C0A-4937-AD59-055B61E0CAA8}"/>
            </c:ext>
          </c:extLst>
        </c:ser>
        <c:ser>
          <c:idx val="1"/>
          <c:order val="1"/>
          <c:tx>
            <c:v>Predictors high</c:v>
          </c:tx>
          <c:spPr>
            <a:solidFill>
              <a:schemeClr val="bg1">
                <a:lumMod val="75000"/>
              </a:schemeClr>
            </a:solidFill>
            <a:ln>
              <a:noFill/>
            </a:ln>
            <a:effectLst/>
          </c:spPr>
          <c:invertIfNegative val="0"/>
          <c:val>
            <c:numRef>
              <c:f>Predictors!$F$8:$F$27</c:f>
              <c:numCache>
                <c:formatCode>General</c:formatCode>
                <c:ptCount val="20"/>
                <c:pt idx="0">
                  <c:v>0</c:v>
                </c:pt>
                <c:pt idx="1">
                  <c:v>0</c:v>
                </c:pt>
                <c:pt idx="2">
                  <c:v>0</c:v>
                </c:pt>
                <c:pt idx="3">
                  <c:v>29</c:v>
                </c:pt>
                <c:pt idx="4">
                  <c:v>0</c:v>
                </c:pt>
                <c:pt idx="5">
                  <c:v>0</c:v>
                </c:pt>
                <c:pt idx="6">
                  <c:v>0</c:v>
                </c:pt>
                <c:pt idx="7">
                  <c:v>0</c:v>
                </c:pt>
                <c:pt idx="8">
                  <c:v>0</c:v>
                </c:pt>
                <c:pt idx="9">
                  <c:v>0</c:v>
                </c:pt>
                <c:pt idx="10">
                  <c:v>0</c:v>
                </c:pt>
                <c:pt idx="11">
                  <c:v>0</c:v>
                </c:pt>
                <c:pt idx="12">
                  <c:v>0</c:v>
                </c:pt>
                <c:pt idx="13">
                  <c:v>0</c:v>
                </c:pt>
                <c:pt idx="14">
                  <c:v>11</c:v>
                </c:pt>
                <c:pt idx="15">
                  <c:v>0</c:v>
                </c:pt>
                <c:pt idx="16">
                  <c:v>7</c:v>
                </c:pt>
                <c:pt idx="17">
                  <c:v>0</c:v>
                </c:pt>
                <c:pt idx="18">
                  <c:v>0</c:v>
                </c:pt>
                <c:pt idx="19">
                  <c:v>0</c:v>
                </c:pt>
              </c:numCache>
            </c:numRef>
          </c:val>
          <c:extLst>
            <c:ext xmlns:c16="http://schemas.microsoft.com/office/drawing/2014/chart" uri="{C3380CC4-5D6E-409C-BE32-E72D297353CC}">
              <c16:uniqueId val="{00000002-5C0A-4937-AD59-055B61E0CAA8}"/>
            </c:ext>
          </c:extLst>
        </c:ser>
        <c:dLbls>
          <c:showLegendKey val="0"/>
          <c:showVal val="0"/>
          <c:showCatName val="0"/>
          <c:showSerName val="0"/>
          <c:showPercent val="0"/>
          <c:showBubbleSize val="0"/>
        </c:dLbls>
        <c:gapWidth val="150"/>
        <c:overlap val="100"/>
        <c:axId val="1800185247"/>
        <c:axId val="1800185663"/>
      </c:barChart>
      <c:catAx>
        <c:axId val="1800185247"/>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600" b="1"/>
                  <a:t>Paper</a:t>
                </a:r>
                <a:r>
                  <a:rPr lang="en-GB" sz="1600" b="1" baseline="0"/>
                  <a:t> / Predictor Identification (see key)</a:t>
                </a:r>
                <a:endParaRPr lang="en-GB" sz="1600" b="1"/>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800185663"/>
        <c:crosses val="autoZero"/>
        <c:auto val="0"/>
        <c:lblAlgn val="ctr"/>
        <c:lblOffset val="100"/>
        <c:noMultiLvlLbl val="0"/>
      </c:catAx>
      <c:valAx>
        <c:axId val="1800185663"/>
        <c:scaling>
          <c:orientation val="minMax"/>
          <c:max val="9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600" b="1"/>
                  <a:t>Predictor</a:t>
                </a:r>
                <a:r>
                  <a:rPr lang="en-GB" sz="1600" b="1" baseline="0"/>
                  <a:t> values (%)</a:t>
                </a:r>
                <a:endParaRPr lang="en-GB" sz="1600" b="1"/>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80018524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a:t>Social</a:t>
            </a:r>
            <a:r>
              <a:rPr lang="en-US" sz="1800" b="1" baseline="0"/>
              <a:t> p</a:t>
            </a:r>
            <a:r>
              <a:rPr lang="en-US" sz="1800" b="1"/>
              <a:t>redictor value</a:t>
            </a:r>
            <a:r>
              <a:rPr lang="en-US" sz="1800" b="1" baseline="0"/>
              <a:t>s for international (non-US) attitudes to climate change; from the main series in this book</a:t>
            </a:r>
            <a:endParaRPr lang="en-US"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spPr>
            <a:solidFill>
              <a:schemeClr val="bg1">
                <a:lumMod val="50000"/>
              </a:schemeClr>
            </a:solidFill>
            <a:ln>
              <a:noFill/>
            </a:ln>
            <a:effectLst/>
          </c:spPr>
          <c:invertIfNegative val="0"/>
          <c:cat>
            <c:strRef>
              <c:f>Predictors!$B$8:$B$27</c:f>
              <c:strCache>
                <c:ptCount val="20"/>
                <c:pt idx="0">
                  <c:v>3/5, SA</c:v>
                </c:pt>
                <c:pt idx="1">
                  <c:v>5, MSA</c:v>
                </c:pt>
                <c:pt idx="2">
                  <c:v>5, MWA</c:v>
                </c:pt>
                <c:pt idx="3">
                  <c:v>5/32, WA</c:v>
                </c:pt>
                <c:pt idx="4">
                  <c:v>5, WA1</c:v>
                </c:pt>
                <c:pt idx="5">
                  <c:v>5/32, SC</c:v>
                </c:pt>
                <c:pt idx="6">
                  <c:v>4/5, WC</c:v>
                </c:pt>
                <c:pt idx="7">
                  <c:v>8/35, WA1+O2</c:v>
                </c:pt>
                <c:pt idx="8">
                  <c:v>8/36, WC1+O1</c:v>
                </c:pt>
                <c:pt idx="9">
                  <c:v>33, Res1</c:v>
                </c:pt>
                <c:pt idx="10">
                  <c:v>34, Res2</c:v>
                </c:pt>
                <c:pt idx="11">
                  <c:v>ER, VWA1+O3</c:v>
                </c:pt>
                <c:pt idx="12">
                  <c:v>ER, Sce</c:v>
                </c:pt>
                <c:pt idx="13">
                  <c:v>ER, MSAe+O4</c:v>
                </c:pt>
                <c:pt idx="14">
                  <c:v>ER, RMSAe</c:v>
                </c:pt>
                <c:pt idx="15">
                  <c:v>ER, Levi2021</c:v>
                </c:pt>
                <c:pt idx="16">
                  <c:v>ER, VWA2+05</c:v>
                </c:pt>
                <c:pt idx="17">
                  <c:v>26, XR</c:v>
                </c:pt>
                <c:pt idx="18">
                  <c:v>27, CSW</c:v>
                </c:pt>
                <c:pt idx="19">
                  <c:v>23, Renwbls</c:v>
                </c:pt>
              </c:strCache>
            </c:strRef>
          </c:cat>
          <c:val>
            <c:numRef>
              <c:f>Predictors!$C$8:$C$27</c:f>
              <c:numCache>
                <c:formatCode>0.0</c:formatCode>
                <c:ptCount val="20"/>
                <c:pt idx="0">
                  <c:v>87.436749094186979</c:v>
                </c:pt>
                <c:pt idx="1">
                  <c:v>45.261049701093079</c:v>
                </c:pt>
                <c:pt idx="2">
                  <c:v>66.009794581475759</c:v>
                </c:pt>
                <c:pt idx="3">
                  <c:v>79.66508991113804</c:v>
                </c:pt>
                <c:pt idx="4">
                  <c:v>49.088706990700913</c:v>
                </c:pt>
                <c:pt idx="5">
                  <c:v>32.576659129705376</c:v>
                </c:pt>
                <c:pt idx="6">
                  <c:v>58.409887874302825</c:v>
                </c:pt>
                <c:pt idx="7">
                  <c:v>58.522786493548764</c:v>
                </c:pt>
                <c:pt idx="8">
                  <c:v>72.097689390823078</c:v>
                </c:pt>
                <c:pt idx="9">
                  <c:v>78.512274245475851</c:v>
                </c:pt>
                <c:pt idx="10">
                  <c:v>60.738705230299331</c:v>
                </c:pt>
                <c:pt idx="11">
                  <c:v>54.947921830230364</c:v>
                </c:pt>
                <c:pt idx="12">
                  <c:v>34.461001424154944</c:v>
                </c:pt>
                <c:pt idx="13">
                  <c:v>59.325158498443585</c:v>
                </c:pt>
                <c:pt idx="14">
                  <c:v>58.998358141205841</c:v>
                </c:pt>
                <c:pt idx="15">
                  <c:v>41.327752316085608</c:v>
                </c:pt>
                <c:pt idx="16">
                  <c:v>52.735805592090067</c:v>
                </c:pt>
                <c:pt idx="17">
                  <c:v>74.991542341809435</c:v>
                </c:pt>
                <c:pt idx="18">
                  <c:v>63.77361331914063</c:v>
                </c:pt>
                <c:pt idx="19">
                  <c:v>42.115877832567037</c:v>
                </c:pt>
              </c:numCache>
            </c:numRef>
          </c:val>
          <c:extLst>
            <c:ext xmlns:c16="http://schemas.microsoft.com/office/drawing/2014/chart" uri="{C3380CC4-5D6E-409C-BE32-E72D297353CC}">
              <c16:uniqueId val="{00000000-E8AE-4FA3-AAFE-A8DC12ED2470}"/>
            </c:ext>
          </c:extLst>
        </c:ser>
        <c:dLbls>
          <c:showLegendKey val="0"/>
          <c:showVal val="0"/>
          <c:showCatName val="0"/>
          <c:showSerName val="0"/>
          <c:showPercent val="0"/>
          <c:showBubbleSize val="0"/>
        </c:dLbls>
        <c:gapWidth val="150"/>
        <c:overlap val="100"/>
        <c:axId val="1800185247"/>
        <c:axId val="1800185663"/>
      </c:barChart>
      <c:catAx>
        <c:axId val="1800185247"/>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600" b="1" baseline="0"/>
                  <a:t>National Religiosity single predictor (Figure N</a:t>
                </a:r>
                <a:r>
                  <a:rPr lang="en-GB" sz="1600" b="1" baseline="30000"/>
                  <a:t>o</a:t>
                </a:r>
                <a:r>
                  <a:rPr lang="en-GB" sz="1600" b="1" baseline="0"/>
                  <a:t> [or Excel-Ref], Series ID)</a:t>
                </a:r>
                <a:endParaRPr lang="en-GB" sz="1600" b="1"/>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800185663"/>
        <c:crosses val="autoZero"/>
        <c:auto val="0"/>
        <c:lblAlgn val="ctr"/>
        <c:lblOffset val="100"/>
        <c:noMultiLvlLbl val="0"/>
      </c:catAx>
      <c:valAx>
        <c:axId val="1800185663"/>
        <c:scaling>
          <c:orientation val="minMax"/>
          <c:max val="9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600" b="1"/>
                  <a:t>Predictor</a:t>
                </a:r>
                <a:r>
                  <a:rPr lang="en-GB" sz="1600" b="1" baseline="0"/>
                  <a:t> values (%)</a:t>
                </a:r>
                <a:endParaRPr lang="en-GB" sz="1600" b="1"/>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80018524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a:t>Social</a:t>
            </a:r>
            <a:r>
              <a:rPr lang="en-US" sz="1800" b="1" baseline="0"/>
              <a:t> p</a:t>
            </a:r>
            <a:r>
              <a:rPr lang="en-US" sz="1800" b="1"/>
              <a:t>redictor value</a:t>
            </a:r>
            <a:r>
              <a:rPr lang="en-US" sz="1800" b="1" baseline="0"/>
              <a:t>s for international attitudes to climate change</a:t>
            </a:r>
            <a:endParaRPr lang="en-US"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055078241802053"/>
          <c:y val="8.4311140408701385E-2"/>
          <c:w val="0.77018837835144027"/>
          <c:h val="0.84059109618548833"/>
        </c:manualLayout>
      </c:layout>
      <c:barChart>
        <c:barDir val="bar"/>
        <c:grouping val="stacked"/>
        <c:varyColors val="0"/>
        <c:ser>
          <c:idx val="0"/>
          <c:order val="0"/>
          <c:tx>
            <c:v>Predictors Low</c:v>
          </c:tx>
          <c:spPr>
            <a:solidFill>
              <a:schemeClr val="bg1">
                <a:lumMod val="50000"/>
              </a:schemeClr>
            </a:solidFill>
            <a:ln>
              <a:noFill/>
            </a:ln>
            <a:effectLst/>
          </c:spPr>
          <c:invertIfNegative val="0"/>
          <c:cat>
            <c:strRef>
              <c:f>Predictors!$B$8:$B$48</c:f>
              <c:strCache>
                <c:ptCount val="41"/>
                <c:pt idx="0">
                  <c:v>3/5, SA</c:v>
                </c:pt>
                <c:pt idx="1">
                  <c:v>5, MSA</c:v>
                </c:pt>
                <c:pt idx="2">
                  <c:v>5, MWA</c:v>
                </c:pt>
                <c:pt idx="3">
                  <c:v>5/32, WA</c:v>
                </c:pt>
                <c:pt idx="4">
                  <c:v>5, WA1</c:v>
                </c:pt>
                <c:pt idx="5">
                  <c:v>5/32, SC</c:v>
                </c:pt>
                <c:pt idx="6">
                  <c:v>4/5, WC</c:v>
                </c:pt>
                <c:pt idx="7">
                  <c:v>8/35, WA1+O2</c:v>
                </c:pt>
                <c:pt idx="8">
                  <c:v>8/36, WC1+O1</c:v>
                </c:pt>
                <c:pt idx="9">
                  <c:v>33, Res1</c:v>
                </c:pt>
                <c:pt idx="10">
                  <c:v>34, Res2</c:v>
                </c:pt>
                <c:pt idx="11">
                  <c:v>ER, VWA1+O3</c:v>
                </c:pt>
                <c:pt idx="12">
                  <c:v>ER, Sce</c:v>
                </c:pt>
                <c:pt idx="13">
                  <c:v>ER, MSAe+O4</c:v>
                </c:pt>
                <c:pt idx="14">
                  <c:v>ER, RMSAe</c:v>
                </c:pt>
                <c:pt idx="15">
                  <c:v>ER, Levi2021</c:v>
                </c:pt>
                <c:pt idx="16">
                  <c:v>ER, VWA2+05</c:v>
                </c:pt>
                <c:pt idx="17">
                  <c:v>26, XR</c:v>
                </c:pt>
                <c:pt idx="18">
                  <c:v>27, CSW</c:v>
                </c:pt>
                <c:pt idx="19">
                  <c:v>23, Renwbls</c:v>
                </c:pt>
                <c:pt idx="21">
                  <c:v>KV1</c:v>
                </c:pt>
                <c:pt idx="22">
                  <c:v>KV2</c:v>
                </c:pt>
                <c:pt idx="23">
                  <c:v>KV3</c:v>
                </c:pt>
                <c:pt idx="24">
                  <c:v>T1</c:v>
                </c:pt>
                <c:pt idx="25">
                  <c:v>M1</c:v>
                </c:pt>
                <c:pt idx="26">
                  <c:v>M2</c:v>
                </c:pt>
                <c:pt idx="27">
                  <c:v>LC1</c:v>
                </c:pt>
                <c:pt idx="28">
                  <c:v>LC2</c:v>
                </c:pt>
                <c:pt idx="29">
                  <c:v>H1</c:v>
                </c:pt>
                <c:pt idx="30">
                  <c:v>H2</c:v>
                </c:pt>
                <c:pt idx="31">
                  <c:v>H3</c:v>
                </c:pt>
                <c:pt idx="32">
                  <c:v>H4</c:v>
                </c:pt>
                <c:pt idx="33">
                  <c:v>H5</c:v>
                </c:pt>
                <c:pt idx="34">
                  <c:v>H6</c:v>
                </c:pt>
                <c:pt idx="35">
                  <c:v>L1</c:v>
                </c:pt>
                <c:pt idx="36">
                  <c:v>L2</c:v>
                </c:pt>
                <c:pt idx="37">
                  <c:v>L3</c:v>
                </c:pt>
                <c:pt idx="38">
                  <c:v>K1</c:v>
                </c:pt>
                <c:pt idx="39">
                  <c:v>K2</c:v>
                </c:pt>
                <c:pt idx="40">
                  <c:v>K3</c:v>
                </c:pt>
              </c:strCache>
            </c:strRef>
          </c:cat>
          <c:val>
            <c:numRef>
              <c:f>Predictors!$C$8:$C$48</c:f>
              <c:numCache>
                <c:formatCode>0.0</c:formatCode>
                <c:ptCount val="41"/>
                <c:pt idx="0">
                  <c:v>87.436749094186979</c:v>
                </c:pt>
                <c:pt idx="1">
                  <c:v>45.261049701093079</c:v>
                </c:pt>
                <c:pt idx="2">
                  <c:v>66.009794581475759</c:v>
                </c:pt>
                <c:pt idx="3">
                  <c:v>79.66508991113804</c:v>
                </c:pt>
                <c:pt idx="4">
                  <c:v>49.088706990700913</c:v>
                </c:pt>
                <c:pt idx="5">
                  <c:v>32.576659129705376</c:v>
                </c:pt>
                <c:pt idx="6">
                  <c:v>58.409887874302825</c:v>
                </c:pt>
                <c:pt idx="7">
                  <c:v>58.522786493548764</c:v>
                </c:pt>
                <c:pt idx="8">
                  <c:v>72.097689390823078</c:v>
                </c:pt>
                <c:pt idx="9">
                  <c:v>78.512274245475851</c:v>
                </c:pt>
                <c:pt idx="10">
                  <c:v>60.738705230299331</c:v>
                </c:pt>
                <c:pt idx="11">
                  <c:v>54.947921830230364</c:v>
                </c:pt>
                <c:pt idx="12">
                  <c:v>34.461001424154944</c:v>
                </c:pt>
                <c:pt idx="13">
                  <c:v>59.325158498443585</c:v>
                </c:pt>
                <c:pt idx="14">
                  <c:v>58.998358141205841</c:v>
                </c:pt>
                <c:pt idx="15">
                  <c:v>41.327752316085608</c:v>
                </c:pt>
                <c:pt idx="16">
                  <c:v>52.735805592090067</c:v>
                </c:pt>
                <c:pt idx="17">
                  <c:v>74.991542341809435</c:v>
                </c:pt>
                <c:pt idx="18">
                  <c:v>63.77361331914063</c:v>
                </c:pt>
                <c:pt idx="19">
                  <c:v>42.115877832567037</c:v>
                </c:pt>
                <c:pt idx="21" formatCode="General">
                  <c:v>21</c:v>
                </c:pt>
                <c:pt idx="22" formatCode="General">
                  <c:v>15</c:v>
                </c:pt>
                <c:pt idx="23" formatCode="General">
                  <c:v>10</c:v>
                </c:pt>
                <c:pt idx="24" formatCode="General">
                  <c:v>6</c:v>
                </c:pt>
                <c:pt idx="25" formatCode="General">
                  <c:v>9</c:v>
                </c:pt>
                <c:pt idx="26" formatCode="General">
                  <c:v>10</c:v>
                </c:pt>
                <c:pt idx="27" formatCode="General">
                  <c:v>37</c:v>
                </c:pt>
                <c:pt idx="28" formatCode="General">
                  <c:v>38</c:v>
                </c:pt>
                <c:pt idx="29" formatCode="General">
                  <c:v>24</c:v>
                </c:pt>
                <c:pt idx="30" formatCode="General">
                  <c:v>15</c:v>
                </c:pt>
                <c:pt idx="31" formatCode="General">
                  <c:v>15</c:v>
                </c:pt>
                <c:pt idx="32" formatCode="General">
                  <c:v>12</c:v>
                </c:pt>
                <c:pt idx="33" formatCode="General">
                  <c:v>11</c:v>
                </c:pt>
                <c:pt idx="34" formatCode="General">
                  <c:v>10</c:v>
                </c:pt>
                <c:pt idx="35" formatCode="General">
                  <c:v>7</c:v>
                </c:pt>
                <c:pt idx="36" formatCode="General">
                  <c:v>7</c:v>
                </c:pt>
                <c:pt idx="37" formatCode="General">
                  <c:v>4</c:v>
                </c:pt>
                <c:pt idx="38" formatCode="General">
                  <c:v>22</c:v>
                </c:pt>
                <c:pt idx="39" formatCode="General">
                  <c:v>14</c:v>
                </c:pt>
                <c:pt idx="40" formatCode="General">
                  <c:v>11</c:v>
                </c:pt>
              </c:numCache>
            </c:numRef>
          </c:val>
          <c:extLst>
            <c:ext xmlns:c16="http://schemas.microsoft.com/office/drawing/2014/chart" uri="{C3380CC4-5D6E-409C-BE32-E72D297353CC}">
              <c16:uniqueId val="{00000000-0808-4248-9EEF-B12CDD1E0893}"/>
            </c:ext>
          </c:extLst>
        </c:ser>
        <c:ser>
          <c:idx val="1"/>
          <c:order val="1"/>
          <c:tx>
            <c:v>Predictors High</c:v>
          </c:tx>
          <c:spPr>
            <a:pattFill prst="ltVert">
              <a:fgClr>
                <a:schemeClr val="bg1">
                  <a:lumMod val="50000"/>
                </a:schemeClr>
              </a:fgClr>
              <a:bgClr>
                <a:schemeClr val="bg1"/>
              </a:bgClr>
            </a:pattFill>
            <a:ln>
              <a:noFill/>
            </a:ln>
            <a:effectLst/>
          </c:spPr>
          <c:invertIfNegative val="0"/>
          <c:val>
            <c:numRef>
              <c:f>Predictors!$G$8:$G$48</c:f>
              <c:numCache>
                <c:formatCode>General</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1">
                  <c:v>0</c:v>
                </c:pt>
                <c:pt idx="22">
                  <c:v>0</c:v>
                </c:pt>
                <c:pt idx="23">
                  <c:v>0</c:v>
                </c:pt>
                <c:pt idx="24">
                  <c:v>29</c:v>
                </c:pt>
                <c:pt idx="25">
                  <c:v>0</c:v>
                </c:pt>
                <c:pt idx="26">
                  <c:v>0</c:v>
                </c:pt>
                <c:pt idx="27">
                  <c:v>0</c:v>
                </c:pt>
                <c:pt idx="28">
                  <c:v>0</c:v>
                </c:pt>
                <c:pt idx="29">
                  <c:v>0</c:v>
                </c:pt>
                <c:pt idx="30">
                  <c:v>0</c:v>
                </c:pt>
                <c:pt idx="31">
                  <c:v>0</c:v>
                </c:pt>
                <c:pt idx="32">
                  <c:v>0</c:v>
                </c:pt>
                <c:pt idx="33">
                  <c:v>0</c:v>
                </c:pt>
                <c:pt idx="34">
                  <c:v>0</c:v>
                </c:pt>
                <c:pt idx="35">
                  <c:v>11</c:v>
                </c:pt>
                <c:pt idx="36">
                  <c:v>0</c:v>
                </c:pt>
                <c:pt idx="37">
                  <c:v>7</c:v>
                </c:pt>
                <c:pt idx="38">
                  <c:v>0</c:v>
                </c:pt>
                <c:pt idx="39">
                  <c:v>0</c:v>
                </c:pt>
                <c:pt idx="40">
                  <c:v>0</c:v>
                </c:pt>
              </c:numCache>
            </c:numRef>
          </c:val>
          <c:extLst>
            <c:ext xmlns:c16="http://schemas.microsoft.com/office/drawing/2014/chart" uri="{C3380CC4-5D6E-409C-BE32-E72D297353CC}">
              <c16:uniqueId val="{00000003-0808-4248-9EEF-B12CDD1E0893}"/>
            </c:ext>
          </c:extLst>
        </c:ser>
        <c:dLbls>
          <c:showLegendKey val="0"/>
          <c:showVal val="0"/>
          <c:showCatName val="0"/>
          <c:showSerName val="0"/>
          <c:showPercent val="0"/>
          <c:showBubbleSize val="0"/>
        </c:dLbls>
        <c:gapWidth val="150"/>
        <c:overlap val="100"/>
        <c:axId val="1800185247"/>
        <c:axId val="1800185663"/>
      </c:barChart>
      <c:catAx>
        <c:axId val="1800185247"/>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800" b="1" u="sng" baseline="0"/>
                  <a:t>Predictor  Identifications</a:t>
                </a:r>
              </a:p>
              <a:p>
                <a:pPr>
                  <a:defRPr/>
                </a:pPr>
                <a:r>
                  <a:rPr lang="en-GB" sz="1800" b="0" baseline="0"/>
                  <a:t>Figure N</a:t>
                </a:r>
                <a:r>
                  <a:rPr lang="en-GB" sz="1800" b="0" baseline="30000"/>
                  <a:t>o</a:t>
                </a:r>
                <a:r>
                  <a:rPr lang="en-GB" sz="1800" b="0" baseline="0"/>
                  <a:t> [or Excel-Ref], Series ID)                      Paper / Predictor code (see key)</a:t>
                </a:r>
                <a:endParaRPr lang="en-GB" sz="1800" b="0"/>
              </a:p>
            </c:rich>
          </c:tx>
          <c:layout>
            <c:manualLayout>
              <c:xMode val="edge"/>
              <c:yMode val="edge"/>
              <c:x val="2.2338049143708117E-2"/>
              <c:y val="0.1343639279763727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800185663"/>
        <c:crosses val="autoZero"/>
        <c:auto val="0"/>
        <c:lblAlgn val="ctr"/>
        <c:lblOffset val="100"/>
        <c:noMultiLvlLbl val="0"/>
      </c:catAx>
      <c:valAx>
        <c:axId val="1800185663"/>
        <c:scaling>
          <c:orientation val="minMax"/>
          <c:max val="9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800" b="1"/>
                  <a:t>Predictor</a:t>
                </a:r>
                <a:r>
                  <a:rPr lang="en-GB" sz="1800" b="1" baseline="0"/>
                  <a:t> values (%)</a:t>
                </a:r>
                <a:endParaRPr lang="en-GB" sz="1800" b="1"/>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80018524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b="1"/>
              <a:t>Pew 2021 attitudes to climate change: 'very concerned' CC will</a:t>
            </a:r>
            <a:r>
              <a:rPr lang="en-US" sz="2000" b="1" baseline="0"/>
              <a:t> harm them</a:t>
            </a:r>
            <a:r>
              <a:rPr lang="en-US" sz="2000" b="1"/>
              <a:t>,</a:t>
            </a:r>
            <a:r>
              <a:rPr lang="en-US" sz="2000" b="1" baseline="0"/>
              <a:t> </a:t>
            </a:r>
            <a:r>
              <a:rPr lang="en-US" sz="2000" b="0" baseline="0"/>
              <a:t>and</a:t>
            </a:r>
            <a:r>
              <a:rPr lang="en-US" sz="2000" b="1" baseline="0"/>
              <a:t> 'willing to make a lot of changes' to reduce CC, </a:t>
            </a:r>
            <a:r>
              <a:rPr lang="en-US" sz="2000" b="0" baseline="0"/>
              <a:t>versus</a:t>
            </a:r>
            <a:r>
              <a:rPr lang="en-US" sz="2000" b="1" baseline="0"/>
              <a:t> National Religiosites </a:t>
            </a:r>
            <a:endParaRPr lang="en-US" sz="20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WA3</c:v>
          </c:tx>
          <c:spPr>
            <a:ln w="25400" cap="rnd">
              <a:noFill/>
              <a:round/>
            </a:ln>
            <a:effectLst/>
          </c:spPr>
          <c:marker>
            <c:symbol val="circle"/>
            <c:size val="5"/>
            <c:spPr>
              <a:solidFill>
                <a:schemeClr val="accent1"/>
              </a:solidFill>
              <a:ln w="9525">
                <a:solidFill>
                  <a:schemeClr val="accent1"/>
                </a:solidFill>
              </a:ln>
              <a:effectLst/>
            </c:spPr>
          </c:marker>
          <c:dLbls>
            <c:dLbl>
              <c:idx val="0"/>
              <c:layout>
                <c:manualLayout>
                  <c:x val="1.9647498934357514E-2"/>
                  <c:y val="-6.5916832188397007E-17"/>
                </c:manualLayout>
              </c:layout>
              <c:tx>
                <c:rich>
                  <a:bodyPr/>
                  <a:lstStyle/>
                  <a:p>
                    <a:fld id="{2D2FE45E-A65E-4433-87AF-794288F55067}"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64FD-4A3B-B6BF-19381ADEEDC8}"/>
                </c:ext>
              </c:extLst>
            </c:dLbl>
            <c:dLbl>
              <c:idx val="1"/>
              <c:tx>
                <c:rich>
                  <a:bodyPr/>
                  <a:lstStyle/>
                  <a:p>
                    <a:fld id="{CF47B6FB-CC32-4A72-8982-5F3BB32F12AE}"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64FD-4A3B-B6BF-19381ADEEDC8}"/>
                </c:ext>
              </c:extLst>
            </c:dLbl>
            <c:dLbl>
              <c:idx val="2"/>
              <c:tx>
                <c:rich>
                  <a:bodyPr/>
                  <a:lstStyle/>
                  <a:p>
                    <a:fld id="{FED456EC-8D4B-441D-BD0E-71A92FE5A4A9}"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64FD-4A3B-B6BF-19381ADEEDC8}"/>
                </c:ext>
              </c:extLst>
            </c:dLbl>
            <c:dLbl>
              <c:idx val="3"/>
              <c:tx>
                <c:rich>
                  <a:bodyPr/>
                  <a:lstStyle/>
                  <a:p>
                    <a:fld id="{DB884013-2BAE-4EF4-847B-1D7CBC1015F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4FD-4A3B-B6BF-19381ADEEDC8}"/>
                </c:ext>
              </c:extLst>
            </c:dLbl>
            <c:dLbl>
              <c:idx val="4"/>
              <c:tx>
                <c:rich>
                  <a:bodyPr/>
                  <a:lstStyle/>
                  <a:p>
                    <a:fld id="{4E9B2F79-DBD2-4BFA-BBA7-AECA05E2601A}"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64FD-4A3B-B6BF-19381ADEEDC8}"/>
                </c:ext>
              </c:extLst>
            </c:dLbl>
            <c:dLbl>
              <c:idx val="5"/>
              <c:tx>
                <c:rich>
                  <a:bodyPr/>
                  <a:lstStyle/>
                  <a:p>
                    <a:fld id="{5C6A2FAF-EEEC-4E21-B9E9-3D86D8CD8650}"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64FD-4A3B-B6BF-19381ADEEDC8}"/>
                </c:ext>
              </c:extLst>
            </c:dLbl>
            <c:dLbl>
              <c:idx val="6"/>
              <c:tx>
                <c:rich>
                  <a:bodyPr/>
                  <a:lstStyle/>
                  <a:p>
                    <a:fld id="{65B94B20-36C8-4E5D-A5FD-FA88CAC3BAD2}"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64FD-4A3B-B6BF-19381ADEEDC8}"/>
                </c:ext>
              </c:extLst>
            </c:dLbl>
            <c:dLbl>
              <c:idx val="7"/>
              <c:tx>
                <c:rich>
                  <a:bodyPr/>
                  <a:lstStyle/>
                  <a:p>
                    <a:fld id="{A6179F82-AF74-4EF5-A1B9-B7B357FA379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4FD-4A3B-B6BF-19381ADEEDC8}"/>
                </c:ext>
              </c:extLst>
            </c:dLbl>
            <c:dLbl>
              <c:idx val="8"/>
              <c:tx>
                <c:rich>
                  <a:bodyPr/>
                  <a:lstStyle/>
                  <a:p>
                    <a:fld id="{3094BB9A-F2E1-4769-A9B5-360ADDF541D7}"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64FD-4A3B-B6BF-19381ADEEDC8}"/>
                </c:ext>
              </c:extLst>
            </c:dLbl>
            <c:dLbl>
              <c:idx val="9"/>
              <c:tx>
                <c:rich>
                  <a:bodyPr/>
                  <a:lstStyle/>
                  <a:p>
                    <a:fld id="{6C404E70-EF16-46A2-ABBA-7A1E88BE75A5}"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64FD-4A3B-B6BF-19381ADEEDC8}"/>
                </c:ext>
              </c:extLst>
            </c:dLbl>
            <c:dLbl>
              <c:idx val="10"/>
              <c:tx>
                <c:rich>
                  <a:bodyPr/>
                  <a:lstStyle/>
                  <a:p>
                    <a:fld id="{82A0B000-109E-4097-961C-317432CA266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4FD-4A3B-B6BF-19381ADEEDC8}"/>
                </c:ext>
              </c:extLst>
            </c:dLbl>
            <c:dLbl>
              <c:idx val="11"/>
              <c:layout>
                <c:manualLayout>
                  <c:x val="-2.9618581892850378E-2"/>
                  <c:y val="1.3869731735683444E-2"/>
                </c:manualLayout>
              </c:layout>
              <c:tx>
                <c:rich>
                  <a:bodyPr/>
                  <a:lstStyle/>
                  <a:p>
                    <a:fld id="{996776F5-20DC-4C85-BF31-0E3AE3EF40CA}"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64FD-4A3B-B6BF-19381ADEEDC8}"/>
                </c:ext>
              </c:extLst>
            </c:dLbl>
            <c:dLbl>
              <c:idx val="12"/>
              <c:layout>
                <c:manualLayout>
                  <c:x val="-5.2083253705905969E-2"/>
                  <c:y val="-3.5955051090145827E-3"/>
                </c:manualLayout>
              </c:layout>
              <c:tx>
                <c:rich>
                  <a:bodyPr/>
                  <a:lstStyle/>
                  <a:p>
                    <a:fld id="{259FDCE1-B3B7-4506-9B78-EE4D27131769}"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64FD-4A3B-B6BF-19381ADEEDC8}"/>
                </c:ext>
              </c:extLst>
            </c:dLbl>
            <c:dLbl>
              <c:idx val="13"/>
              <c:tx>
                <c:rich>
                  <a:bodyPr/>
                  <a:lstStyle/>
                  <a:p>
                    <a:fld id="{0ADC1989-3773-4108-A0ED-81B05B3785F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4FD-4A3B-B6BF-19381ADEEDC8}"/>
                </c:ext>
              </c:extLst>
            </c:dLbl>
            <c:dLbl>
              <c:idx val="14"/>
              <c:tx>
                <c:rich>
                  <a:bodyPr/>
                  <a:lstStyle/>
                  <a:p>
                    <a:fld id="{F3825335-DCCA-4C83-BD25-9E74817A2AD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4FD-4A3B-B6BF-19381ADEEDC8}"/>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accent1"/>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25400" cap="rnd">
                <a:solidFill>
                  <a:schemeClr val="accent1"/>
                </a:solidFill>
                <a:prstDash val="solid"/>
              </a:ln>
              <a:effectLst/>
            </c:spPr>
            <c:trendlineType val="linear"/>
            <c:forward val="28.5"/>
            <c:backward val="4"/>
            <c:dispRSqr val="1"/>
            <c:dispEq val="0"/>
            <c:trendlineLbl>
              <c:layout>
                <c:manualLayout>
                  <c:x val="0.1201286670022849"/>
                  <c:y val="-6.7037768091619154E-2"/>
                </c:manualLayout>
              </c:layout>
              <c:numFmt formatCode="General" sourceLinked="0"/>
              <c:spPr>
                <a:noFill/>
                <a:ln>
                  <a:noFill/>
                </a:ln>
                <a:effectLst/>
              </c:spPr>
              <c:txPr>
                <a:bodyPr rot="0" spcFirstLastPara="1" vertOverflow="ellipsis" vert="horz" wrap="square" anchor="ctr" anchorCtr="1"/>
                <a:lstStyle/>
                <a:p>
                  <a:pPr>
                    <a:defRPr sz="1400" b="1" i="0" u="none" strike="noStrike" kern="1200" baseline="0">
                      <a:solidFill>
                        <a:schemeClr val="accent1"/>
                      </a:solidFill>
                      <a:latin typeface="+mn-lt"/>
                      <a:ea typeface="+mn-ea"/>
                      <a:cs typeface="+mn-cs"/>
                    </a:defRPr>
                  </a:pPr>
                  <a:endParaRPr lang="en-US"/>
                </a:p>
              </c:txPr>
            </c:trendlineLbl>
          </c:trendline>
          <c:xVal>
            <c:numRef>
              <c:f>PostCovid!$C$8:$C$22</c:f>
              <c:numCache>
                <c:formatCode>0.00</c:formatCode>
                <c:ptCount val="15"/>
                <c:pt idx="0">
                  <c:v>43.552999999999997</c:v>
                </c:pt>
                <c:pt idx="1">
                  <c:v>32.618000000000002</c:v>
                </c:pt>
                <c:pt idx="2">
                  <c:v>41.123000000000005</c:v>
                </c:pt>
                <c:pt idx="3">
                  <c:v>38.692999999999998</c:v>
                </c:pt>
                <c:pt idx="4">
                  <c:v>36.262999999999998</c:v>
                </c:pt>
                <c:pt idx="5">
                  <c:v>24.113</c:v>
                </c:pt>
                <c:pt idx="6">
                  <c:v>47.198</c:v>
                </c:pt>
                <c:pt idx="7">
                  <c:v>67.853000000000009</c:v>
                </c:pt>
                <c:pt idx="8">
                  <c:v>59.347999999999999</c:v>
                </c:pt>
                <c:pt idx="9">
                  <c:v>28.972999999999999</c:v>
                </c:pt>
                <c:pt idx="10">
                  <c:v>33.832999999999998</c:v>
                </c:pt>
                <c:pt idx="11">
                  <c:v>35.048000000000002</c:v>
                </c:pt>
                <c:pt idx="12">
                  <c:v>39.908000000000001</c:v>
                </c:pt>
                <c:pt idx="13">
                  <c:v>69.067999999999998</c:v>
                </c:pt>
                <c:pt idx="14">
                  <c:v>71.498000000000005</c:v>
                </c:pt>
              </c:numCache>
            </c:numRef>
          </c:xVal>
          <c:yVal>
            <c:numRef>
              <c:f>PostCovid!$F$8:$F$22</c:f>
              <c:numCache>
                <c:formatCode>General</c:formatCode>
                <c:ptCount val="15"/>
                <c:pt idx="0">
                  <c:v>34</c:v>
                </c:pt>
                <c:pt idx="1">
                  <c:v>26</c:v>
                </c:pt>
                <c:pt idx="2">
                  <c:v>45</c:v>
                </c:pt>
                <c:pt idx="3">
                  <c:v>37</c:v>
                </c:pt>
                <c:pt idx="4">
                  <c:v>34</c:v>
                </c:pt>
                <c:pt idx="5">
                  <c:v>15</c:v>
                </c:pt>
                <c:pt idx="6">
                  <c:v>46</c:v>
                </c:pt>
                <c:pt idx="7">
                  <c:v>42</c:v>
                </c:pt>
                <c:pt idx="8">
                  <c:v>28</c:v>
                </c:pt>
                <c:pt idx="9">
                  <c:v>37</c:v>
                </c:pt>
                <c:pt idx="10">
                  <c:v>16</c:v>
                </c:pt>
                <c:pt idx="11">
                  <c:v>29</c:v>
                </c:pt>
                <c:pt idx="12">
                  <c:v>41</c:v>
                </c:pt>
                <c:pt idx="13">
                  <c:v>57</c:v>
                </c:pt>
                <c:pt idx="14">
                  <c:v>38</c:v>
                </c:pt>
              </c:numCache>
            </c:numRef>
          </c:yVal>
          <c:smooth val="0"/>
          <c:extLst>
            <c:ext xmlns:c15="http://schemas.microsoft.com/office/drawing/2012/chart" uri="{02D57815-91ED-43cb-92C2-25804820EDAC}">
              <c15:datalabelsRange>
                <c15:f>PostCovid!$B$8:$B$22</c15:f>
                <c15:dlblRangeCache>
                  <c:ptCount val="15"/>
                  <c:pt idx="0">
                    <c:v>Canada</c:v>
                  </c:pt>
                  <c:pt idx="1">
                    <c:v>Japan</c:v>
                  </c:pt>
                  <c:pt idx="2">
                    <c:v>South Korea</c:v>
                  </c:pt>
                  <c:pt idx="3">
                    <c:v>Germany</c:v>
                  </c:pt>
                  <c:pt idx="4">
                    <c:v>Australia</c:v>
                  </c:pt>
                  <c:pt idx="5">
                    <c:v>Sweden</c:v>
                  </c:pt>
                  <c:pt idx="6">
                    <c:v>Spain</c:v>
                  </c:pt>
                  <c:pt idx="7">
                    <c:v>Italy</c:v>
                  </c:pt>
                  <c:pt idx="8">
                    <c:v>Taiwan</c:v>
                  </c:pt>
                  <c:pt idx="9">
                    <c:v>UK</c:v>
                  </c:pt>
                  <c:pt idx="10">
                    <c:v>Netherlands</c:v>
                  </c:pt>
                  <c:pt idx="11">
                    <c:v>Belgium</c:v>
                  </c:pt>
                  <c:pt idx="12">
                    <c:v>France</c:v>
                  </c:pt>
                  <c:pt idx="13">
                    <c:v>Greece</c:v>
                  </c:pt>
                  <c:pt idx="14">
                    <c:v>Singapore</c:v>
                  </c:pt>
                </c15:dlblRangeCache>
              </c15:datalabelsRange>
            </c:ext>
            <c:ext xmlns:c16="http://schemas.microsoft.com/office/drawing/2014/chart" uri="{C3380CC4-5D6E-409C-BE32-E72D297353CC}">
              <c16:uniqueId val="{00000010-64FD-4A3B-B6BF-19381ADEEDC8}"/>
            </c:ext>
          </c:extLst>
        </c:ser>
        <c:ser>
          <c:idx val="1"/>
          <c:order val="1"/>
          <c:tx>
            <c:v>unconstrained priority</c:v>
          </c:tx>
          <c:spPr>
            <a:ln w="25400" cap="rnd">
              <a:noFill/>
              <a:round/>
            </a:ln>
            <a:effectLst/>
          </c:spPr>
          <c:marker>
            <c:symbol val="circle"/>
            <c:size val="5"/>
            <c:spPr>
              <a:solidFill>
                <a:schemeClr val="accent2"/>
              </a:solidFill>
              <a:ln w="9525">
                <a:solidFill>
                  <a:schemeClr val="accent2"/>
                </a:solidFill>
              </a:ln>
              <a:effectLst/>
            </c:spPr>
          </c:marker>
          <c:dLbls>
            <c:dLbl>
              <c:idx val="0"/>
              <c:layout>
                <c:manualLayout>
                  <c:x val="-2.6997975006270093E-2"/>
                  <c:y val="1.5119098983406319E-2"/>
                </c:manualLayout>
              </c:layout>
              <c:tx>
                <c:rich>
                  <a:bodyPr/>
                  <a:lstStyle/>
                  <a:p>
                    <a:fld id="{73833CA2-B8F9-4CC0-9C2D-59058D5292A7}"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64FD-4A3B-B6BF-19381ADEEDC8}"/>
                </c:ext>
              </c:extLst>
            </c:dLbl>
            <c:dLbl>
              <c:idx val="1"/>
              <c:tx>
                <c:rich>
                  <a:bodyPr/>
                  <a:lstStyle/>
                  <a:p>
                    <a:fld id="{B60623A1-3669-4559-9F93-1CA08330ACA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64FD-4A3B-B6BF-19381ADEEDC8}"/>
                </c:ext>
              </c:extLst>
            </c:dLbl>
            <c:dLbl>
              <c:idx val="2"/>
              <c:layout>
                <c:manualLayout>
                  <c:x val="-3.535685281830131E-2"/>
                  <c:y val="-1.87146040924209E-2"/>
                </c:manualLayout>
              </c:layout>
              <c:tx>
                <c:rich>
                  <a:bodyPr/>
                  <a:lstStyle/>
                  <a:p>
                    <a:fld id="{27E69A1C-B01F-48AE-81EB-096CDFE447DA}"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64FD-4A3B-B6BF-19381ADEEDC8}"/>
                </c:ext>
              </c:extLst>
            </c:dLbl>
            <c:dLbl>
              <c:idx val="3"/>
              <c:tx>
                <c:rich>
                  <a:bodyPr/>
                  <a:lstStyle/>
                  <a:p>
                    <a:fld id="{73400DC4-31AF-4987-AB63-E8B0C4B332A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64FD-4A3B-B6BF-19381ADEEDC8}"/>
                </c:ext>
              </c:extLst>
            </c:dLbl>
            <c:dLbl>
              <c:idx val="4"/>
              <c:tx>
                <c:rich>
                  <a:bodyPr/>
                  <a:lstStyle/>
                  <a:p>
                    <a:fld id="{AB81FA04-0A12-4380-BE8D-BD1FA2C619A2}"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64FD-4A3B-B6BF-19381ADEEDC8}"/>
                </c:ext>
              </c:extLst>
            </c:dLbl>
            <c:dLbl>
              <c:idx val="5"/>
              <c:tx>
                <c:rich>
                  <a:bodyPr/>
                  <a:lstStyle/>
                  <a:p>
                    <a:fld id="{9A3A53BE-DD40-49A9-A16D-6F41DBA2269F}"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64FD-4A3B-B6BF-19381ADEEDC8}"/>
                </c:ext>
              </c:extLst>
            </c:dLbl>
            <c:dLbl>
              <c:idx val="6"/>
              <c:tx>
                <c:rich>
                  <a:bodyPr/>
                  <a:lstStyle/>
                  <a:p>
                    <a:fld id="{5E3C7258-5DC0-42F5-B471-CE57D4C5201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64FD-4A3B-B6BF-19381ADEEDC8}"/>
                </c:ext>
              </c:extLst>
            </c:dLbl>
            <c:dLbl>
              <c:idx val="7"/>
              <c:tx>
                <c:rich>
                  <a:bodyPr/>
                  <a:lstStyle/>
                  <a:p>
                    <a:fld id="{8C2096B4-EDC8-4F1B-A703-5D6E0A58F55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64FD-4A3B-B6BF-19381ADEEDC8}"/>
                </c:ext>
              </c:extLst>
            </c:dLbl>
            <c:dLbl>
              <c:idx val="8"/>
              <c:tx>
                <c:rich>
                  <a:bodyPr/>
                  <a:lstStyle/>
                  <a:p>
                    <a:fld id="{59C5B55E-FD7A-4D54-A5E8-6FFC112F14C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64FD-4A3B-B6BF-19381ADEEDC8}"/>
                </c:ext>
              </c:extLst>
            </c:dLbl>
            <c:dLbl>
              <c:idx val="9"/>
              <c:tx>
                <c:rich>
                  <a:bodyPr/>
                  <a:lstStyle/>
                  <a:p>
                    <a:fld id="{8752A7E7-E95B-4AD5-892A-81BDD1F52EC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64FD-4A3B-B6BF-19381ADEEDC8}"/>
                </c:ext>
              </c:extLst>
            </c:dLbl>
            <c:dLbl>
              <c:idx val="10"/>
              <c:tx>
                <c:rich>
                  <a:bodyPr/>
                  <a:lstStyle/>
                  <a:p>
                    <a:fld id="{CCC4E1A9-F0F5-4307-B9CD-812BFC857DB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64FD-4A3B-B6BF-19381ADEEDC8}"/>
                </c:ext>
              </c:extLst>
            </c:dLbl>
            <c:dLbl>
              <c:idx val="11"/>
              <c:layout>
                <c:manualLayout>
                  <c:x val="-0.12204564043930315"/>
                  <c:y val="-1.6179772990565621E-2"/>
                </c:manualLayout>
              </c:layout>
              <c:tx>
                <c:rich>
                  <a:bodyPr/>
                  <a:lstStyle/>
                  <a:p>
                    <a:fld id="{0CF02B6A-890F-43C6-B2E6-8D3ED7C3FD1F}"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64FD-4A3B-B6BF-19381ADEEDC8}"/>
                </c:ext>
              </c:extLst>
            </c:dLbl>
            <c:dLbl>
              <c:idx val="12"/>
              <c:tx>
                <c:rich>
                  <a:bodyPr/>
                  <a:lstStyle/>
                  <a:p>
                    <a:fld id="{452A6D14-D3E0-4767-B824-743BFC7A178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64FD-4A3B-B6BF-19381ADEEDC8}"/>
                </c:ext>
              </c:extLst>
            </c:dLbl>
            <c:dLbl>
              <c:idx val="13"/>
              <c:tx>
                <c:rich>
                  <a:bodyPr/>
                  <a:lstStyle/>
                  <a:p>
                    <a:fld id="{05BD8490-8A80-4891-8ECC-46F1CF74361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64FD-4A3B-B6BF-19381ADEEDC8}"/>
                </c:ext>
              </c:extLst>
            </c:dLbl>
            <c:dLbl>
              <c:idx val="14"/>
              <c:tx>
                <c:rich>
                  <a:bodyPr/>
                  <a:lstStyle/>
                  <a:p>
                    <a:fld id="{66138725-52E8-4028-8599-766C22F7F92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64FD-4A3B-B6BF-19381ADEEDC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accent2"/>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25400" cap="rnd">
                <a:solidFill>
                  <a:schemeClr val="accent2"/>
                </a:solidFill>
                <a:prstDash val="sysDot"/>
              </a:ln>
              <a:effectLst/>
            </c:spPr>
            <c:trendlineType val="linear"/>
            <c:forward val="27.5"/>
            <c:backward val="4"/>
            <c:dispRSqr val="1"/>
            <c:dispEq val="0"/>
            <c:trendlineLbl>
              <c:layout>
                <c:manualLayout>
                  <c:x val="-7.0372445233620503E-4"/>
                  <c:y val="7.0947667564693617E-2"/>
                </c:manualLayout>
              </c:layout>
              <c:numFmt formatCode="General" sourceLinked="0"/>
              <c:spPr>
                <a:noFill/>
                <a:ln>
                  <a:noFill/>
                </a:ln>
                <a:effectLst/>
              </c:spPr>
              <c:txPr>
                <a:bodyPr rot="0" spcFirstLastPara="1" vertOverflow="ellipsis" vert="horz" wrap="square" anchor="ctr" anchorCtr="1"/>
                <a:lstStyle/>
                <a:p>
                  <a:pPr>
                    <a:defRPr sz="1400" b="1" i="0" u="none" strike="noStrike" kern="1200" baseline="0">
                      <a:solidFill>
                        <a:schemeClr val="accent2"/>
                      </a:solidFill>
                      <a:latin typeface="+mn-lt"/>
                      <a:ea typeface="+mn-ea"/>
                      <a:cs typeface="+mn-cs"/>
                    </a:defRPr>
                  </a:pPr>
                  <a:endParaRPr lang="en-US"/>
                </a:p>
              </c:txPr>
            </c:trendlineLbl>
          </c:trendline>
          <c:xVal>
            <c:numRef>
              <c:f>PostCovid!$C$8:$C$22</c:f>
              <c:numCache>
                <c:formatCode>0.00</c:formatCode>
                <c:ptCount val="15"/>
                <c:pt idx="0">
                  <c:v>43.552999999999997</c:v>
                </c:pt>
                <c:pt idx="1">
                  <c:v>32.618000000000002</c:v>
                </c:pt>
                <c:pt idx="2">
                  <c:v>41.123000000000005</c:v>
                </c:pt>
                <c:pt idx="3">
                  <c:v>38.692999999999998</c:v>
                </c:pt>
                <c:pt idx="4">
                  <c:v>36.262999999999998</c:v>
                </c:pt>
                <c:pt idx="5">
                  <c:v>24.113</c:v>
                </c:pt>
                <c:pt idx="6">
                  <c:v>47.198</c:v>
                </c:pt>
                <c:pt idx="7">
                  <c:v>67.853000000000009</c:v>
                </c:pt>
                <c:pt idx="8">
                  <c:v>59.347999999999999</c:v>
                </c:pt>
                <c:pt idx="9">
                  <c:v>28.972999999999999</c:v>
                </c:pt>
                <c:pt idx="10">
                  <c:v>33.832999999999998</c:v>
                </c:pt>
                <c:pt idx="11">
                  <c:v>35.048000000000002</c:v>
                </c:pt>
                <c:pt idx="12">
                  <c:v>39.908000000000001</c:v>
                </c:pt>
                <c:pt idx="13">
                  <c:v>69.067999999999998</c:v>
                </c:pt>
                <c:pt idx="14">
                  <c:v>71.498000000000005</c:v>
                </c:pt>
              </c:numCache>
            </c:numRef>
          </c:xVal>
          <c:yVal>
            <c:numRef>
              <c:f>PostCovid!$D$8:$D$22</c:f>
              <c:numCache>
                <c:formatCode>General</c:formatCode>
                <c:ptCount val="15"/>
                <c:pt idx="0">
                  <c:v>34</c:v>
                </c:pt>
                <c:pt idx="1">
                  <c:v>8</c:v>
                </c:pt>
                <c:pt idx="2">
                  <c:v>41</c:v>
                </c:pt>
                <c:pt idx="3">
                  <c:v>30</c:v>
                </c:pt>
                <c:pt idx="4">
                  <c:v>39</c:v>
                </c:pt>
                <c:pt idx="5">
                  <c:v>36</c:v>
                </c:pt>
                <c:pt idx="6">
                  <c:v>49</c:v>
                </c:pt>
                <c:pt idx="7">
                  <c:v>54</c:v>
                </c:pt>
                <c:pt idx="8">
                  <c:v>21</c:v>
                </c:pt>
                <c:pt idx="9">
                  <c:v>43</c:v>
                </c:pt>
                <c:pt idx="10">
                  <c:v>20</c:v>
                </c:pt>
                <c:pt idx="11">
                  <c:v>30</c:v>
                </c:pt>
                <c:pt idx="12">
                  <c:v>40</c:v>
                </c:pt>
                <c:pt idx="13">
                  <c:v>62</c:v>
                </c:pt>
                <c:pt idx="14">
                  <c:v>27</c:v>
                </c:pt>
              </c:numCache>
            </c:numRef>
          </c:yVal>
          <c:smooth val="0"/>
          <c:extLst>
            <c:ext xmlns:c15="http://schemas.microsoft.com/office/drawing/2012/chart" uri="{02D57815-91ED-43cb-92C2-25804820EDAC}">
              <c15:datalabelsRange>
                <c15:f>PostCovid!$B$8:$B$22</c15:f>
                <c15:dlblRangeCache>
                  <c:ptCount val="15"/>
                  <c:pt idx="0">
                    <c:v>Canada</c:v>
                  </c:pt>
                  <c:pt idx="1">
                    <c:v>Japan</c:v>
                  </c:pt>
                  <c:pt idx="2">
                    <c:v>South Korea</c:v>
                  </c:pt>
                  <c:pt idx="3">
                    <c:v>Germany</c:v>
                  </c:pt>
                  <c:pt idx="4">
                    <c:v>Australia</c:v>
                  </c:pt>
                  <c:pt idx="5">
                    <c:v>Sweden</c:v>
                  </c:pt>
                  <c:pt idx="6">
                    <c:v>Spain</c:v>
                  </c:pt>
                  <c:pt idx="7">
                    <c:v>Italy</c:v>
                  </c:pt>
                  <c:pt idx="8">
                    <c:v>Taiwan</c:v>
                  </c:pt>
                  <c:pt idx="9">
                    <c:v>UK</c:v>
                  </c:pt>
                  <c:pt idx="10">
                    <c:v>Netherlands</c:v>
                  </c:pt>
                  <c:pt idx="11">
                    <c:v>Belgium</c:v>
                  </c:pt>
                  <c:pt idx="12">
                    <c:v>France</c:v>
                  </c:pt>
                  <c:pt idx="13">
                    <c:v>Greece</c:v>
                  </c:pt>
                  <c:pt idx="14">
                    <c:v>Singapore</c:v>
                  </c:pt>
                </c15:dlblRangeCache>
              </c15:datalabelsRange>
            </c:ext>
            <c:ext xmlns:c16="http://schemas.microsoft.com/office/drawing/2014/chart" uri="{C3380CC4-5D6E-409C-BE32-E72D297353CC}">
              <c16:uniqueId val="{00000021-64FD-4A3B-B6BF-19381ADEEDC8}"/>
            </c:ext>
          </c:extLst>
        </c:ser>
        <c:dLbls>
          <c:showLegendKey val="0"/>
          <c:showVal val="0"/>
          <c:showCatName val="0"/>
          <c:showSerName val="0"/>
          <c:showPercent val="0"/>
          <c:showBubbleSize val="0"/>
        </c:dLbls>
        <c:axId val="941881520"/>
        <c:axId val="941874176"/>
      </c:scatterChart>
      <c:valAx>
        <c:axId val="9418815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800" b="1"/>
                  <a:t>Debiased</a:t>
                </a:r>
                <a:r>
                  <a:rPr lang="en-GB" sz="1800" b="1" baseline="0"/>
                  <a:t> National Religiosity</a:t>
                </a:r>
                <a:endParaRPr lang="en-GB" sz="1800" b="1"/>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941874176"/>
        <c:crosses val="autoZero"/>
        <c:crossBetween val="midCat"/>
      </c:valAx>
      <c:valAx>
        <c:axId val="941874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800" b="1"/>
                  <a:t>% national responses for each attitude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9418815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GB" sz="1400" b="1" i="0" u="none" strike="noStrike" baseline="0">
                <a:effectLst/>
              </a:rPr>
              <a:t>Climate-change endorsing responses to 3 survey questions: % Personal Impact ('Great Deal', Blue), and % Power Org/UN to combat ('Great Deal', Pink &amp; muted), plus % UN Poll vote share for 'Action on climate change' (Orange), </a:t>
            </a:r>
            <a:r>
              <a:rPr lang="en-GB" sz="1400" b="0" i="0" u="none" strike="noStrike" baseline="0">
                <a:effectLst/>
              </a:rPr>
              <a:t>versus </a:t>
            </a:r>
            <a:r>
              <a:rPr lang="en-GB" sz="1400" b="1" i="0" u="none" strike="noStrike" baseline="0">
                <a:effectLst/>
              </a:rPr>
              <a:t>Debiased National Religi</a:t>
            </a:r>
            <a:endParaRPr lang="en-GB" sz="14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scatterChart>
        <c:scatterStyle val="lineMarker"/>
        <c:varyColors val="0"/>
        <c:ser>
          <c:idx val="0"/>
          <c:order val="0"/>
          <c:tx>
            <c:v>Climate Concern, PI:GD'</c:v>
          </c:tx>
          <c:spPr>
            <a:ln w="25400" cap="rnd">
              <a:noFill/>
              <a:round/>
            </a:ln>
            <a:effectLst/>
          </c:spPr>
          <c:marker>
            <c:symbol val="circle"/>
            <c:size val="5"/>
            <c:spPr>
              <a:solidFill>
                <a:schemeClr val="accent1"/>
              </a:solidFill>
              <a:ln w="9525">
                <a:solidFill>
                  <a:schemeClr val="accent1"/>
                </a:solidFill>
              </a:ln>
              <a:effectLst/>
            </c:spPr>
          </c:marker>
          <c:dLbls>
            <c:dLbl>
              <c:idx val="0"/>
              <c:tx>
                <c:rich>
                  <a:bodyPr/>
                  <a:lstStyle/>
                  <a:p>
                    <a:fld id="{06153C57-5A64-4944-A152-8FE9CD30BF4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7E58-4D37-9EFD-5C935EDA25E5}"/>
                </c:ext>
              </c:extLst>
            </c:dLbl>
            <c:dLbl>
              <c:idx val="1"/>
              <c:tx>
                <c:rich>
                  <a:bodyPr/>
                  <a:lstStyle/>
                  <a:p>
                    <a:fld id="{3AB5E213-C90B-46BC-A63F-B1345BEF2AA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7E58-4D37-9EFD-5C935EDA25E5}"/>
                </c:ext>
              </c:extLst>
            </c:dLbl>
            <c:dLbl>
              <c:idx val="2"/>
              <c:tx>
                <c:rich>
                  <a:bodyPr/>
                  <a:lstStyle/>
                  <a:p>
                    <a:fld id="{7AFC098A-3487-487D-8D7C-FD08EAAE927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7E58-4D37-9EFD-5C935EDA25E5}"/>
                </c:ext>
              </c:extLst>
            </c:dLbl>
            <c:dLbl>
              <c:idx val="3"/>
              <c:tx>
                <c:rich>
                  <a:bodyPr/>
                  <a:lstStyle/>
                  <a:p>
                    <a:fld id="{42088A86-2B30-4B32-9B4F-B3E2A1C1C9EC}"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7E58-4D37-9EFD-5C935EDA25E5}"/>
                </c:ext>
              </c:extLst>
            </c:dLbl>
            <c:dLbl>
              <c:idx val="4"/>
              <c:tx>
                <c:rich>
                  <a:bodyPr/>
                  <a:lstStyle/>
                  <a:p>
                    <a:fld id="{840CCCCF-91D9-4CE2-AEE1-F7FEC6521FB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E58-4D37-9EFD-5C935EDA25E5}"/>
                </c:ext>
              </c:extLst>
            </c:dLbl>
            <c:dLbl>
              <c:idx val="5"/>
              <c:tx>
                <c:rich>
                  <a:bodyPr/>
                  <a:lstStyle/>
                  <a:p>
                    <a:fld id="{226F79C6-53E7-4B53-98CC-A9077FBE031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7E58-4D37-9EFD-5C935EDA25E5}"/>
                </c:ext>
              </c:extLst>
            </c:dLbl>
            <c:dLbl>
              <c:idx val="6"/>
              <c:tx>
                <c:rich>
                  <a:bodyPr/>
                  <a:lstStyle/>
                  <a:p>
                    <a:fld id="{BB396E4D-3078-484F-84CA-BE758CEA96A5}"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7E58-4D37-9EFD-5C935EDA25E5}"/>
                </c:ext>
              </c:extLst>
            </c:dLbl>
            <c:dLbl>
              <c:idx val="7"/>
              <c:tx>
                <c:rich>
                  <a:bodyPr/>
                  <a:lstStyle/>
                  <a:p>
                    <a:fld id="{E3C460BC-144D-48E3-AF2E-F78B4543718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7E58-4D37-9EFD-5C935EDA25E5}"/>
                </c:ext>
              </c:extLst>
            </c:dLbl>
            <c:dLbl>
              <c:idx val="8"/>
              <c:tx>
                <c:rich>
                  <a:bodyPr/>
                  <a:lstStyle/>
                  <a:p>
                    <a:fld id="{407553A7-2CC0-4D48-BC51-9A92495A43B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7E58-4D37-9EFD-5C935EDA25E5}"/>
                </c:ext>
              </c:extLst>
            </c:dLbl>
            <c:dLbl>
              <c:idx val="9"/>
              <c:tx>
                <c:rich>
                  <a:bodyPr/>
                  <a:lstStyle/>
                  <a:p>
                    <a:fld id="{8978DED2-A76B-4C7A-A2E2-9197E998B42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7E58-4D37-9EFD-5C935EDA25E5}"/>
                </c:ext>
              </c:extLst>
            </c:dLbl>
            <c:dLbl>
              <c:idx val="10"/>
              <c:tx>
                <c:rich>
                  <a:bodyPr/>
                  <a:lstStyle/>
                  <a:p>
                    <a:fld id="{7F9A93D8-06C0-4B7C-9AF6-CBB07F7AFC8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7E58-4D37-9EFD-5C935EDA25E5}"/>
                </c:ext>
              </c:extLst>
            </c:dLbl>
            <c:dLbl>
              <c:idx val="11"/>
              <c:tx>
                <c:rich>
                  <a:bodyPr/>
                  <a:lstStyle/>
                  <a:p>
                    <a:fld id="{2D2254E9-65C9-4B99-B391-2D59EFA89F6A}"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7E58-4D37-9EFD-5C935EDA25E5}"/>
                </c:ext>
              </c:extLst>
            </c:dLbl>
            <c:dLbl>
              <c:idx val="12"/>
              <c:tx>
                <c:rich>
                  <a:bodyPr/>
                  <a:lstStyle/>
                  <a:p>
                    <a:fld id="{15802446-967E-409E-B78C-244A9F048CE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7E58-4D37-9EFD-5C935EDA25E5}"/>
                </c:ext>
              </c:extLst>
            </c:dLbl>
            <c:dLbl>
              <c:idx val="13"/>
              <c:tx>
                <c:rich>
                  <a:bodyPr/>
                  <a:lstStyle/>
                  <a:p>
                    <a:fld id="{79A38B77-2C46-4423-A1CC-AED3E8B343E0}"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7E58-4D37-9EFD-5C935EDA25E5}"/>
                </c:ext>
              </c:extLst>
            </c:dLbl>
            <c:dLbl>
              <c:idx val="14"/>
              <c:tx>
                <c:rich>
                  <a:bodyPr/>
                  <a:lstStyle/>
                  <a:p>
                    <a:fld id="{ADCFC8C2-8857-4685-9C53-55B5F4EDFB4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7E58-4D37-9EFD-5C935EDA25E5}"/>
                </c:ext>
              </c:extLst>
            </c:dLbl>
            <c:dLbl>
              <c:idx val="15"/>
              <c:tx>
                <c:rich>
                  <a:bodyPr/>
                  <a:lstStyle/>
                  <a:p>
                    <a:fld id="{1806E1B4-4B1D-493E-B7A7-3DC4F7D9499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7E58-4D37-9EFD-5C935EDA25E5}"/>
                </c:ext>
              </c:extLst>
            </c:dLbl>
            <c:dLbl>
              <c:idx val="16"/>
              <c:tx>
                <c:rich>
                  <a:bodyPr/>
                  <a:lstStyle/>
                  <a:p>
                    <a:fld id="{42C88B66-507D-4D69-A46C-69C5DA1E9FF6}"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7E58-4D37-9EFD-5C935EDA25E5}"/>
                </c:ext>
              </c:extLst>
            </c:dLbl>
            <c:dLbl>
              <c:idx val="17"/>
              <c:tx>
                <c:rich>
                  <a:bodyPr/>
                  <a:lstStyle/>
                  <a:p>
                    <a:fld id="{9EEE9E9B-1A55-4F00-849F-01B77F7CCD5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7E58-4D37-9EFD-5C935EDA25E5}"/>
                </c:ext>
              </c:extLst>
            </c:dLbl>
            <c:dLbl>
              <c:idx val="18"/>
              <c:tx>
                <c:rich>
                  <a:bodyPr/>
                  <a:lstStyle/>
                  <a:p>
                    <a:fld id="{9A641CD9-9DA2-4AF7-9B61-56010C3E874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7E58-4D37-9EFD-5C935EDA25E5}"/>
                </c:ext>
              </c:extLst>
            </c:dLbl>
            <c:dLbl>
              <c:idx val="19"/>
              <c:tx>
                <c:rich>
                  <a:bodyPr/>
                  <a:lstStyle/>
                  <a:p>
                    <a:fld id="{763B17D0-4F4B-4295-B599-44C75E93B37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7E58-4D37-9EFD-5C935EDA25E5}"/>
                </c:ext>
              </c:extLst>
            </c:dLbl>
            <c:dLbl>
              <c:idx val="20"/>
              <c:tx>
                <c:rich>
                  <a:bodyPr/>
                  <a:lstStyle/>
                  <a:p>
                    <a:fld id="{4409697D-827C-46CB-9834-CB7D8698FB03}"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7E58-4D37-9EFD-5C935EDA25E5}"/>
                </c:ext>
              </c:extLst>
            </c:dLbl>
            <c:dLbl>
              <c:idx val="21"/>
              <c:tx>
                <c:rich>
                  <a:bodyPr/>
                  <a:lstStyle/>
                  <a:p>
                    <a:fld id="{BCE4B322-92DB-474A-BB8D-5D90CCC655C7}"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7E58-4D37-9EFD-5C935EDA25E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1"/>
            <c:dispEq val="0"/>
            <c:trendlineLbl>
              <c:layout>
                <c:manualLayout>
                  <c:x val="0.12508137810207354"/>
                  <c:y val="-0.11224978695844838"/>
                </c:manualLayout>
              </c:layout>
              <c:numFmt formatCode="General" sourceLinked="0"/>
              <c:spPr>
                <a:noFill/>
                <a:ln>
                  <a:noFill/>
                </a:ln>
                <a:effectLst/>
              </c:spPr>
              <c:txPr>
                <a:bodyPr rot="0" spcFirstLastPara="1" vertOverflow="ellipsis" vert="horz" wrap="square" anchor="ctr" anchorCtr="1"/>
                <a:lstStyle/>
                <a:p>
                  <a:pPr>
                    <a:defRPr sz="1300" b="1" i="0" u="none" strike="noStrike" kern="1200" baseline="0">
                      <a:solidFill>
                        <a:schemeClr val="accent1"/>
                      </a:solidFill>
                      <a:latin typeface="+mn-lt"/>
                      <a:ea typeface="+mn-ea"/>
                      <a:cs typeface="+mn-cs"/>
                    </a:defRPr>
                  </a:pPr>
                  <a:endParaRPr lang="en-US"/>
                </a:p>
              </c:txPr>
            </c:trendlineLbl>
          </c:trendline>
          <c:xVal>
            <c:numRef>
              <c:f>'Main Trends'!$D$79:$D$100</c:f>
              <c:numCache>
                <c:formatCode>General</c:formatCode>
                <c:ptCount val="22"/>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47.198</c:v>
                </c:pt>
                <c:pt idx="13">
                  <c:v>67.853000000000009</c:v>
                </c:pt>
                <c:pt idx="14">
                  <c:v>36.262999999999998</c:v>
                </c:pt>
                <c:pt idx="15">
                  <c:v>39.908000000000001</c:v>
                </c:pt>
                <c:pt idx="16">
                  <c:v>28.972999999999999</c:v>
                </c:pt>
                <c:pt idx="17">
                  <c:v>38.692999999999998</c:v>
                </c:pt>
                <c:pt idx="18">
                  <c:v>37.478000000000002</c:v>
                </c:pt>
                <c:pt idx="19">
                  <c:v>30.188000000000002</c:v>
                </c:pt>
                <c:pt idx="20">
                  <c:v>24.113</c:v>
                </c:pt>
                <c:pt idx="21">
                  <c:v>27.757999999999999</c:v>
                </c:pt>
              </c:numCache>
            </c:numRef>
          </c:xVal>
          <c:yVal>
            <c:numRef>
              <c:f>'Main Trends'!$C$79:$C$100</c:f>
              <c:numCache>
                <c:formatCode>General</c:formatCode>
                <c:ptCount val="22"/>
                <c:pt idx="0">
                  <c:v>75</c:v>
                </c:pt>
                <c:pt idx="1">
                  <c:v>70</c:v>
                </c:pt>
                <c:pt idx="2">
                  <c:v>65</c:v>
                </c:pt>
                <c:pt idx="3">
                  <c:v>58</c:v>
                </c:pt>
                <c:pt idx="4">
                  <c:v>56</c:v>
                </c:pt>
                <c:pt idx="5">
                  <c:v>55</c:v>
                </c:pt>
                <c:pt idx="6">
                  <c:v>55</c:v>
                </c:pt>
                <c:pt idx="7">
                  <c:v>53</c:v>
                </c:pt>
                <c:pt idx="8">
                  <c:v>47</c:v>
                </c:pt>
                <c:pt idx="9">
                  <c:v>45</c:v>
                </c:pt>
                <c:pt idx="10">
                  <c:v>41</c:v>
                </c:pt>
                <c:pt idx="11">
                  <c:v>41</c:v>
                </c:pt>
                <c:pt idx="12">
                  <c:v>32</c:v>
                </c:pt>
                <c:pt idx="13">
                  <c:v>29</c:v>
                </c:pt>
                <c:pt idx="14">
                  <c:v>29</c:v>
                </c:pt>
                <c:pt idx="15">
                  <c:v>26</c:v>
                </c:pt>
                <c:pt idx="16">
                  <c:v>17</c:v>
                </c:pt>
                <c:pt idx="17">
                  <c:v>16</c:v>
                </c:pt>
                <c:pt idx="18">
                  <c:v>14</c:v>
                </c:pt>
                <c:pt idx="19">
                  <c:v>12</c:v>
                </c:pt>
                <c:pt idx="20">
                  <c:v>11</c:v>
                </c:pt>
                <c:pt idx="21">
                  <c:v>10</c:v>
                </c:pt>
              </c:numCache>
            </c:numRef>
          </c:yVal>
          <c:smooth val="0"/>
          <c:extLst>
            <c:ext xmlns:c15="http://schemas.microsoft.com/office/drawing/2012/chart" uri="{02D57815-91ED-43cb-92C2-25804820EDAC}">
              <c15:datalabelsRange>
                <c15:f>'Main Trends'!$B$79:$B$100</c15:f>
                <c15:dlblRangeCache>
                  <c:ptCount val="22"/>
                  <c:pt idx="0">
                    <c:v>Phillipines</c:v>
                  </c:pt>
                  <c:pt idx="1">
                    <c:v>India</c:v>
                  </c:pt>
                  <c:pt idx="2">
                    <c:v>Qatar</c:v>
                  </c:pt>
                  <c:pt idx="3">
                    <c:v>Egypt</c:v>
                  </c:pt>
                  <c:pt idx="4">
                    <c:v>UAE</c:v>
                  </c:pt>
                  <c:pt idx="5">
                    <c:v>Thailand</c:v>
                  </c:pt>
                  <c:pt idx="6">
                    <c:v>Kuwait</c:v>
                  </c:pt>
                  <c:pt idx="7">
                    <c:v>Bahrain</c:v>
                  </c:pt>
                  <c:pt idx="8">
                    <c:v>Malaysia</c:v>
                  </c:pt>
                  <c:pt idx="9">
                    <c:v>Indonesia</c:v>
                  </c:pt>
                  <c:pt idx="10">
                    <c:v>Saudia Arabia</c:v>
                  </c:pt>
                  <c:pt idx="11">
                    <c:v>Singapore</c:v>
                  </c:pt>
                  <c:pt idx="12">
                    <c:v>Spain</c:v>
                  </c:pt>
                  <c:pt idx="13">
                    <c:v>Italy</c:v>
                  </c:pt>
                  <c:pt idx="14">
                    <c:v>Australia</c:v>
                  </c:pt>
                  <c:pt idx="15">
                    <c:v>France</c:v>
                  </c:pt>
                  <c:pt idx="16">
                    <c:v>Great Britain</c:v>
                  </c:pt>
                  <c:pt idx="17">
                    <c:v>Germany</c:v>
                  </c:pt>
                  <c:pt idx="18">
                    <c:v>Finland</c:v>
                  </c:pt>
                  <c:pt idx="19">
                    <c:v>Norway</c:v>
                  </c:pt>
                  <c:pt idx="20">
                    <c:v>Sweden</c:v>
                  </c:pt>
                  <c:pt idx="21">
                    <c:v>Denmark</c:v>
                  </c:pt>
                </c15:dlblRangeCache>
              </c15:datalabelsRange>
            </c:ext>
            <c:ext xmlns:c16="http://schemas.microsoft.com/office/drawing/2014/chart" uri="{C3380CC4-5D6E-409C-BE32-E72D297353CC}">
              <c16:uniqueId val="{00000017-7E58-4D37-9EFD-5C935EDA25E5}"/>
            </c:ext>
          </c:extLst>
        </c:ser>
        <c:ser>
          <c:idx val="2"/>
          <c:order val="2"/>
          <c:tx>
            <c:v>UN Power</c:v>
          </c:tx>
          <c:spPr>
            <a:ln w="25400" cap="rnd">
              <a:noFill/>
              <a:round/>
            </a:ln>
            <a:effectLst/>
          </c:spPr>
          <c:marker>
            <c:symbol val="circle"/>
            <c:size val="3"/>
            <c:spPr>
              <a:solidFill>
                <a:srgbClr val="FF99FF"/>
              </a:solidFill>
              <a:ln w="9525">
                <a:noFill/>
              </a:ln>
              <a:effectLst/>
            </c:spPr>
          </c:marker>
          <c:dPt>
            <c:idx val="7"/>
            <c:marker>
              <c:symbol val="circle"/>
              <c:size val="3"/>
              <c:spPr>
                <a:solidFill>
                  <a:srgbClr val="FF99FF"/>
                </a:solidFill>
                <a:ln w="9525">
                  <a:noFill/>
                </a:ln>
                <a:effectLst/>
              </c:spPr>
            </c:marker>
            <c:bubble3D val="0"/>
            <c:extLst>
              <c:ext xmlns:c16="http://schemas.microsoft.com/office/drawing/2014/chart" uri="{C3380CC4-5D6E-409C-BE32-E72D297353CC}">
                <c16:uniqueId val="{00000018-7E58-4D37-9EFD-5C935EDA25E5}"/>
              </c:ext>
            </c:extLst>
          </c:dPt>
          <c:dPt>
            <c:idx val="8"/>
            <c:marker>
              <c:symbol val="circle"/>
              <c:size val="3"/>
              <c:spPr>
                <a:solidFill>
                  <a:srgbClr val="FF99FF"/>
                </a:solidFill>
                <a:ln w="9525">
                  <a:noFill/>
                </a:ln>
                <a:effectLst/>
              </c:spPr>
            </c:marker>
            <c:bubble3D val="0"/>
            <c:extLst>
              <c:ext xmlns:c16="http://schemas.microsoft.com/office/drawing/2014/chart" uri="{C3380CC4-5D6E-409C-BE32-E72D297353CC}">
                <c16:uniqueId val="{00000019-7E58-4D37-9EFD-5C935EDA25E5}"/>
              </c:ext>
            </c:extLst>
          </c:dPt>
          <c:dPt>
            <c:idx val="11"/>
            <c:marker>
              <c:symbol val="circle"/>
              <c:size val="3"/>
              <c:spPr>
                <a:solidFill>
                  <a:srgbClr val="FF99FF"/>
                </a:solidFill>
                <a:ln w="9525">
                  <a:noFill/>
                </a:ln>
                <a:effectLst/>
              </c:spPr>
            </c:marker>
            <c:bubble3D val="0"/>
            <c:extLst>
              <c:ext xmlns:c16="http://schemas.microsoft.com/office/drawing/2014/chart" uri="{C3380CC4-5D6E-409C-BE32-E72D297353CC}">
                <c16:uniqueId val="{0000001A-7E58-4D37-9EFD-5C935EDA25E5}"/>
              </c:ext>
            </c:extLst>
          </c:dPt>
          <c:dPt>
            <c:idx val="14"/>
            <c:marker>
              <c:symbol val="circle"/>
              <c:size val="3"/>
              <c:spPr>
                <a:solidFill>
                  <a:srgbClr val="FF99FF"/>
                </a:solidFill>
                <a:ln w="9525">
                  <a:noFill/>
                </a:ln>
                <a:effectLst/>
              </c:spPr>
            </c:marker>
            <c:bubble3D val="0"/>
            <c:extLst>
              <c:ext xmlns:c16="http://schemas.microsoft.com/office/drawing/2014/chart" uri="{C3380CC4-5D6E-409C-BE32-E72D297353CC}">
                <c16:uniqueId val="{0000001B-7E58-4D37-9EFD-5C935EDA25E5}"/>
              </c:ext>
            </c:extLst>
          </c:dPt>
          <c:trendline>
            <c:spPr>
              <a:ln w="19050" cap="rnd">
                <a:solidFill>
                  <a:srgbClr val="FF00FF">
                    <a:alpha val="30000"/>
                  </a:srgbClr>
                </a:solidFill>
                <a:prstDash val="sysDot"/>
              </a:ln>
              <a:effectLst/>
            </c:spPr>
            <c:trendlineType val="linear"/>
            <c:dispRSqr val="1"/>
            <c:dispEq val="0"/>
            <c:trendlineLbl>
              <c:layout>
                <c:manualLayout>
                  <c:x val="-0.6039261574604059"/>
                  <c:y val="0.32355524968119342"/>
                </c:manualLayout>
              </c:layout>
              <c:numFmt formatCode="General" sourceLinked="0"/>
              <c:spPr>
                <a:noFill/>
                <a:ln>
                  <a:noFill/>
                </a:ln>
                <a:effectLst/>
              </c:spPr>
              <c:txPr>
                <a:bodyPr rot="0" spcFirstLastPara="1" vertOverflow="ellipsis" vert="horz" wrap="square" anchor="ctr" anchorCtr="1"/>
                <a:lstStyle/>
                <a:p>
                  <a:pPr>
                    <a:defRPr sz="1100" b="1" i="0" u="none" strike="noStrike" kern="1200" baseline="0">
                      <a:solidFill>
                        <a:srgbClr val="FFB7FF"/>
                      </a:solidFill>
                      <a:latin typeface="+mn-lt"/>
                      <a:ea typeface="+mn-ea"/>
                      <a:cs typeface="+mn-cs"/>
                    </a:defRPr>
                  </a:pPr>
                  <a:endParaRPr lang="en-US"/>
                </a:p>
              </c:txPr>
            </c:trendlineLbl>
          </c:trendline>
          <c:xVal>
            <c:numRef>
              <c:f>'Main Trends'!$D$79:$D$100</c:f>
              <c:numCache>
                <c:formatCode>General</c:formatCode>
                <c:ptCount val="22"/>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47.198</c:v>
                </c:pt>
                <c:pt idx="13">
                  <c:v>67.853000000000009</c:v>
                </c:pt>
                <c:pt idx="14">
                  <c:v>36.262999999999998</c:v>
                </c:pt>
                <c:pt idx="15">
                  <c:v>39.908000000000001</c:v>
                </c:pt>
                <c:pt idx="16">
                  <c:v>28.972999999999999</c:v>
                </c:pt>
                <c:pt idx="17">
                  <c:v>38.692999999999998</c:v>
                </c:pt>
                <c:pt idx="18">
                  <c:v>37.478000000000002</c:v>
                </c:pt>
                <c:pt idx="19">
                  <c:v>30.188000000000002</c:v>
                </c:pt>
                <c:pt idx="20">
                  <c:v>24.113</c:v>
                </c:pt>
                <c:pt idx="21">
                  <c:v>27.757999999999999</c:v>
                </c:pt>
              </c:numCache>
            </c:numRef>
          </c:xVal>
          <c:yVal>
            <c:numRef>
              <c:f>'Main Trends'!$I$79:$I$100</c:f>
              <c:numCache>
                <c:formatCode>General</c:formatCode>
                <c:ptCount val="22"/>
                <c:pt idx="0">
                  <c:v>64</c:v>
                </c:pt>
                <c:pt idx="1">
                  <c:v>58</c:v>
                </c:pt>
                <c:pt idx="2">
                  <c:v>67</c:v>
                </c:pt>
                <c:pt idx="3">
                  <c:v>56</c:v>
                </c:pt>
                <c:pt idx="4">
                  <c:v>51</c:v>
                </c:pt>
                <c:pt idx="5">
                  <c:v>44</c:v>
                </c:pt>
                <c:pt idx="6">
                  <c:v>62</c:v>
                </c:pt>
                <c:pt idx="7">
                  <c:v>53</c:v>
                </c:pt>
                <c:pt idx="8">
                  <c:v>47</c:v>
                </c:pt>
                <c:pt idx="9">
                  <c:v>47</c:v>
                </c:pt>
                <c:pt idx="10">
                  <c:v>46</c:v>
                </c:pt>
                <c:pt idx="11">
                  <c:v>41</c:v>
                </c:pt>
                <c:pt idx="12">
                  <c:v>43</c:v>
                </c:pt>
                <c:pt idx="13">
                  <c:v>49</c:v>
                </c:pt>
                <c:pt idx="14">
                  <c:v>36</c:v>
                </c:pt>
                <c:pt idx="15">
                  <c:v>31</c:v>
                </c:pt>
                <c:pt idx="16">
                  <c:v>32</c:v>
                </c:pt>
                <c:pt idx="17">
                  <c:v>27</c:v>
                </c:pt>
                <c:pt idx="18">
                  <c:v>29</c:v>
                </c:pt>
                <c:pt idx="19">
                  <c:v>31</c:v>
                </c:pt>
                <c:pt idx="20">
                  <c:v>23</c:v>
                </c:pt>
                <c:pt idx="21">
                  <c:v>27</c:v>
                </c:pt>
              </c:numCache>
            </c:numRef>
          </c:yVal>
          <c:smooth val="0"/>
          <c:extLst>
            <c:ext xmlns:c16="http://schemas.microsoft.com/office/drawing/2014/chart" uri="{C3380CC4-5D6E-409C-BE32-E72D297353CC}">
              <c16:uniqueId val="{0000001D-7E58-4D37-9EFD-5C935EDA25E5}"/>
            </c:ext>
          </c:extLst>
        </c:ser>
        <c:dLbls>
          <c:showLegendKey val="0"/>
          <c:showVal val="0"/>
          <c:showCatName val="0"/>
          <c:showSerName val="0"/>
          <c:showPercent val="0"/>
          <c:showBubbleSize val="0"/>
        </c:dLbls>
        <c:axId val="546280360"/>
        <c:axId val="546282328"/>
      </c:scatterChart>
      <c:scatterChart>
        <c:scatterStyle val="lineMarker"/>
        <c:varyColors val="0"/>
        <c:ser>
          <c:idx val="1"/>
          <c:order val="1"/>
          <c:tx>
            <c:v>CC % Share of UN Concerns</c:v>
          </c:tx>
          <c:spPr>
            <a:ln w="25400" cap="rnd">
              <a:noFill/>
              <a:round/>
            </a:ln>
            <a:effectLst/>
          </c:spPr>
          <c:marker>
            <c:symbol val="circle"/>
            <c:size val="5"/>
            <c:spPr>
              <a:solidFill>
                <a:schemeClr val="accent2"/>
              </a:solidFill>
              <a:ln w="9525">
                <a:solidFill>
                  <a:schemeClr val="accent2"/>
                </a:solidFill>
              </a:ln>
              <a:effectLst/>
            </c:spPr>
          </c:marker>
          <c:dLbls>
            <c:dLbl>
              <c:idx val="0"/>
              <c:layout>
                <c:manualLayout>
                  <c:x val="5.7836899942163098E-3"/>
                  <c:y val="1.18946474086661E-2"/>
                </c:manualLayout>
              </c:layout>
              <c:tx>
                <c:rich>
                  <a:bodyPr/>
                  <a:lstStyle/>
                  <a:p>
                    <a:fld id="{8D928DE0-A7B7-474E-AA24-E8E412EA5C19}"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7E58-4D37-9EFD-5C935EDA25E5}"/>
                </c:ext>
              </c:extLst>
            </c:dLbl>
            <c:dLbl>
              <c:idx val="1"/>
              <c:layout>
                <c:manualLayout>
                  <c:x val="-1.1049762504383309E-2"/>
                  <c:y val="2.9723907706099183E-2"/>
                </c:manualLayout>
              </c:layout>
              <c:tx>
                <c:rich>
                  <a:bodyPr/>
                  <a:lstStyle/>
                  <a:p>
                    <a:fld id="{B429ABF9-30B4-449B-B1FD-5343B70795C7}"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7E58-4D37-9EFD-5C935EDA25E5}"/>
                </c:ext>
              </c:extLst>
            </c:dLbl>
            <c:dLbl>
              <c:idx val="2"/>
              <c:tx>
                <c:rich>
                  <a:bodyPr/>
                  <a:lstStyle/>
                  <a:p>
                    <a:fld id="{714EE679-65BB-4CE1-9F38-7017A9494B9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7E58-4D37-9EFD-5C935EDA25E5}"/>
                </c:ext>
              </c:extLst>
            </c:dLbl>
            <c:dLbl>
              <c:idx val="3"/>
              <c:tx>
                <c:rich>
                  <a:bodyPr/>
                  <a:lstStyle/>
                  <a:p>
                    <a:fld id="{248D1983-7ECB-4A55-B7AA-CEAEE60E0B6B}"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7E58-4D37-9EFD-5C935EDA25E5}"/>
                </c:ext>
              </c:extLst>
            </c:dLbl>
            <c:dLbl>
              <c:idx val="4"/>
              <c:layout>
                <c:manualLayout>
                  <c:x val="-2.6824754193175246E-2"/>
                  <c:y val="2.2926966329718555E-2"/>
                </c:manualLayout>
              </c:layout>
              <c:tx>
                <c:rich>
                  <a:bodyPr/>
                  <a:lstStyle/>
                  <a:p>
                    <a:fld id="{6ED3CB92-D5C4-477E-84E4-83F5872D8E0B}"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7E58-4D37-9EFD-5C935EDA25E5}"/>
                </c:ext>
              </c:extLst>
            </c:dLbl>
            <c:dLbl>
              <c:idx val="5"/>
              <c:tx>
                <c:rich>
                  <a:bodyPr/>
                  <a:lstStyle/>
                  <a:p>
                    <a:fld id="{D1F5A59B-7A75-4C1B-8C61-4093AF72638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7E58-4D37-9EFD-5C935EDA25E5}"/>
                </c:ext>
              </c:extLst>
            </c:dLbl>
            <c:dLbl>
              <c:idx val="6"/>
              <c:layout>
                <c:manualLayout>
                  <c:x val="-3.612492770387507E-2"/>
                  <c:y val="-4.4180118946474084E-2"/>
                </c:manualLayout>
              </c:layout>
              <c:tx>
                <c:rich>
                  <a:bodyPr/>
                  <a:lstStyle/>
                  <a:p>
                    <a:fld id="{34F99843-A093-4755-81D2-12A563711DED}"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7E58-4D37-9EFD-5C935EDA25E5}"/>
                </c:ext>
              </c:extLst>
            </c:dLbl>
            <c:dLbl>
              <c:idx val="7"/>
              <c:layout>
                <c:manualLayout>
                  <c:x val="-4.7634470792365532E-2"/>
                  <c:y val="-5.0977060322854716E-3"/>
                </c:manualLayout>
              </c:layout>
              <c:tx>
                <c:rich>
                  <a:bodyPr/>
                  <a:lstStyle/>
                  <a:p>
                    <a:fld id="{24800F3A-7DA8-4E14-AA51-B2922FD16171}"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7E58-4D37-9EFD-5C935EDA25E5}"/>
                </c:ext>
              </c:extLst>
            </c:dLbl>
            <c:dLbl>
              <c:idx val="8"/>
              <c:tx>
                <c:rich>
                  <a:bodyPr/>
                  <a:lstStyle/>
                  <a:p>
                    <a:fld id="{21A5F4CC-3A8C-4C80-A84C-A874C4C9D7D8}"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7E58-4D37-9EFD-5C935EDA25E5}"/>
                </c:ext>
              </c:extLst>
            </c:dLbl>
            <c:dLbl>
              <c:idx val="9"/>
              <c:tx>
                <c:rich>
                  <a:bodyPr/>
                  <a:lstStyle/>
                  <a:p>
                    <a:fld id="{93F8D9BB-7278-422C-A0AC-1665505C9B75}"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7E58-4D37-9EFD-5C935EDA25E5}"/>
                </c:ext>
              </c:extLst>
            </c:dLbl>
            <c:dLbl>
              <c:idx val="10"/>
              <c:tx>
                <c:rich>
                  <a:bodyPr/>
                  <a:lstStyle/>
                  <a:p>
                    <a:fld id="{190E96FC-A558-420A-B6CE-4D9C6169C3AC}"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8-7E58-4D37-9EFD-5C935EDA25E5}"/>
                </c:ext>
              </c:extLst>
            </c:dLbl>
            <c:dLbl>
              <c:idx val="11"/>
              <c:tx>
                <c:rich>
                  <a:bodyPr/>
                  <a:lstStyle/>
                  <a:p>
                    <a:fld id="{927A58BB-A37A-4264-8AE4-6863ECA97A7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7E58-4D37-9EFD-5C935EDA25E5}"/>
                </c:ext>
              </c:extLst>
            </c:dLbl>
            <c:dLbl>
              <c:idx val="12"/>
              <c:tx>
                <c:rich>
                  <a:bodyPr/>
                  <a:lstStyle/>
                  <a:p>
                    <a:fld id="{C686458D-100D-447B-9CB7-6A9F907B3FB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A-7E58-4D37-9EFD-5C935EDA25E5}"/>
                </c:ext>
              </c:extLst>
            </c:dLbl>
            <c:dLbl>
              <c:idx val="13"/>
              <c:tx>
                <c:rich>
                  <a:bodyPr/>
                  <a:lstStyle/>
                  <a:p>
                    <a:fld id="{CD1F46D4-6DBA-4186-83B0-A6C68A7D00D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B-7E58-4D37-9EFD-5C935EDA25E5}"/>
                </c:ext>
              </c:extLst>
            </c:dLbl>
            <c:dLbl>
              <c:idx val="14"/>
              <c:tx>
                <c:rich>
                  <a:bodyPr/>
                  <a:lstStyle/>
                  <a:p>
                    <a:fld id="{451B43EE-DA98-41E3-85A6-89535F239DEC}"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C-7E58-4D37-9EFD-5C935EDA25E5}"/>
                </c:ext>
              </c:extLst>
            </c:dLbl>
            <c:dLbl>
              <c:idx val="15"/>
              <c:tx>
                <c:rich>
                  <a:bodyPr/>
                  <a:lstStyle/>
                  <a:p>
                    <a:fld id="{004ADDDE-84B0-4EB7-BDDA-858DE9B1361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7E58-4D37-9EFD-5C935EDA25E5}"/>
                </c:ext>
              </c:extLst>
            </c:dLbl>
            <c:dLbl>
              <c:idx val="16"/>
              <c:tx>
                <c:rich>
                  <a:bodyPr/>
                  <a:lstStyle/>
                  <a:p>
                    <a:fld id="{BA2B5148-FA25-415E-9A35-D5D1594F1926}"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E-7E58-4D37-9EFD-5C935EDA25E5}"/>
                </c:ext>
              </c:extLst>
            </c:dLbl>
            <c:dLbl>
              <c:idx val="17"/>
              <c:tx>
                <c:rich>
                  <a:bodyPr/>
                  <a:lstStyle/>
                  <a:p>
                    <a:fld id="{AED67E44-A5BA-4864-AE93-CDCCE6447747}"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F-7E58-4D37-9EFD-5C935EDA25E5}"/>
                </c:ext>
              </c:extLst>
            </c:dLbl>
            <c:dLbl>
              <c:idx val="18"/>
              <c:tx>
                <c:rich>
                  <a:bodyPr/>
                  <a:lstStyle/>
                  <a:p>
                    <a:fld id="{F9F322C9-7FDA-454A-BF94-8971DA0BF81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7E58-4D37-9EFD-5C935EDA25E5}"/>
                </c:ext>
              </c:extLst>
            </c:dLbl>
            <c:dLbl>
              <c:idx val="19"/>
              <c:tx>
                <c:rich>
                  <a:bodyPr/>
                  <a:lstStyle/>
                  <a:p>
                    <a:fld id="{596D4692-122F-44BF-B1B3-688968F2040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1-7E58-4D37-9EFD-5C935EDA25E5}"/>
                </c:ext>
              </c:extLst>
            </c:dLbl>
            <c:dLbl>
              <c:idx val="20"/>
              <c:tx>
                <c:rich>
                  <a:bodyPr/>
                  <a:lstStyle/>
                  <a:p>
                    <a:fld id="{D4942737-D4CE-4C6D-B080-9E267A3A77F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2-7E58-4D37-9EFD-5C935EDA25E5}"/>
                </c:ext>
              </c:extLst>
            </c:dLbl>
            <c:dLbl>
              <c:idx val="21"/>
              <c:tx>
                <c:rich>
                  <a:bodyPr/>
                  <a:lstStyle/>
                  <a:p>
                    <a:fld id="{E45A80AA-6421-40BD-8766-56FB3FD3078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3-7E58-4D37-9EFD-5C935EDA25E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2"/>
                </a:solidFill>
                <a:prstDash val="sysDot"/>
              </a:ln>
              <a:effectLst/>
            </c:spPr>
            <c:trendlineType val="linear"/>
            <c:dispRSqr val="1"/>
            <c:dispEq val="0"/>
            <c:trendlineLbl>
              <c:layout>
                <c:manualLayout>
                  <c:x val="0.11220868646479919"/>
                  <c:y val="6.3884960429224175E-2"/>
                </c:manualLayout>
              </c:layout>
              <c:numFmt formatCode="General" sourceLinked="0"/>
              <c:spPr>
                <a:noFill/>
                <a:ln>
                  <a:noFill/>
                </a:ln>
                <a:effectLst/>
              </c:spPr>
              <c:txPr>
                <a:bodyPr rot="0" spcFirstLastPara="1" vertOverflow="ellipsis" vert="horz" wrap="square" anchor="ctr" anchorCtr="1"/>
                <a:lstStyle/>
                <a:p>
                  <a:pPr>
                    <a:defRPr sz="1300" b="1" i="0" u="none" strike="noStrike" kern="1200" baseline="0">
                      <a:solidFill>
                        <a:schemeClr val="accent2"/>
                      </a:solidFill>
                      <a:latin typeface="+mn-lt"/>
                      <a:ea typeface="+mn-ea"/>
                      <a:cs typeface="+mn-cs"/>
                    </a:defRPr>
                  </a:pPr>
                  <a:endParaRPr lang="en-US"/>
                </a:p>
              </c:txPr>
            </c:trendlineLbl>
          </c:trendline>
          <c:xVal>
            <c:numRef>
              <c:f>'Main Trends'!$D$79:$D$100</c:f>
              <c:numCache>
                <c:formatCode>General</c:formatCode>
                <c:ptCount val="22"/>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47.198</c:v>
                </c:pt>
                <c:pt idx="13">
                  <c:v>67.853000000000009</c:v>
                </c:pt>
                <c:pt idx="14">
                  <c:v>36.262999999999998</c:v>
                </c:pt>
                <c:pt idx="15">
                  <c:v>39.908000000000001</c:v>
                </c:pt>
                <c:pt idx="16">
                  <c:v>28.972999999999999</c:v>
                </c:pt>
                <c:pt idx="17">
                  <c:v>38.692999999999998</c:v>
                </c:pt>
                <c:pt idx="18">
                  <c:v>37.478000000000002</c:v>
                </c:pt>
                <c:pt idx="19">
                  <c:v>30.188000000000002</c:v>
                </c:pt>
                <c:pt idx="20">
                  <c:v>24.113</c:v>
                </c:pt>
                <c:pt idx="21">
                  <c:v>27.757999999999999</c:v>
                </c:pt>
              </c:numCache>
            </c:numRef>
          </c:xVal>
          <c:yVal>
            <c:numRef>
              <c:f>'Main Trends'!$G$79:$G$100</c:f>
              <c:numCache>
                <c:formatCode>General</c:formatCode>
                <c:ptCount val="22"/>
                <c:pt idx="0">
                  <c:v>22.200000000000003</c:v>
                </c:pt>
                <c:pt idx="1">
                  <c:v>21.6</c:v>
                </c:pt>
                <c:pt idx="2">
                  <c:v>27</c:v>
                </c:pt>
                <c:pt idx="3">
                  <c:v>11.399999999999999</c:v>
                </c:pt>
                <c:pt idx="4">
                  <c:v>21.6</c:v>
                </c:pt>
                <c:pt idx="5">
                  <c:v>23.4</c:v>
                </c:pt>
                <c:pt idx="6">
                  <c:v>22.799999999999997</c:v>
                </c:pt>
                <c:pt idx="7">
                  <c:v>24</c:v>
                </c:pt>
                <c:pt idx="8">
                  <c:v>21.6</c:v>
                </c:pt>
                <c:pt idx="9">
                  <c:v>18.600000000000001</c:v>
                </c:pt>
                <c:pt idx="10">
                  <c:v>19.799999999999997</c:v>
                </c:pt>
                <c:pt idx="11">
                  <c:v>40.799999999999997</c:v>
                </c:pt>
                <c:pt idx="12">
                  <c:v>36.599999999999994</c:v>
                </c:pt>
                <c:pt idx="13">
                  <c:v>42.599999999999994</c:v>
                </c:pt>
                <c:pt idx="14">
                  <c:v>27.599999999999998</c:v>
                </c:pt>
                <c:pt idx="15">
                  <c:v>48.599999999999994</c:v>
                </c:pt>
                <c:pt idx="16">
                  <c:v>40.799999999999997</c:v>
                </c:pt>
                <c:pt idx="17">
                  <c:v>49.199999999999996</c:v>
                </c:pt>
                <c:pt idx="18">
                  <c:v>41.400000000000006</c:v>
                </c:pt>
                <c:pt idx="19">
                  <c:v>52.199999999999996</c:v>
                </c:pt>
                <c:pt idx="20">
                  <c:v>57</c:v>
                </c:pt>
                <c:pt idx="21">
                  <c:v>54.599999999999994</c:v>
                </c:pt>
              </c:numCache>
            </c:numRef>
          </c:yVal>
          <c:smooth val="0"/>
          <c:extLst>
            <c:ext xmlns:c15="http://schemas.microsoft.com/office/drawing/2012/chart" uri="{02D57815-91ED-43cb-92C2-25804820EDAC}">
              <c15:datalabelsRange>
                <c15:f>'Main Trends'!$B$79:$B$100</c15:f>
                <c15:dlblRangeCache>
                  <c:ptCount val="22"/>
                  <c:pt idx="0">
                    <c:v>Phillipines</c:v>
                  </c:pt>
                  <c:pt idx="1">
                    <c:v>India</c:v>
                  </c:pt>
                  <c:pt idx="2">
                    <c:v>Qatar</c:v>
                  </c:pt>
                  <c:pt idx="3">
                    <c:v>Egypt</c:v>
                  </c:pt>
                  <c:pt idx="4">
                    <c:v>UAE</c:v>
                  </c:pt>
                  <c:pt idx="5">
                    <c:v>Thailand</c:v>
                  </c:pt>
                  <c:pt idx="6">
                    <c:v>Kuwait</c:v>
                  </c:pt>
                  <c:pt idx="7">
                    <c:v>Bahrain</c:v>
                  </c:pt>
                  <c:pt idx="8">
                    <c:v>Malaysia</c:v>
                  </c:pt>
                  <c:pt idx="9">
                    <c:v>Indonesia</c:v>
                  </c:pt>
                  <c:pt idx="10">
                    <c:v>Saudia Arabia</c:v>
                  </c:pt>
                  <c:pt idx="11">
                    <c:v>Singapore</c:v>
                  </c:pt>
                  <c:pt idx="12">
                    <c:v>Spain</c:v>
                  </c:pt>
                  <c:pt idx="13">
                    <c:v>Italy</c:v>
                  </c:pt>
                  <c:pt idx="14">
                    <c:v>Australia</c:v>
                  </c:pt>
                  <c:pt idx="15">
                    <c:v>France</c:v>
                  </c:pt>
                  <c:pt idx="16">
                    <c:v>Great Britain</c:v>
                  </c:pt>
                  <c:pt idx="17">
                    <c:v>Germany</c:v>
                  </c:pt>
                  <c:pt idx="18">
                    <c:v>Finland</c:v>
                  </c:pt>
                  <c:pt idx="19">
                    <c:v>Norway</c:v>
                  </c:pt>
                  <c:pt idx="20">
                    <c:v>Sweden</c:v>
                  </c:pt>
                  <c:pt idx="21">
                    <c:v>Denmark</c:v>
                  </c:pt>
                </c15:dlblRangeCache>
              </c15:datalabelsRange>
            </c:ext>
            <c:ext xmlns:c16="http://schemas.microsoft.com/office/drawing/2014/chart" uri="{C3380CC4-5D6E-409C-BE32-E72D297353CC}">
              <c16:uniqueId val="{00000035-7E58-4D37-9EFD-5C935EDA25E5}"/>
            </c:ext>
          </c:extLst>
        </c:ser>
        <c:dLbls>
          <c:showLegendKey val="0"/>
          <c:showVal val="0"/>
          <c:showCatName val="0"/>
          <c:showSerName val="0"/>
          <c:showPercent val="0"/>
          <c:showBubbleSize val="0"/>
        </c:dLbls>
        <c:axId val="532367696"/>
        <c:axId val="532366056"/>
      </c:scatterChart>
      <c:valAx>
        <c:axId val="5462803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GB" sz="1400" b="1"/>
                  <a:t>%</a:t>
                </a:r>
                <a:r>
                  <a:rPr lang="en-GB" sz="1400" b="1" baseline="0"/>
                  <a:t> Debiased National Religiosity</a:t>
                </a:r>
                <a:endParaRPr lang="en-GB" sz="1400" b="1"/>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6282328"/>
        <c:crosses val="autoZero"/>
        <c:crossBetween val="midCat"/>
      </c:valAx>
      <c:valAx>
        <c:axId val="5462823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300" b="1"/>
                  <a:t>% Response - </a:t>
                </a:r>
                <a:r>
                  <a:rPr lang="en-GB" sz="1300" b="1" baseline="0"/>
                  <a:t> </a:t>
                </a:r>
                <a:r>
                  <a:rPr lang="en-GB" sz="1300" b="1"/>
                  <a:t>(Personal Impact: 'Great Deal'), Blue, and</a:t>
                </a:r>
              </a:p>
              <a:p>
                <a:pPr>
                  <a:defRPr/>
                </a:pPr>
                <a:r>
                  <a:rPr lang="en-GB" sz="1300" b="1"/>
                  <a:t>(Org/UN Power to Combat Climate</a:t>
                </a:r>
                <a:r>
                  <a:rPr lang="en-GB" sz="1300" b="1" baseline="0"/>
                  <a:t> Change: 'Great Deal'), Pink</a:t>
                </a:r>
                <a:endParaRPr lang="en-GB" sz="1300" b="1"/>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546280360"/>
        <c:crosses val="autoZero"/>
        <c:crossBetween val="midCat"/>
      </c:valAx>
      <c:valAx>
        <c:axId val="532366056"/>
        <c:scaling>
          <c:orientation val="minMax"/>
          <c:min val="1"/>
        </c:scaling>
        <c:delete val="0"/>
        <c:axPos val="r"/>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GB" sz="1400" b="1"/>
                  <a:t>%</a:t>
                </a:r>
                <a:r>
                  <a:rPr lang="en-GB" sz="1400" b="1" baseline="0"/>
                  <a:t> UN vote share for 'Action on climate chnage</a:t>
                </a:r>
                <a:r>
                  <a:rPr lang="en-GB" sz="1400" baseline="0"/>
                  <a:t>'</a:t>
                </a:r>
                <a:endParaRPr lang="en-GB" sz="1400"/>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accent2"/>
            </a:solidFill>
            <a:round/>
          </a:ln>
          <a:effectLst/>
        </c:spPr>
        <c:txPr>
          <a:bodyPr rot="-60000000" spcFirstLastPara="1" vertOverflow="ellipsis" vert="horz" wrap="square" anchor="ctr" anchorCtr="1"/>
          <a:lstStyle/>
          <a:p>
            <a:pPr>
              <a:defRPr sz="900" b="0" i="0" u="none" strike="noStrike" kern="1200" baseline="0">
                <a:solidFill>
                  <a:schemeClr val="accent2"/>
                </a:solidFill>
                <a:latin typeface="+mn-lt"/>
                <a:ea typeface="+mn-ea"/>
                <a:cs typeface="+mn-cs"/>
              </a:defRPr>
            </a:pPr>
            <a:endParaRPr lang="en-US"/>
          </a:p>
        </c:txPr>
        <c:crossAx val="532367696"/>
        <c:crosses val="max"/>
        <c:crossBetween val="midCat"/>
      </c:valAx>
      <c:valAx>
        <c:axId val="532367696"/>
        <c:scaling>
          <c:orientation val="minMax"/>
        </c:scaling>
        <c:delete val="1"/>
        <c:axPos val="b"/>
        <c:numFmt formatCode="General" sourceLinked="1"/>
        <c:majorTickMark val="out"/>
        <c:minorTickMark val="none"/>
        <c:tickLblPos val="nextTo"/>
        <c:crossAx val="53236605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900" b="1" baseline="0"/>
              <a:t>Public aspiration to activism</a:t>
            </a:r>
            <a:r>
              <a:rPr lang="en-GB" sz="1900" b="0" baseline="0"/>
              <a:t>, contrasted with</a:t>
            </a:r>
            <a:r>
              <a:rPr lang="en-GB" sz="1900" b="1" baseline="0"/>
              <a:t> actual activist group membership rankings </a:t>
            </a:r>
            <a:r>
              <a:rPr lang="en-GB" sz="1900" b="0" baseline="0"/>
              <a:t>(trends only), for </a:t>
            </a:r>
            <a:r>
              <a:rPr lang="en-GB" sz="1900" b="1" baseline="0"/>
              <a:t>XR </a:t>
            </a:r>
            <a:r>
              <a:rPr lang="en-GB" sz="1600" b="1" baseline="0"/>
              <a:t>(Extinction Rebellion) </a:t>
            </a:r>
            <a:r>
              <a:rPr lang="en-GB" sz="1900" b="1" baseline="0"/>
              <a:t>and CSW </a:t>
            </a:r>
            <a:r>
              <a:rPr lang="en-GB" sz="1600" b="1" baseline="0"/>
              <a:t>(Childrens Strikes Weekly)</a:t>
            </a:r>
            <a:r>
              <a:rPr lang="en-GB" sz="1800" b="1" baseline="0"/>
              <a:t>.</a:t>
            </a:r>
            <a:endParaRPr lang="en-GB" sz="1800" b="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2"/>
          <c:order val="0"/>
          <c:tx>
            <c:v>Activism aspiration</c:v>
          </c:tx>
          <c:spPr>
            <a:ln w="25400" cap="rnd">
              <a:noFill/>
              <a:round/>
            </a:ln>
            <a:effectLst/>
          </c:spPr>
          <c:marker>
            <c:symbol val="circle"/>
            <c:size val="5"/>
            <c:spPr>
              <a:solidFill>
                <a:schemeClr val="accent3"/>
              </a:solidFill>
              <a:ln w="9525">
                <a:solidFill>
                  <a:schemeClr val="accent3"/>
                </a:solidFill>
              </a:ln>
              <a:effectLst/>
            </c:spPr>
          </c:marker>
          <c:dLbls>
            <c:dLbl>
              <c:idx val="0"/>
              <c:layout>
                <c:manualLayout>
                  <c:x val="-9.6147004507650499E-2"/>
                  <c:y val="0"/>
                </c:manualLayout>
              </c:layout>
              <c:tx>
                <c:rich>
                  <a:bodyPr/>
                  <a:lstStyle/>
                  <a:p>
                    <a:fld id="{281F5229-CE7E-4A54-BCFC-B65E8C2AFC5D}"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9267-4564-A262-5BE4E19F3C63}"/>
                </c:ext>
              </c:extLst>
            </c:dLbl>
            <c:dLbl>
              <c:idx val="1"/>
              <c:tx>
                <c:rich>
                  <a:bodyPr/>
                  <a:lstStyle/>
                  <a:p>
                    <a:fld id="{B64AE1CA-BB4F-4861-B245-C66E9FFBA28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9267-4564-A262-5BE4E19F3C63}"/>
                </c:ext>
              </c:extLst>
            </c:dLbl>
            <c:dLbl>
              <c:idx val="2"/>
              <c:tx>
                <c:rich>
                  <a:bodyPr/>
                  <a:lstStyle/>
                  <a:p>
                    <a:fld id="{7DE08179-0D27-4BD4-80F3-223752B2C6FF}"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9267-4564-A262-5BE4E19F3C63}"/>
                </c:ext>
              </c:extLst>
            </c:dLbl>
            <c:dLbl>
              <c:idx val="3"/>
              <c:tx>
                <c:rich>
                  <a:bodyPr/>
                  <a:lstStyle/>
                  <a:p>
                    <a:fld id="{6C2FBBB0-F218-4A3D-AEAB-577E65DB9C0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9267-4564-A262-5BE4E19F3C63}"/>
                </c:ext>
              </c:extLst>
            </c:dLbl>
            <c:dLbl>
              <c:idx val="4"/>
              <c:layout>
                <c:manualLayout>
                  <c:x val="-1.1065872972386833E-2"/>
                  <c:y val="6.461335917216221E-2"/>
                </c:manualLayout>
              </c:layout>
              <c:tx>
                <c:rich>
                  <a:bodyPr/>
                  <a:lstStyle/>
                  <a:p>
                    <a:fld id="{59357519-37C5-445A-831A-DF15AE7379B1}"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9267-4564-A262-5BE4E19F3C63}"/>
                </c:ext>
              </c:extLst>
            </c:dLbl>
            <c:dLbl>
              <c:idx val="5"/>
              <c:tx>
                <c:rich>
                  <a:bodyPr/>
                  <a:lstStyle/>
                  <a:p>
                    <a:fld id="{9147DF81-61B8-4B13-8894-971250299C8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9267-4564-A262-5BE4E19F3C63}"/>
                </c:ext>
              </c:extLst>
            </c:dLbl>
            <c:dLbl>
              <c:idx val="6"/>
              <c:tx>
                <c:rich>
                  <a:bodyPr/>
                  <a:lstStyle/>
                  <a:p>
                    <a:fld id="{D72B11C1-641B-4E9B-901F-E329C6D31EE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9267-4564-A262-5BE4E19F3C63}"/>
                </c:ext>
              </c:extLst>
            </c:dLbl>
            <c:dLbl>
              <c:idx val="7"/>
              <c:layout>
                <c:manualLayout>
                  <c:x val="-4.7206757694299335E-2"/>
                  <c:y val="-3.9285314403599128E-2"/>
                </c:manualLayout>
              </c:layout>
              <c:tx>
                <c:rich>
                  <a:bodyPr/>
                  <a:lstStyle/>
                  <a:p>
                    <a:fld id="{A47F1CB8-9CE0-4D50-ACE4-FB503709B314}"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9267-4564-A262-5BE4E19F3C63}"/>
                </c:ext>
              </c:extLst>
            </c:dLbl>
            <c:dLbl>
              <c:idx val="8"/>
              <c:tx>
                <c:rich>
                  <a:bodyPr/>
                  <a:lstStyle/>
                  <a:p>
                    <a:fld id="{709E7BC2-389D-4D47-889F-3607E756E0F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9267-4564-A262-5BE4E19F3C63}"/>
                </c:ext>
              </c:extLst>
            </c:dLbl>
            <c:dLbl>
              <c:idx val="9"/>
              <c:tx>
                <c:rich>
                  <a:bodyPr/>
                  <a:lstStyle/>
                  <a:p>
                    <a:fld id="{1318EC4E-70F3-4FF5-AF94-27FA45218CA3}"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9267-4564-A262-5BE4E19F3C63}"/>
                </c:ext>
              </c:extLst>
            </c:dLbl>
            <c:dLbl>
              <c:idx val="10"/>
              <c:layout>
                <c:manualLayout>
                  <c:x val="-3.5672254218832161E-2"/>
                  <c:y val="-7.0040624359857986E-2"/>
                </c:manualLayout>
              </c:layout>
              <c:tx>
                <c:rich>
                  <a:bodyPr/>
                  <a:lstStyle/>
                  <a:p>
                    <a:fld id="{0A2BA9BC-D8DB-4D85-BE21-C335D8C38BE8}"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9267-4564-A262-5BE4E19F3C63}"/>
                </c:ext>
              </c:extLst>
            </c:dLbl>
            <c:dLbl>
              <c:idx val="11"/>
              <c:tx>
                <c:rich>
                  <a:bodyPr/>
                  <a:lstStyle/>
                  <a:p>
                    <a:fld id="{50507EC5-8C41-4351-9004-A4BCD09603F5}"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9267-4564-A262-5BE4E19F3C63}"/>
                </c:ext>
              </c:extLst>
            </c:dLbl>
            <c:dLbl>
              <c:idx val="12"/>
              <c:tx>
                <c:rich>
                  <a:bodyPr/>
                  <a:lstStyle/>
                  <a:p>
                    <a:fld id="{3B40284A-ECDD-4E1D-A0DE-ACFDC7A8C4A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9267-4564-A262-5BE4E19F3C63}"/>
                </c:ext>
              </c:extLst>
            </c:dLbl>
            <c:dLbl>
              <c:idx val="13"/>
              <c:tx>
                <c:rich>
                  <a:bodyPr/>
                  <a:lstStyle/>
                  <a:p>
                    <a:fld id="{33C9586A-D443-474A-8794-7890578EE4BE}"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9267-4564-A262-5BE4E19F3C63}"/>
                </c:ext>
              </c:extLst>
            </c:dLbl>
            <c:dLbl>
              <c:idx val="14"/>
              <c:tx>
                <c:rich>
                  <a:bodyPr/>
                  <a:lstStyle/>
                  <a:p>
                    <a:fld id="{13C25125-EC28-4883-943E-670BFDA84917}"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9267-4564-A262-5BE4E19F3C63}"/>
                </c:ext>
              </c:extLst>
            </c:dLbl>
            <c:dLbl>
              <c:idx val="15"/>
              <c:layout>
                <c:manualLayout>
                  <c:x val="-3.4027513568869246E-2"/>
                  <c:y val="-3.6182717595598587E-3"/>
                </c:manualLayout>
              </c:layout>
              <c:tx>
                <c:rich>
                  <a:bodyPr rot="0" spcFirstLastPara="1" vertOverflow="ellipsis" vert="horz" wrap="square" lIns="38100" tIns="19050" rIns="38100" bIns="19050" anchor="ctr" anchorCtr="1">
                    <a:noAutofit/>
                  </a:bodyPr>
                  <a:lstStyle/>
                  <a:p>
                    <a:pPr>
                      <a:defRPr sz="1100" b="0" i="0" u="none" strike="noStrike" kern="1200" baseline="0">
                        <a:solidFill>
                          <a:schemeClr val="bg1">
                            <a:lumMod val="50000"/>
                          </a:schemeClr>
                        </a:solidFill>
                        <a:latin typeface="+mn-lt"/>
                        <a:ea typeface="+mn-ea"/>
                        <a:cs typeface="+mn-cs"/>
                      </a:defRPr>
                    </a:pPr>
                    <a:fld id="{6FD9C615-F302-4593-AC3B-8E617946A930}" type="CELLRANGE">
                      <a:rPr lang="en-US"/>
                      <a:pPr>
                        <a:defRPr sz="1100">
                          <a:solidFill>
                            <a:schemeClr val="bg1">
                              <a:lumMod val="50000"/>
                            </a:schemeClr>
                          </a:solidFill>
                        </a:defRPr>
                      </a:pPr>
                      <a:t>[CELLRANGE]</a:t>
                    </a:fld>
                    <a:endParaRPr lang="en-GB"/>
                  </a:p>
                </c:rich>
              </c:tx>
              <c:spPr>
                <a:noFill/>
                <a:ln>
                  <a:noFill/>
                </a:ln>
                <a:effectLst/>
              </c:spPr>
              <c:txPr>
                <a:bodyPr rot="0" spcFirstLastPara="1" vertOverflow="ellipsis" vert="horz" wrap="square" lIns="38100" tIns="19050" rIns="38100" bIns="19050" anchor="ctr" anchorCtr="1">
                  <a:noAutofit/>
                </a:bodyPr>
                <a:lstStyle/>
                <a:p>
                  <a:pPr>
                    <a:defRPr sz="1100" b="0" i="0" u="none" strike="noStrike" kern="1200" baseline="0">
                      <a:solidFill>
                        <a:schemeClr val="bg1">
                          <a:lumMod val="50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layout>
                    <c:manualLayout>
                      <c:w val="2.4226595678181074E-2"/>
                      <c:h val="3.5151510144124029E-2"/>
                    </c:manualLayout>
                  </c15:layout>
                  <c15:dlblFieldTable/>
                  <c15:showDataLabelsRange val="1"/>
                </c:ext>
                <c:ext xmlns:c16="http://schemas.microsoft.com/office/drawing/2014/chart" uri="{C3380CC4-5D6E-409C-BE32-E72D297353CC}">
                  <c16:uniqueId val="{0000000F-9267-4564-A262-5BE4E19F3C63}"/>
                </c:ext>
              </c:extLst>
            </c:dLbl>
            <c:dLbl>
              <c:idx val="16"/>
              <c:tx>
                <c:rich>
                  <a:bodyPr/>
                  <a:lstStyle/>
                  <a:p>
                    <a:fld id="{57238081-9839-4CD8-9351-802F6C4A9529}"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9267-4564-A262-5BE4E19F3C63}"/>
                </c:ext>
              </c:extLst>
            </c:dLbl>
            <c:dLbl>
              <c:idx val="17"/>
              <c:tx>
                <c:rich>
                  <a:bodyPr/>
                  <a:lstStyle/>
                  <a:p>
                    <a:fld id="{4A199895-ABB2-4432-8CBA-A9695DC462D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9267-4564-A262-5BE4E19F3C63}"/>
                </c:ext>
              </c:extLst>
            </c:dLbl>
            <c:dLbl>
              <c:idx val="18"/>
              <c:layout>
                <c:manualLayout>
                  <c:x val="-5.273511205844747E-2"/>
                  <c:y val="1.5766690418104124E-2"/>
                </c:manualLayout>
              </c:layout>
              <c:tx>
                <c:rich>
                  <a:bodyPr/>
                  <a:lstStyle/>
                  <a:p>
                    <a:fld id="{ABF4EE9D-F63F-4D24-A0CE-47E5030C841D}"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9267-4564-A262-5BE4E19F3C63}"/>
                </c:ext>
              </c:extLst>
            </c:dLbl>
            <c:dLbl>
              <c:idx val="19"/>
              <c:tx>
                <c:rich>
                  <a:bodyPr/>
                  <a:lstStyle/>
                  <a:p>
                    <a:fld id="{84D2764D-1EDE-4757-935C-DDCABD86E5F0}"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9267-4564-A262-5BE4E19F3C63}"/>
                </c:ext>
              </c:extLst>
            </c:dLbl>
            <c:dLbl>
              <c:idx val="20"/>
              <c:layout>
                <c:manualLayout>
                  <c:x val="-3.3868345118872788E-2"/>
                  <c:y val="2.3003233937223838E-2"/>
                </c:manualLayout>
              </c:layout>
              <c:tx>
                <c:rich>
                  <a:bodyPr/>
                  <a:lstStyle/>
                  <a:p>
                    <a:fld id="{59EAE09E-7D08-4791-ADEF-F08E9FDFDE37}"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9267-4564-A262-5BE4E19F3C63}"/>
                </c:ext>
              </c:extLst>
            </c:dLbl>
            <c:dLbl>
              <c:idx val="21"/>
              <c:tx>
                <c:rich>
                  <a:bodyPr/>
                  <a:lstStyle/>
                  <a:p>
                    <a:fld id="{9BA3E7B0-8A7D-401B-AD9D-E5F32B82FEA7}"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9267-4564-A262-5BE4E19F3C63}"/>
                </c:ext>
              </c:extLst>
            </c:dLbl>
            <c:dLbl>
              <c:idx val="22"/>
              <c:tx>
                <c:rich>
                  <a:bodyPr/>
                  <a:lstStyle/>
                  <a:p>
                    <a:fld id="{31A74D2B-CBBE-4F9D-B960-0870A44BD3E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9267-4564-A262-5BE4E19F3C63}"/>
                </c:ext>
              </c:extLst>
            </c:dLbl>
            <c:dLbl>
              <c:idx val="23"/>
              <c:layout>
                <c:manualLayout>
                  <c:x val="-2.6854515020485463E-2"/>
                  <c:y val="6.0995087412602358E-2"/>
                </c:manualLayout>
              </c:layout>
              <c:tx>
                <c:rich>
                  <a:bodyPr/>
                  <a:lstStyle/>
                  <a:p>
                    <a:fld id="{BEB16E4D-E017-4E24-85D7-B4FF4F45690B}"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9267-4564-A262-5BE4E19F3C63}"/>
                </c:ext>
              </c:extLst>
            </c:dLbl>
            <c:dLbl>
              <c:idx val="24"/>
              <c:tx>
                <c:rich>
                  <a:bodyPr/>
                  <a:lstStyle/>
                  <a:p>
                    <a:fld id="{66F050BA-FEF5-48AC-911C-D6FDE041E18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9267-4564-A262-5BE4E19F3C63}"/>
                </c:ext>
              </c:extLst>
            </c:dLbl>
            <c:dLbl>
              <c:idx val="25"/>
              <c:tx>
                <c:rich>
                  <a:bodyPr/>
                  <a:lstStyle/>
                  <a:p>
                    <a:fld id="{CDE39044-E8B7-4F2A-98C9-29E1C4DB4B3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9267-4564-A262-5BE4E19F3C63}"/>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lumMod val="50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25400" cap="rnd">
                <a:solidFill>
                  <a:schemeClr val="accent3"/>
                </a:solidFill>
                <a:prstDash val="solid"/>
              </a:ln>
              <a:effectLst/>
            </c:spPr>
            <c:trendlineType val="linear"/>
            <c:backward val="5"/>
            <c:dispRSqr val="1"/>
            <c:dispEq val="0"/>
            <c:trendlineLbl>
              <c:layout>
                <c:manualLayout>
                  <c:x val="-0.60314694354131082"/>
                  <c:y val="0.4320098329452704"/>
                </c:manualLayout>
              </c:layout>
              <c:numFmt formatCode="General" sourceLinked="0"/>
              <c:spPr>
                <a:noFill/>
                <a:ln>
                  <a:noFill/>
                </a:ln>
                <a:effectLst/>
              </c:spPr>
              <c:txPr>
                <a:bodyPr rot="0" spcFirstLastPara="1" vertOverflow="ellipsis" vert="horz" wrap="square" anchor="ctr" anchorCtr="1"/>
                <a:lstStyle/>
                <a:p>
                  <a:pPr>
                    <a:defRPr sz="1400" b="1" i="0" u="none" strike="noStrike" kern="1200" baseline="0">
                      <a:solidFill>
                        <a:schemeClr val="bg1">
                          <a:lumMod val="50000"/>
                        </a:schemeClr>
                      </a:solidFill>
                      <a:latin typeface="+mn-lt"/>
                      <a:ea typeface="+mn-ea"/>
                      <a:cs typeface="+mn-cs"/>
                    </a:defRPr>
                  </a:pPr>
                  <a:endParaRPr lang="en-US"/>
                </a:p>
              </c:txPr>
            </c:trendlineLbl>
          </c:trendline>
          <c:xVal>
            <c:numRef>
              <c:f>PostCovid!$C$56:$C$81</c:f>
              <c:numCache>
                <c:formatCode>0.00</c:formatCode>
                <c:ptCount val="26"/>
                <c:pt idx="0">
                  <c:v>81.218000000000004</c:v>
                </c:pt>
                <c:pt idx="1">
                  <c:v>93.367999999999995</c:v>
                </c:pt>
                <c:pt idx="2">
                  <c:v>53.273000000000003</c:v>
                </c:pt>
                <c:pt idx="3">
                  <c:v>33.832999999999998</c:v>
                </c:pt>
                <c:pt idx="4">
                  <c:v>38.692999999999998</c:v>
                </c:pt>
                <c:pt idx="5">
                  <c:v>95.798000000000002</c:v>
                </c:pt>
                <c:pt idx="6">
                  <c:v>78.787999999999997</c:v>
                </c:pt>
                <c:pt idx="7">
                  <c:v>39.908000000000001</c:v>
                </c:pt>
                <c:pt idx="8">
                  <c:v>32.618000000000002</c:v>
                </c:pt>
                <c:pt idx="9">
                  <c:v>56.918000000000006</c:v>
                </c:pt>
                <c:pt idx="10">
                  <c:v>43.552999999999997</c:v>
                </c:pt>
                <c:pt idx="11">
                  <c:v>36.262999999999998</c:v>
                </c:pt>
                <c:pt idx="12">
                  <c:v>72.713000000000008</c:v>
                </c:pt>
                <c:pt idx="13">
                  <c:v>82.433000000000007</c:v>
                </c:pt>
                <c:pt idx="14">
                  <c:v>66.638000000000005</c:v>
                </c:pt>
                <c:pt idx="15">
                  <c:v>28.972999999999999</c:v>
                </c:pt>
                <c:pt idx="16">
                  <c:v>47.198</c:v>
                </c:pt>
                <c:pt idx="17">
                  <c:v>84.863</c:v>
                </c:pt>
                <c:pt idx="18">
                  <c:v>25.327999999999999</c:v>
                </c:pt>
                <c:pt idx="19">
                  <c:v>59.347999999999999</c:v>
                </c:pt>
                <c:pt idx="20">
                  <c:v>100</c:v>
                </c:pt>
                <c:pt idx="21">
                  <c:v>67.853000000000009</c:v>
                </c:pt>
                <c:pt idx="22">
                  <c:v>83.64800000000001</c:v>
                </c:pt>
                <c:pt idx="23">
                  <c:v>76.358000000000004</c:v>
                </c:pt>
                <c:pt idx="24">
                  <c:v>100</c:v>
                </c:pt>
                <c:pt idx="25">
                  <c:v>80.003</c:v>
                </c:pt>
              </c:numCache>
            </c:numRef>
          </c:xVal>
          <c:yVal>
            <c:numRef>
              <c:f>PostCovid!$E$56:$E$81</c:f>
              <c:numCache>
                <c:formatCode>General</c:formatCode>
                <c:ptCount val="26"/>
                <c:pt idx="0">
                  <c:v>37</c:v>
                </c:pt>
                <c:pt idx="1">
                  <c:v>53</c:v>
                </c:pt>
                <c:pt idx="2">
                  <c:v>24</c:v>
                </c:pt>
                <c:pt idx="3">
                  <c:v>11</c:v>
                </c:pt>
                <c:pt idx="4">
                  <c:v>20</c:v>
                </c:pt>
                <c:pt idx="5">
                  <c:v>56</c:v>
                </c:pt>
                <c:pt idx="6">
                  <c:v>26</c:v>
                </c:pt>
                <c:pt idx="7">
                  <c:v>21</c:v>
                </c:pt>
                <c:pt idx="8">
                  <c:v>7</c:v>
                </c:pt>
                <c:pt idx="9">
                  <c:v>17</c:v>
                </c:pt>
                <c:pt idx="10">
                  <c:v>22</c:v>
                </c:pt>
                <c:pt idx="11">
                  <c:v>21</c:v>
                </c:pt>
                <c:pt idx="12">
                  <c:v>54</c:v>
                </c:pt>
                <c:pt idx="13">
                  <c:v>39</c:v>
                </c:pt>
                <c:pt idx="14">
                  <c:v>40</c:v>
                </c:pt>
                <c:pt idx="15">
                  <c:v>17</c:v>
                </c:pt>
                <c:pt idx="16">
                  <c:v>23</c:v>
                </c:pt>
                <c:pt idx="17">
                  <c:v>36</c:v>
                </c:pt>
                <c:pt idx="18">
                  <c:v>15</c:v>
                </c:pt>
                <c:pt idx="19">
                  <c:v>16</c:v>
                </c:pt>
                <c:pt idx="20">
                  <c:v>40</c:v>
                </c:pt>
                <c:pt idx="21">
                  <c:v>23</c:v>
                </c:pt>
                <c:pt idx="22">
                  <c:v>22</c:v>
                </c:pt>
                <c:pt idx="23">
                  <c:v>25</c:v>
                </c:pt>
                <c:pt idx="24">
                  <c:v>59</c:v>
                </c:pt>
                <c:pt idx="25">
                  <c:v>32</c:v>
                </c:pt>
              </c:numCache>
            </c:numRef>
          </c:yVal>
          <c:smooth val="0"/>
          <c:extLst>
            <c:ext xmlns:c15="http://schemas.microsoft.com/office/drawing/2012/chart" uri="{02D57815-91ED-43cb-92C2-25804820EDAC}">
              <c15:datalabelsRange>
                <c15:f>PostCovid!$B$56:$B$81</c15:f>
                <c15:dlblRangeCache>
                  <c:ptCount val="26"/>
                  <c:pt idx="0">
                    <c:v>Indonesia</c:v>
                  </c:pt>
                  <c:pt idx="1">
                    <c:v>India</c:v>
                  </c:pt>
                  <c:pt idx="2">
                    <c:v>Ireland</c:v>
                  </c:pt>
                  <c:pt idx="3">
                    <c:v>Netherlands</c:v>
                  </c:pt>
                  <c:pt idx="4">
                    <c:v>Germany</c:v>
                  </c:pt>
                  <c:pt idx="5">
                    <c:v>Philippines</c:v>
                  </c:pt>
                  <c:pt idx="6">
                    <c:v>Turkey</c:v>
                  </c:pt>
                  <c:pt idx="7">
                    <c:v>France</c:v>
                  </c:pt>
                  <c:pt idx="8">
                    <c:v>Japan</c:v>
                  </c:pt>
                  <c:pt idx="9">
                    <c:v>Russia</c:v>
                  </c:pt>
                  <c:pt idx="10">
                    <c:v>Canada</c:v>
                  </c:pt>
                  <c:pt idx="11">
                    <c:v>Australia</c:v>
                  </c:pt>
                  <c:pt idx="12">
                    <c:v>South Africa</c:v>
                  </c:pt>
                  <c:pt idx="13">
                    <c:v>Brazil</c:v>
                  </c:pt>
                  <c:pt idx="14">
                    <c:v>Mexico</c:v>
                  </c:pt>
                  <c:pt idx="15">
                    <c:v>UK</c:v>
                  </c:pt>
                  <c:pt idx="16">
                    <c:v>Spain</c:v>
                  </c:pt>
                  <c:pt idx="17">
                    <c:v>Malaysia</c:v>
                  </c:pt>
                  <c:pt idx="18">
                    <c:v>Czech Republic</c:v>
                  </c:pt>
                  <c:pt idx="19">
                    <c:v>Taiwan</c:v>
                  </c:pt>
                  <c:pt idx="20">
                    <c:v>Thailand</c:v>
                  </c:pt>
                  <c:pt idx="21">
                    <c:v>Italy</c:v>
                  </c:pt>
                  <c:pt idx="22">
                    <c:v>Egypt</c:v>
                  </c:pt>
                  <c:pt idx="23">
                    <c:v>Poland</c:v>
                  </c:pt>
                  <c:pt idx="24">
                    <c:v>Nigeria</c:v>
                  </c:pt>
                  <c:pt idx="25">
                    <c:v>Saudi Arabia</c:v>
                  </c:pt>
                </c15:dlblRangeCache>
              </c15:datalabelsRange>
            </c:ext>
            <c:ext xmlns:c16="http://schemas.microsoft.com/office/drawing/2014/chart" uri="{C3380CC4-5D6E-409C-BE32-E72D297353CC}">
              <c16:uniqueId val="{0000001B-9267-4564-A262-5BE4E19F3C63}"/>
            </c:ext>
          </c:extLst>
        </c:ser>
        <c:dLbls>
          <c:showLegendKey val="0"/>
          <c:showVal val="0"/>
          <c:showCatName val="0"/>
          <c:showSerName val="0"/>
          <c:showPercent val="0"/>
          <c:showBubbleSize val="0"/>
        </c:dLbls>
        <c:axId val="450227343"/>
        <c:axId val="450227759"/>
        <c:extLst/>
      </c:scatterChart>
      <c:scatterChart>
        <c:scatterStyle val="lineMarker"/>
        <c:varyColors val="0"/>
        <c:ser>
          <c:idx val="3"/>
          <c:order val="1"/>
          <c:tx>
            <c:v>XR</c:v>
          </c:tx>
          <c:spPr>
            <a:ln w="25400" cap="rnd">
              <a:noFill/>
              <a:round/>
            </a:ln>
            <a:effectLst/>
          </c:spPr>
          <c:marker>
            <c:symbol val="none"/>
          </c:marker>
          <c:trendline>
            <c:spPr>
              <a:ln w="25400" cap="rnd">
                <a:solidFill>
                  <a:schemeClr val="accent4"/>
                </a:solidFill>
                <a:prstDash val="solid"/>
              </a:ln>
              <a:effectLst/>
            </c:spPr>
            <c:trendlineType val="linear"/>
            <c:backward val="4"/>
            <c:dispRSqr val="1"/>
            <c:dispEq val="0"/>
            <c:trendlineLbl>
              <c:layout>
                <c:manualLayout>
                  <c:x val="0.11967075089693834"/>
                  <c:y val="5.7701807852553043E-2"/>
                </c:manualLayout>
              </c:layout>
              <c:numFmt formatCode="General" sourceLinked="0"/>
              <c:spPr>
                <a:noFill/>
                <a:ln>
                  <a:noFill/>
                </a:ln>
                <a:effectLst/>
              </c:spPr>
              <c:txPr>
                <a:bodyPr rot="0" spcFirstLastPara="1" vertOverflow="ellipsis" vert="horz" wrap="square" anchor="ctr" anchorCtr="1"/>
                <a:lstStyle/>
                <a:p>
                  <a:pPr>
                    <a:defRPr sz="1400" b="0" i="0" u="none" strike="noStrike" kern="1200" baseline="0">
                      <a:solidFill>
                        <a:schemeClr val="accent4"/>
                      </a:solidFill>
                      <a:latin typeface="+mn-lt"/>
                      <a:ea typeface="+mn-ea"/>
                      <a:cs typeface="+mn-cs"/>
                    </a:defRPr>
                  </a:pPr>
                  <a:endParaRPr lang="en-US"/>
                </a:p>
              </c:txPr>
            </c:trendlineLbl>
          </c:trendline>
          <c:xVal>
            <c:numRef>
              <c:f>'XR &amp; CSW'!$L$9:$L$37</c:f>
              <c:numCache>
                <c:formatCode>General</c:formatCode>
                <c:ptCount val="29"/>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47.198</c:v>
                </c:pt>
                <c:pt idx="13">
                  <c:v>67.853000000000009</c:v>
                </c:pt>
                <c:pt idx="14">
                  <c:v>36.262999999999998</c:v>
                </c:pt>
                <c:pt idx="15">
                  <c:v>39.908000000000001</c:v>
                </c:pt>
                <c:pt idx="16">
                  <c:v>28.972999999999999</c:v>
                </c:pt>
                <c:pt idx="17">
                  <c:v>38.692999999999998</c:v>
                </c:pt>
                <c:pt idx="18">
                  <c:v>37.478000000000002</c:v>
                </c:pt>
                <c:pt idx="19">
                  <c:v>30.188000000000002</c:v>
                </c:pt>
                <c:pt idx="20">
                  <c:v>24.113</c:v>
                </c:pt>
                <c:pt idx="21">
                  <c:v>27.757999999999999</c:v>
                </c:pt>
                <c:pt idx="22">
                  <c:v>76.358000000000004</c:v>
                </c:pt>
                <c:pt idx="23">
                  <c:v>62.993000000000009</c:v>
                </c:pt>
                <c:pt idx="24">
                  <c:v>66.638000000000005</c:v>
                </c:pt>
                <c:pt idx="25">
                  <c:v>54.488</c:v>
                </c:pt>
                <c:pt idx="26">
                  <c:v>69.067999999999998</c:v>
                </c:pt>
                <c:pt idx="27">
                  <c:v>55.703000000000003</c:v>
                </c:pt>
                <c:pt idx="28">
                  <c:v>78.787999999999997</c:v>
                </c:pt>
              </c:numCache>
            </c:numRef>
          </c:xVal>
          <c:yVal>
            <c:numRef>
              <c:f>'XR &amp; CSW'!$AD$9:$AD$37</c:f>
              <c:numCache>
                <c:formatCode>General</c:formatCode>
                <c:ptCount val="29"/>
                <c:pt idx="0">
                  <c:v>9</c:v>
                </c:pt>
                <c:pt idx="1">
                  <c:v>12</c:v>
                </c:pt>
                <c:pt idx="2">
                  <c:v>17</c:v>
                </c:pt>
                <c:pt idx="3">
                  <c:v>10</c:v>
                </c:pt>
                <c:pt idx="4">
                  <c:v>4</c:v>
                </c:pt>
                <c:pt idx="5">
                  <c:v>4</c:v>
                </c:pt>
                <c:pt idx="6">
                  <c:v>4</c:v>
                </c:pt>
                <c:pt idx="7">
                  <c:v>4</c:v>
                </c:pt>
                <c:pt idx="8">
                  <c:v>4</c:v>
                </c:pt>
                <c:pt idx="9">
                  <c:v>8</c:v>
                </c:pt>
                <c:pt idx="10">
                  <c:v>4</c:v>
                </c:pt>
                <c:pt idx="11">
                  <c:v>4</c:v>
                </c:pt>
                <c:pt idx="12">
                  <c:v>20</c:v>
                </c:pt>
                <c:pt idx="13">
                  <c:v>16</c:v>
                </c:pt>
                <c:pt idx="14">
                  <c:v>28</c:v>
                </c:pt>
                <c:pt idx="15">
                  <c:v>24</c:v>
                </c:pt>
                <c:pt idx="16">
                  <c:v>29</c:v>
                </c:pt>
                <c:pt idx="17">
                  <c:v>22</c:v>
                </c:pt>
                <c:pt idx="18">
                  <c:v>26</c:v>
                </c:pt>
                <c:pt idx="19">
                  <c:v>27</c:v>
                </c:pt>
                <c:pt idx="20">
                  <c:v>23</c:v>
                </c:pt>
                <c:pt idx="21">
                  <c:v>25</c:v>
                </c:pt>
                <c:pt idx="22">
                  <c:v>19</c:v>
                </c:pt>
                <c:pt idx="23">
                  <c:v>15</c:v>
                </c:pt>
                <c:pt idx="24">
                  <c:v>13</c:v>
                </c:pt>
                <c:pt idx="25">
                  <c:v>21</c:v>
                </c:pt>
                <c:pt idx="26">
                  <c:v>14</c:v>
                </c:pt>
                <c:pt idx="27">
                  <c:v>18</c:v>
                </c:pt>
                <c:pt idx="28">
                  <c:v>11</c:v>
                </c:pt>
              </c:numCache>
            </c:numRef>
          </c:yVal>
          <c:smooth val="0"/>
          <c:extLst>
            <c:ext xmlns:c16="http://schemas.microsoft.com/office/drawing/2014/chart" uri="{C3380CC4-5D6E-409C-BE32-E72D297353CC}">
              <c16:uniqueId val="{0000001D-9267-4564-A262-5BE4E19F3C63}"/>
            </c:ext>
          </c:extLst>
        </c:ser>
        <c:ser>
          <c:idx val="4"/>
          <c:order val="2"/>
          <c:tx>
            <c:v>CSW</c:v>
          </c:tx>
          <c:spPr>
            <a:ln w="25400" cap="rnd">
              <a:noFill/>
              <a:round/>
            </a:ln>
            <a:effectLst/>
          </c:spPr>
          <c:marker>
            <c:symbol val="none"/>
          </c:marker>
          <c:trendline>
            <c:spPr>
              <a:ln w="25400" cap="rnd">
                <a:solidFill>
                  <a:schemeClr val="accent2"/>
                </a:solidFill>
                <a:prstDash val="solid"/>
              </a:ln>
              <a:effectLst/>
            </c:spPr>
            <c:trendlineType val="linear"/>
            <c:backward val="4"/>
            <c:dispRSqr val="1"/>
            <c:dispEq val="0"/>
            <c:trendlineLbl>
              <c:layout>
                <c:manualLayout>
                  <c:x val="0.11844563616060232"/>
                  <c:y val="3.1006287709000033E-2"/>
                </c:manualLayout>
              </c:layout>
              <c:numFmt formatCode="General" sourceLinked="0"/>
              <c:spPr>
                <a:noFill/>
                <a:ln>
                  <a:noFill/>
                </a:ln>
                <a:effectLst/>
              </c:spPr>
              <c:txPr>
                <a:bodyPr rot="0" spcFirstLastPara="1" vertOverflow="ellipsis" vert="horz" wrap="square" anchor="ctr" anchorCtr="1"/>
                <a:lstStyle/>
                <a:p>
                  <a:pPr>
                    <a:defRPr sz="1400" b="1" i="0" u="none" strike="noStrike" kern="1200" baseline="0">
                      <a:solidFill>
                        <a:schemeClr val="accent2"/>
                      </a:solidFill>
                      <a:latin typeface="+mn-lt"/>
                      <a:ea typeface="+mn-ea"/>
                      <a:cs typeface="+mn-cs"/>
                    </a:defRPr>
                  </a:pPr>
                  <a:endParaRPr lang="en-US"/>
                </a:p>
              </c:txPr>
            </c:trendlineLbl>
          </c:trendline>
          <c:xVal>
            <c:numRef>
              <c:f>'XR &amp; CSW'!$L$9:$L$37</c:f>
              <c:numCache>
                <c:formatCode>General</c:formatCode>
                <c:ptCount val="29"/>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47.198</c:v>
                </c:pt>
                <c:pt idx="13">
                  <c:v>67.853000000000009</c:v>
                </c:pt>
                <c:pt idx="14">
                  <c:v>36.262999999999998</c:v>
                </c:pt>
                <c:pt idx="15">
                  <c:v>39.908000000000001</c:v>
                </c:pt>
                <c:pt idx="16">
                  <c:v>28.972999999999999</c:v>
                </c:pt>
                <c:pt idx="17">
                  <c:v>38.692999999999998</c:v>
                </c:pt>
                <c:pt idx="18">
                  <c:v>37.478000000000002</c:v>
                </c:pt>
                <c:pt idx="19">
                  <c:v>30.188000000000002</c:v>
                </c:pt>
                <c:pt idx="20">
                  <c:v>24.113</c:v>
                </c:pt>
                <c:pt idx="21">
                  <c:v>27.757999999999999</c:v>
                </c:pt>
                <c:pt idx="22">
                  <c:v>76.358000000000004</c:v>
                </c:pt>
                <c:pt idx="23">
                  <c:v>62.993000000000009</c:v>
                </c:pt>
                <c:pt idx="24">
                  <c:v>66.638000000000005</c:v>
                </c:pt>
                <c:pt idx="25">
                  <c:v>54.488</c:v>
                </c:pt>
                <c:pt idx="26">
                  <c:v>69.067999999999998</c:v>
                </c:pt>
                <c:pt idx="27">
                  <c:v>55.703000000000003</c:v>
                </c:pt>
                <c:pt idx="28">
                  <c:v>78.787999999999997</c:v>
                </c:pt>
              </c:numCache>
            </c:numRef>
          </c:xVal>
          <c:yVal>
            <c:numRef>
              <c:f>'XR &amp; CSW'!$AE$9:$AE$37</c:f>
              <c:numCache>
                <c:formatCode>General</c:formatCode>
                <c:ptCount val="29"/>
                <c:pt idx="0">
                  <c:v>7</c:v>
                </c:pt>
                <c:pt idx="1">
                  <c:v>8</c:v>
                </c:pt>
                <c:pt idx="2">
                  <c:v>13</c:v>
                </c:pt>
                <c:pt idx="3">
                  <c:v>1</c:v>
                </c:pt>
                <c:pt idx="4">
                  <c:v>10</c:v>
                </c:pt>
                <c:pt idx="5">
                  <c:v>2</c:v>
                </c:pt>
                <c:pt idx="6">
                  <c:v>9</c:v>
                </c:pt>
                <c:pt idx="7">
                  <c:v>15</c:v>
                </c:pt>
                <c:pt idx="8">
                  <c:v>4</c:v>
                </c:pt>
                <c:pt idx="9">
                  <c:v>5</c:v>
                </c:pt>
                <c:pt idx="10">
                  <c:v>3</c:v>
                </c:pt>
                <c:pt idx="11">
                  <c:v>12</c:v>
                </c:pt>
                <c:pt idx="12">
                  <c:v>26</c:v>
                </c:pt>
                <c:pt idx="13">
                  <c:v>25</c:v>
                </c:pt>
                <c:pt idx="14">
                  <c:v>21</c:v>
                </c:pt>
                <c:pt idx="15">
                  <c:v>20</c:v>
                </c:pt>
                <c:pt idx="16">
                  <c:v>22</c:v>
                </c:pt>
                <c:pt idx="17">
                  <c:v>16</c:v>
                </c:pt>
                <c:pt idx="18">
                  <c:v>27</c:v>
                </c:pt>
                <c:pt idx="19">
                  <c:v>28</c:v>
                </c:pt>
                <c:pt idx="20">
                  <c:v>29</c:v>
                </c:pt>
                <c:pt idx="21">
                  <c:v>23</c:v>
                </c:pt>
                <c:pt idx="22">
                  <c:v>6</c:v>
                </c:pt>
                <c:pt idx="23">
                  <c:v>24</c:v>
                </c:pt>
                <c:pt idx="24">
                  <c:v>14</c:v>
                </c:pt>
                <c:pt idx="25">
                  <c:v>19</c:v>
                </c:pt>
                <c:pt idx="26">
                  <c:v>18</c:v>
                </c:pt>
                <c:pt idx="27">
                  <c:v>17</c:v>
                </c:pt>
                <c:pt idx="28">
                  <c:v>11</c:v>
                </c:pt>
              </c:numCache>
            </c:numRef>
          </c:yVal>
          <c:smooth val="0"/>
          <c:extLst>
            <c:ext xmlns:c16="http://schemas.microsoft.com/office/drawing/2014/chart" uri="{C3380CC4-5D6E-409C-BE32-E72D297353CC}">
              <c16:uniqueId val="{0000001F-9267-4564-A262-5BE4E19F3C63}"/>
            </c:ext>
          </c:extLst>
        </c:ser>
        <c:dLbls>
          <c:showLegendKey val="0"/>
          <c:showVal val="0"/>
          <c:showCatName val="0"/>
          <c:showSerName val="0"/>
          <c:showPercent val="0"/>
          <c:showBubbleSize val="0"/>
        </c:dLbls>
        <c:axId val="307245472"/>
        <c:axId val="307249216"/>
      </c:scatterChart>
      <c:valAx>
        <c:axId val="450227343"/>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800" b="1"/>
                  <a:t>Debiased National Religiosity</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450227759"/>
        <c:crosses val="autoZero"/>
        <c:crossBetween val="midCat"/>
      </c:valAx>
      <c:valAx>
        <c:axId val="45022775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bg1">
                        <a:lumMod val="50000"/>
                      </a:schemeClr>
                    </a:solidFill>
                    <a:latin typeface="+mn-lt"/>
                    <a:ea typeface="+mn-ea"/>
                    <a:cs typeface="+mn-cs"/>
                  </a:defRPr>
                </a:pPr>
                <a:r>
                  <a:rPr lang="en-GB" sz="1800" b="1">
                    <a:solidFill>
                      <a:schemeClr val="bg1">
                        <a:lumMod val="50000"/>
                      </a:schemeClr>
                    </a:solidFill>
                  </a:rPr>
                  <a:t>%</a:t>
                </a:r>
                <a:r>
                  <a:rPr lang="en-GB" sz="1800" b="1" baseline="0">
                    <a:solidFill>
                      <a:schemeClr val="bg1">
                        <a:lumMod val="50000"/>
                      </a:schemeClr>
                    </a:solidFill>
                  </a:rPr>
                  <a:t> response: am or would participate</a:t>
                </a:r>
                <a:endParaRPr lang="en-GB" sz="1800" b="1">
                  <a:solidFill>
                    <a:schemeClr val="bg1">
                      <a:lumMod val="50000"/>
                    </a:schemeClr>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bg1">
                      <a:lumMod val="50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bg1">
                    <a:lumMod val="50000"/>
                  </a:schemeClr>
                </a:solidFill>
                <a:latin typeface="+mn-lt"/>
                <a:ea typeface="+mn-ea"/>
                <a:cs typeface="+mn-cs"/>
              </a:defRPr>
            </a:pPr>
            <a:endParaRPr lang="en-US"/>
          </a:p>
        </c:txPr>
        <c:crossAx val="450227343"/>
        <c:crosses val="autoZero"/>
        <c:crossBetween val="midCat"/>
      </c:valAx>
      <c:valAx>
        <c:axId val="307249216"/>
        <c:scaling>
          <c:orientation val="minMax"/>
        </c:scaling>
        <c:delete val="0"/>
        <c:axPos val="r"/>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rgbClr val="F1992F"/>
                </a:solidFill>
                <a:latin typeface="+mn-lt"/>
                <a:ea typeface="+mn-ea"/>
                <a:cs typeface="+mn-cs"/>
              </a:defRPr>
            </a:pPr>
            <a:endParaRPr lang="en-US"/>
          </a:p>
        </c:txPr>
        <c:crossAx val="307245472"/>
        <c:crosses val="max"/>
        <c:crossBetween val="midCat"/>
      </c:valAx>
      <c:valAx>
        <c:axId val="307245472"/>
        <c:scaling>
          <c:orientation val="minMax"/>
        </c:scaling>
        <c:delete val="1"/>
        <c:axPos val="b"/>
        <c:numFmt formatCode="General" sourceLinked="1"/>
        <c:majorTickMark val="out"/>
        <c:minorTickMark val="none"/>
        <c:tickLblPos val="nextTo"/>
        <c:crossAx val="30724921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2000" b="1" baseline="0"/>
              <a:t>Public aspiration to activism</a:t>
            </a:r>
            <a:r>
              <a:rPr lang="en-GB" sz="2000" b="0" baseline="0"/>
              <a:t>, contrasted with</a:t>
            </a:r>
            <a:r>
              <a:rPr lang="en-GB" sz="2000" b="1" baseline="0"/>
              <a:t> public desire to reduce FF usage.</a:t>
            </a:r>
            <a:endParaRPr lang="en-GB" sz="2000" b="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2"/>
          <c:order val="1"/>
          <c:tx>
            <c:v>Activism aspiration</c:v>
          </c:tx>
          <c:spPr>
            <a:ln w="25400" cap="rnd">
              <a:noFill/>
              <a:round/>
            </a:ln>
            <a:effectLst/>
          </c:spPr>
          <c:marker>
            <c:symbol val="circle"/>
            <c:size val="5"/>
            <c:spPr>
              <a:solidFill>
                <a:schemeClr val="accent3"/>
              </a:solidFill>
              <a:ln w="9525">
                <a:solidFill>
                  <a:schemeClr val="accent3"/>
                </a:solidFill>
              </a:ln>
              <a:effectLst/>
            </c:spPr>
          </c:marker>
          <c:dLbls>
            <c:dLbl>
              <c:idx val="0"/>
              <c:layout>
                <c:manualLayout>
                  <c:x val="-9.0780798149219202E-2"/>
                  <c:y val="0"/>
                </c:manualLayout>
              </c:layout>
              <c:tx>
                <c:rich>
                  <a:bodyPr/>
                  <a:lstStyle/>
                  <a:p>
                    <a:fld id="{57C58AF1-CBB0-42D7-AC45-85881AAB585E}"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4820-43FF-8C77-1261DEEDB218}"/>
                </c:ext>
              </c:extLst>
            </c:dLbl>
            <c:dLbl>
              <c:idx val="1"/>
              <c:tx>
                <c:rich>
                  <a:bodyPr/>
                  <a:lstStyle/>
                  <a:p>
                    <a:fld id="{F4879360-7A01-4F91-B9A4-27A5803766F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4820-43FF-8C77-1261DEEDB218}"/>
                </c:ext>
              </c:extLst>
            </c:dLbl>
            <c:dLbl>
              <c:idx val="2"/>
              <c:tx>
                <c:rich>
                  <a:bodyPr/>
                  <a:lstStyle/>
                  <a:p>
                    <a:fld id="{84762262-6930-4E94-AAEE-334938DBEC49}"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4820-43FF-8C77-1261DEEDB218}"/>
                </c:ext>
              </c:extLst>
            </c:dLbl>
            <c:dLbl>
              <c:idx val="3"/>
              <c:tx>
                <c:rich>
                  <a:bodyPr/>
                  <a:lstStyle/>
                  <a:p>
                    <a:fld id="{AF5A4F17-7D56-4F3E-A12B-E14EA4A0890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4820-43FF-8C77-1261DEEDB218}"/>
                </c:ext>
              </c:extLst>
            </c:dLbl>
            <c:dLbl>
              <c:idx val="4"/>
              <c:layout>
                <c:manualLayout>
                  <c:x val="-1.3880855986119144E-2"/>
                  <c:y val="6.1510619912517599E-2"/>
                </c:manualLayout>
              </c:layout>
              <c:tx>
                <c:rich>
                  <a:bodyPr/>
                  <a:lstStyle/>
                  <a:p>
                    <a:fld id="{C857E8B2-F4C4-423D-AF8E-5C74C2262CA1}"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4820-43FF-8C77-1261DEEDB218}"/>
                </c:ext>
              </c:extLst>
            </c:dLbl>
            <c:dLbl>
              <c:idx val="5"/>
              <c:tx>
                <c:rich>
                  <a:bodyPr/>
                  <a:lstStyle/>
                  <a:p>
                    <a:fld id="{389D2C10-574A-4088-BEAD-1BF5AF6C16A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4820-43FF-8C77-1261DEEDB218}"/>
                </c:ext>
              </c:extLst>
            </c:dLbl>
            <c:dLbl>
              <c:idx val="6"/>
              <c:layout>
                <c:manualLayout>
                  <c:x val="-2.3134759976865238E-3"/>
                  <c:y val="1.8091358797799294E-3"/>
                </c:manualLayout>
              </c:layout>
              <c:tx>
                <c:rich>
                  <a:bodyPr/>
                  <a:lstStyle/>
                  <a:p>
                    <a:fld id="{2C7F059D-F262-4DDA-AF04-B7A014D79BE5}"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4820-43FF-8C77-1261DEEDB218}"/>
                </c:ext>
              </c:extLst>
            </c:dLbl>
            <c:dLbl>
              <c:idx val="7"/>
              <c:layout>
                <c:manualLayout>
                  <c:x val="-4.1101815714331212E-2"/>
                  <c:y val="-4.2903586163159049E-2"/>
                </c:manualLayout>
              </c:layout>
              <c:tx>
                <c:rich>
                  <a:bodyPr/>
                  <a:lstStyle/>
                  <a:p>
                    <a:fld id="{C474B096-C1F8-4D85-8DA2-4DC974C15D52}"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4820-43FF-8C77-1261DEEDB218}"/>
                </c:ext>
              </c:extLst>
            </c:dLbl>
            <c:dLbl>
              <c:idx val="8"/>
              <c:tx>
                <c:rich>
                  <a:bodyPr/>
                  <a:lstStyle/>
                  <a:p>
                    <a:fld id="{31F68107-BACD-4C13-86D5-92C2BCDEA13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4820-43FF-8C77-1261DEEDB218}"/>
                </c:ext>
              </c:extLst>
            </c:dLbl>
            <c:dLbl>
              <c:idx val="9"/>
              <c:tx>
                <c:rich>
                  <a:bodyPr/>
                  <a:lstStyle/>
                  <a:p>
                    <a:fld id="{BBBC57CC-6A93-4531-A695-F3AF77FEBCB1}"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4820-43FF-8C77-1261DEEDB218}"/>
                </c:ext>
              </c:extLst>
            </c:dLbl>
            <c:dLbl>
              <c:idx val="10"/>
              <c:layout>
                <c:manualLayout>
                  <c:x val="-2.9054434997244818E-2"/>
                  <c:y val="-7.1849760239637919E-2"/>
                </c:manualLayout>
              </c:layout>
              <c:tx>
                <c:rich>
                  <a:bodyPr/>
                  <a:lstStyle/>
                  <a:p>
                    <a:fld id="{BE56C8E3-CAA0-49FB-A9D5-5188ADF0E6C8}"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4820-43FF-8C77-1261DEEDB218}"/>
                </c:ext>
              </c:extLst>
            </c:dLbl>
            <c:dLbl>
              <c:idx val="11"/>
              <c:tx>
                <c:rich>
                  <a:bodyPr/>
                  <a:lstStyle/>
                  <a:p>
                    <a:fld id="{A551CACA-828E-4B0D-8689-F943961EFAB6}"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4820-43FF-8C77-1261DEEDB218}"/>
                </c:ext>
              </c:extLst>
            </c:dLbl>
            <c:dLbl>
              <c:idx val="12"/>
              <c:tx>
                <c:rich>
                  <a:bodyPr/>
                  <a:lstStyle/>
                  <a:p>
                    <a:fld id="{40016E9F-41F9-4411-B42A-541555AFED6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4820-43FF-8C77-1261DEEDB218}"/>
                </c:ext>
              </c:extLst>
            </c:dLbl>
            <c:dLbl>
              <c:idx val="13"/>
              <c:tx>
                <c:rich>
                  <a:bodyPr/>
                  <a:lstStyle/>
                  <a:p>
                    <a:fld id="{111E08D1-3733-404E-AA49-3345904B7BF7}"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4820-43FF-8C77-1261DEEDB218}"/>
                </c:ext>
              </c:extLst>
            </c:dLbl>
            <c:dLbl>
              <c:idx val="14"/>
              <c:tx>
                <c:rich>
                  <a:bodyPr/>
                  <a:lstStyle/>
                  <a:p>
                    <a:fld id="{F9DE87E1-02D2-4942-9AC8-12B18264C74C}"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4820-43FF-8C77-1261DEEDB218}"/>
                </c:ext>
              </c:extLst>
            </c:dLbl>
            <c:dLbl>
              <c:idx val="15"/>
              <c:layout>
                <c:manualLayout>
                  <c:x val="-3.9647240451218944E-2"/>
                  <c:y val="-5.4274076393397881E-3"/>
                </c:manualLayout>
              </c:layout>
              <c:tx>
                <c:rich>
                  <a:bodyPr/>
                  <a:lstStyle/>
                  <a:p>
                    <a:fld id="{5309B4ED-D8B1-4533-B8B0-2B4A3FD4B5D6}"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manualLayout>
                      <c:w val="3.21284434587377E-2"/>
                      <c:h val="2.9724102504784237E-2"/>
                    </c:manualLayout>
                  </c15:layout>
                  <c15:dlblFieldTable/>
                  <c15:showDataLabelsRange val="1"/>
                </c:ext>
                <c:ext xmlns:c16="http://schemas.microsoft.com/office/drawing/2014/chart" uri="{C3380CC4-5D6E-409C-BE32-E72D297353CC}">
                  <c16:uniqueId val="{0000000F-4820-43FF-8C77-1261DEEDB218}"/>
                </c:ext>
              </c:extLst>
            </c:dLbl>
            <c:dLbl>
              <c:idx val="16"/>
              <c:tx>
                <c:rich>
                  <a:bodyPr/>
                  <a:lstStyle/>
                  <a:p>
                    <a:fld id="{B161F32F-2059-4A4D-B273-66AB1FC8F6C8}"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4820-43FF-8C77-1261DEEDB218}"/>
                </c:ext>
              </c:extLst>
            </c:dLbl>
            <c:dLbl>
              <c:idx val="17"/>
              <c:tx>
                <c:rich>
                  <a:bodyPr/>
                  <a:lstStyle/>
                  <a:p>
                    <a:fld id="{372A1DC1-652B-49EC-89F3-1A177784664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4820-43FF-8C77-1261DEEDB218}"/>
                </c:ext>
              </c:extLst>
            </c:dLbl>
            <c:dLbl>
              <c:idx val="18"/>
              <c:layout>
                <c:manualLayout>
                  <c:x val="-6.7142902683723235E-2"/>
                  <c:y val="1.5766690418104124E-2"/>
                </c:manualLayout>
              </c:layout>
              <c:tx>
                <c:rich>
                  <a:bodyPr/>
                  <a:lstStyle/>
                  <a:p>
                    <a:fld id="{77E31F7A-28A9-4516-A685-1943B0B29D34}"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4820-43FF-8C77-1261DEEDB218}"/>
                </c:ext>
              </c:extLst>
            </c:dLbl>
            <c:dLbl>
              <c:idx val="19"/>
              <c:tx>
                <c:rich>
                  <a:bodyPr/>
                  <a:lstStyle/>
                  <a:p>
                    <a:fld id="{EE31277F-F080-4F6F-9ABE-3D58B1A4449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4820-43FF-8C77-1261DEEDB218}"/>
                </c:ext>
              </c:extLst>
            </c:dLbl>
            <c:dLbl>
              <c:idx val="20"/>
              <c:tx>
                <c:rich>
                  <a:bodyPr/>
                  <a:lstStyle/>
                  <a:p>
                    <a:fld id="{9B11054C-FADA-41E9-ABD6-7AA2D30C9C2E}"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4820-43FF-8C77-1261DEEDB218}"/>
                </c:ext>
              </c:extLst>
            </c:dLbl>
            <c:dLbl>
              <c:idx val="21"/>
              <c:tx>
                <c:rich>
                  <a:bodyPr/>
                  <a:lstStyle/>
                  <a:p>
                    <a:fld id="{B54C767E-1982-4BD4-8244-D08B4BF52A60}"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4820-43FF-8C77-1261DEEDB218}"/>
                </c:ext>
              </c:extLst>
            </c:dLbl>
            <c:dLbl>
              <c:idx val="22"/>
              <c:layout>
                <c:manualLayout>
                  <c:x val="-2.6602150439697062E-2"/>
                  <c:y val="1.3957554538324193E-2"/>
                </c:manualLayout>
              </c:layout>
              <c:tx>
                <c:rich>
                  <a:bodyPr/>
                  <a:lstStyle/>
                  <a:p>
                    <a:fld id="{CEA7DA02-1383-4BCD-AD48-5D81DCB70112}"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4820-43FF-8C77-1261DEEDB218}"/>
                </c:ext>
              </c:extLst>
            </c:dLbl>
            <c:dLbl>
              <c:idx val="23"/>
              <c:layout>
                <c:manualLayout>
                  <c:x val="-2.651243493348748E-2"/>
                  <c:y val="1.9384962177663979E-2"/>
                </c:manualLayout>
              </c:layout>
              <c:tx>
                <c:rich>
                  <a:bodyPr/>
                  <a:lstStyle/>
                  <a:p>
                    <a:fld id="{0C64D56E-7647-4FC7-A6DF-86E934A65D1B}"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4820-43FF-8C77-1261DEEDB218}"/>
                </c:ext>
              </c:extLst>
            </c:dLbl>
            <c:dLbl>
              <c:idx val="24"/>
              <c:tx>
                <c:rich>
                  <a:bodyPr/>
                  <a:lstStyle/>
                  <a:p>
                    <a:fld id="{D4D794F3-8E45-4FCF-A637-F3E6326C2AC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4820-43FF-8C77-1261DEEDB218}"/>
                </c:ext>
              </c:extLst>
            </c:dLbl>
            <c:dLbl>
              <c:idx val="25"/>
              <c:tx>
                <c:rich>
                  <a:bodyPr/>
                  <a:lstStyle/>
                  <a:p>
                    <a:fld id="{F2AE45E6-DBD6-4D9A-B6CE-1CD14C1F56E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4820-43FF-8C77-1261DEEDB218}"/>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lumMod val="50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25400" cap="rnd">
                <a:solidFill>
                  <a:schemeClr val="accent3"/>
                </a:solidFill>
                <a:prstDash val="solid"/>
              </a:ln>
              <a:effectLst/>
            </c:spPr>
            <c:trendlineType val="linear"/>
            <c:backward val="5"/>
            <c:dispRSqr val="1"/>
            <c:dispEq val="0"/>
            <c:trendlineLbl>
              <c:layout>
                <c:manualLayout>
                  <c:x val="-0.58382233597318556"/>
                  <c:y val="0.45788331671872323"/>
                </c:manualLayout>
              </c:layout>
              <c:numFmt formatCode="General" sourceLinked="0"/>
              <c:spPr>
                <a:noFill/>
                <a:ln>
                  <a:noFill/>
                </a:ln>
                <a:effectLst/>
              </c:spPr>
              <c:txPr>
                <a:bodyPr rot="0" spcFirstLastPara="1" vertOverflow="ellipsis" vert="horz" wrap="square" anchor="ctr" anchorCtr="1"/>
                <a:lstStyle/>
                <a:p>
                  <a:pPr>
                    <a:defRPr sz="1400" b="1" i="0" u="none" strike="noStrike" kern="1200" baseline="0">
                      <a:solidFill>
                        <a:schemeClr val="bg1">
                          <a:lumMod val="50000"/>
                        </a:schemeClr>
                      </a:solidFill>
                      <a:latin typeface="+mn-lt"/>
                      <a:ea typeface="+mn-ea"/>
                      <a:cs typeface="+mn-cs"/>
                    </a:defRPr>
                  </a:pPr>
                  <a:endParaRPr lang="en-US"/>
                </a:p>
              </c:txPr>
            </c:trendlineLbl>
          </c:trendline>
          <c:xVal>
            <c:numRef>
              <c:f>PostCovid!$C$56:$C$81</c:f>
              <c:numCache>
                <c:formatCode>0.00</c:formatCode>
                <c:ptCount val="26"/>
                <c:pt idx="0">
                  <c:v>81.218000000000004</c:v>
                </c:pt>
                <c:pt idx="1">
                  <c:v>93.367999999999995</c:v>
                </c:pt>
                <c:pt idx="2">
                  <c:v>53.273000000000003</c:v>
                </c:pt>
                <c:pt idx="3">
                  <c:v>33.832999999999998</c:v>
                </c:pt>
                <c:pt idx="4">
                  <c:v>38.692999999999998</c:v>
                </c:pt>
                <c:pt idx="5">
                  <c:v>95.798000000000002</c:v>
                </c:pt>
                <c:pt idx="6">
                  <c:v>78.787999999999997</c:v>
                </c:pt>
                <c:pt idx="7">
                  <c:v>39.908000000000001</c:v>
                </c:pt>
                <c:pt idx="8">
                  <c:v>32.618000000000002</c:v>
                </c:pt>
                <c:pt idx="9">
                  <c:v>56.918000000000006</c:v>
                </c:pt>
                <c:pt idx="10">
                  <c:v>43.552999999999997</c:v>
                </c:pt>
                <c:pt idx="11">
                  <c:v>36.262999999999998</c:v>
                </c:pt>
                <c:pt idx="12">
                  <c:v>72.713000000000008</c:v>
                </c:pt>
                <c:pt idx="13">
                  <c:v>82.433000000000007</c:v>
                </c:pt>
                <c:pt idx="14">
                  <c:v>66.638000000000005</c:v>
                </c:pt>
                <c:pt idx="15">
                  <c:v>28.972999999999999</c:v>
                </c:pt>
                <c:pt idx="16">
                  <c:v>47.198</c:v>
                </c:pt>
                <c:pt idx="17">
                  <c:v>84.863</c:v>
                </c:pt>
                <c:pt idx="18">
                  <c:v>25.327999999999999</c:v>
                </c:pt>
                <c:pt idx="19">
                  <c:v>59.347999999999999</c:v>
                </c:pt>
                <c:pt idx="20">
                  <c:v>100</c:v>
                </c:pt>
                <c:pt idx="21">
                  <c:v>67.853000000000009</c:v>
                </c:pt>
                <c:pt idx="22">
                  <c:v>83.64800000000001</c:v>
                </c:pt>
                <c:pt idx="23">
                  <c:v>76.358000000000004</c:v>
                </c:pt>
                <c:pt idx="24">
                  <c:v>100</c:v>
                </c:pt>
                <c:pt idx="25">
                  <c:v>80.003</c:v>
                </c:pt>
              </c:numCache>
            </c:numRef>
          </c:xVal>
          <c:yVal>
            <c:numRef>
              <c:f>PostCovid!$E$56:$E$81</c:f>
              <c:numCache>
                <c:formatCode>General</c:formatCode>
                <c:ptCount val="26"/>
                <c:pt idx="0">
                  <c:v>37</c:v>
                </c:pt>
                <c:pt idx="1">
                  <c:v>53</c:v>
                </c:pt>
                <c:pt idx="2">
                  <c:v>24</c:v>
                </c:pt>
                <c:pt idx="3">
                  <c:v>11</c:v>
                </c:pt>
                <c:pt idx="4">
                  <c:v>20</c:v>
                </c:pt>
                <c:pt idx="5">
                  <c:v>56</c:v>
                </c:pt>
                <c:pt idx="6">
                  <c:v>26</c:v>
                </c:pt>
                <c:pt idx="7">
                  <c:v>21</c:v>
                </c:pt>
                <c:pt idx="8">
                  <c:v>7</c:v>
                </c:pt>
                <c:pt idx="9">
                  <c:v>17</c:v>
                </c:pt>
                <c:pt idx="10">
                  <c:v>22</c:v>
                </c:pt>
                <c:pt idx="11">
                  <c:v>21</c:v>
                </c:pt>
                <c:pt idx="12">
                  <c:v>54</c:v>
                </c:pt>
                <c:pt idx="13">
                  <c:v>39</c:v>
                </c:pt>
                <c:pt idx="14">
                  <c:v>40</c:v>
                </c:pt>
                <c:pt idx="15">
                  <c:v>17</c:v>
                </c:pt>
                <c:pt idx="16">
                  <c:v>23</c:v>
                </c:pt>
                <c:pt idx="17">
                  <c:v>36</c:v>
                </c:pt>
                <c:pt idx="18">
                  <c:v>15</c:v>
                </c:pt>
                <c:pt idx="19">
                  <c:v>16</c:v>
                </c:pt>
                <c:pt idx="20">
                  <c:v>40</c:v>
                </c:pt>
                <c:pt idx="21">
                  <c:v>23</c:v>
                </c:pt>
                <c:pt idx="22">
                  <c:v>22</c:v>
                </c:pt>
                <c:pt idx="23">
                  <c:v>25</c:v>
                </c:pt>
                <c:pt idx="24">
                  <c:v>59</c:v>
                </c:pt>
                <c:pt idx="25">
                  <c:v>32</c:v>
                </c:pt>
              </c:numCache>
            </c:numRef>
          </c:yVal>
          <c:smooth val="0"/>
          <c:extLst>
            <c:ext xmlns:c15="http://schemas.microsoft.com/office/drawing/2012/chart" uri="{02D57815-91ED-43cb-92C2-25804820EDAC}">
              <c15:datalabelsRange>
                <c15:f>PostCovid!$B$56:$B$81</c15:f>
                <c15:dlblRangeCache>
                  <c:ptCount val="26"/>
                  <c:pt idx="0">
                    <c:v>Indonesia</c:v>
                  </c:pt>
                  <c:pt idx="1">
                    <c:v>India</c:v>
                  </c:pt>
                  <c:pt idx="2">
                    <c:v>Ireland</c:v>
                  </c:pt>
                  <c:pt idx="3">
                    <c:v>Netherlands</c:v>
                  </c:pt>
                  <c:pt idx="4">
                    <c:v>Germany</c:v>
                  </c:pt>
                  <c:pt idx="5">
                    <c:v>Philippines</c:v>
                  </c:pt>
                  <c:pt idx="6">
                    <c:v>Turkey</c:v>
                  </c:pt>
                  <c:pt idx="7">
                    <c:v>France</c:v>
                  </c:pt>
                  <c:pt idx="8">
                    <c:v>Japan</c:v>
                  </c:pt>
                  <c:pt idx="9">
                    <c:v>Russia</c:v>
                  </c:pt>
                  <c:pt idx="10">
                    <c:v>Canada</c:v>
                  </c:pt>
                  <c:pt idx="11">
                    <c:v>Australia</c:v>
                  </c:pt>
                  <c:pt idx="12">
                    <c:v>South Africa</c:v>
                  </c:pt>
                  <c:pt idx="13">
                    <c:v>Brazil</c:v>
                  </c:pt>
                  <c:pt idx="14">
                    <c:v>Mexico</c:v>
                  </c:pt>
                  <c:pt idx="15">
                    <c:v>UK</c:v>
                  </c:pt>
                  <c:pt idx="16">
                    <c:v>Spain</c:v>
                  </c:pt>
                  <c:pt idx="17">
                    <c:v>Malaysia</c:v>
                  </c:pt>
                  <c:pt idx="18">
                    <c:v>Czech Republic</c:v>
                  </c:pt>
                  <c:pt idx="19">
                    <c:v>Taiwan</c:v>
                  </c:pt>
                  <c:pt idx="20">
                    <c:v>Thailand</c:v>
                  </c:pt>
                  <c:pt idx="21">
                    <c:v>Italy</c:v>
                  </c:pt>
                  <c:pt idx="22">
                    <c:v>Egypt</c:v>
                  </c:pt>
                  <c:pt idx="23">
                    <c:v>Poland</c:v>
                  </c:pt>
                  <c:pt idx="24">
                    <c:v>Nigeria</c:v>
                  </c:pt>
                  <c:pt idx="25">
                    <c:v>Saudi Arabia</c:v>
                  </c:pt>
                </c15:dlblRangeCache>
              </c15:datalabelsRange>
            </c:ext>
            <c:ext xmlns:c16="http://schemas.microsoft.com/office/drawing/2014/chart" uri="{C3380CC4-5D6E-409C-BE32-E72D297353CC}">
              <c16:uniqueId val="{0000001B-4820-43FF-8C77-1261DEEDB218}"/>
            </c:ext>
          </c:extLst>
        </c:ser>
        <c:dLbls>
          <c:showLegendKey val="0"/>
          <c:showVal val="0"/>
          <c:showCatName val="0"/>
          <c:showSerName val="0"/>
          <c:showPercent val="0"/>
          <c:showBubbleSize val="0"/>
        </c:dLbls>
        <c:axId val="450227343"/>
        <c:axId val="450227759"/>
        <c:extLst/>
      </c:scatterChart>
      <c:scatterChart>
        <c:scatterStyle val="lineMarker"/>
        <c:varyColors val="0"/>
        <c:ser>
          <c:idx val="1"/>
          <c:order val="0"/>
          <c:tx>
            <c:v>FF reduction</c:v>
          </c:tx>
          <c:spPr>
            <a:ln w="25400" cap="rnd">
              <a:noFill/>
              <a:round/>
            </a:ln>
            <a:effectLst/>
          </c:spPr>
          <c:marker>
            <c:symbol val="circle"/>
            <c:size val="5"/>
            <c:spPr>
              <a:solidFill>
                <a:schemeClr val="accent2"/>
              </a:solidFill>
              <a:ln w="9525">
                <a:solidFill>
                  <a:schemeClr val="accent2"/>
                </a:solidFill>
              </a:ln>
              <a:effectLst/>
            </c:spPr>
          </c:marker>
          <c:dLbls>
            <c:dLbl>
              <c:idx val="0"/>
              <c:tx>
                <c:rich>
                  <a:bodyPr/>
                  <a:lstStyle/>
                  <a:p>
                    <a:fld id="{31E06BCA-46CC-473C-A66F-4A39B86866E1}"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53F0-457B-92AF-20B2B47A3E8F}"/>
                </c:ext>
              </c:extLst>
            </c:dLbl>
            <c:dLbl>
              <c:idx val="1"/>
              <c:layout>
                <c:manualLayout>
                  <c:x val="-4.6269519953730477E-3"/>
                  <c:y val="-4.3419261114718305E-2"/>
                </c:manualLayout>
              </c:layout>
              <c:tx>
                <c:rich>
                  <a:bodyPr/>
                  <a:lstStyle/>
                  <a:p>
                    <a:fld id="{D41E4061-A040-4996-BA17-FF1593E5952C}"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53F0-457B-92AF-20B2B47A3E8F}"/>
                </c:ext>
              </c:extLst>
            </c:dLbl>
            <c:dLbl>
              <c:idx val="2"/>
              <c:tx>
                <c:rich>
                  <a:bodyPr/>
                  <a:lstStyle/>
                  <a:p>
                    <a:fld id="{E60D80AF-1B48-4AD9-BB01-52B6FD0102D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3F0-457B-92AF-20B2B47A3E8F}"/>
                </c:ext>
              </c:extLst>
            </c:dLbl>
            <c:dLbl>
              <c:idx val="3"/>
              <c:tx>
                <c:rich>
                  <a:bodyPr/>
                  <a:lstStyle/>
                  <a:p>
                    <a:fld id="{6873349D-E22D-4C02-A949-601898755B5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3F0-457B-92AF-20B2B47A3E8F}"/>
                </c:ext>
              </c:extLst>
            </c:dLbl>
            <c:dLbl>
              <c:idx val="4"/>
              <c:tx>
                <c:rich>
                  <a:bodyPr/>
                  <a:lstStyle/>
                  <a:p>
                    <a:fld id="{E147C3F7-1D24-4829-B7DF-0E0BBA5D869C}"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53F0-457B-92AF-20B2B47A3E8F}"/>
                </c:ext>
              </c:extLst>
            </c:dLbl>
            <c:dLbl>
              <c:idx val="5"/>
              <c:layout>
                <c:manualLayout>
                  <c:x val="-4.1457489878542593E-2"/>
                  <c:y val="1.7575826297884053E-2"/>
                </c:manualLayout>
              </c:layout>
              <c:tx>
                <c:rich>
                  <a:bodyPr/>
                  <a:lstStyle/>
                  <a:p>
                    <a:fld id="{6A657E31-3C86-4D02-9A92-D979074B31A8}"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53F0-457B-92AF-20B2B47A3E8F}"/>
                </c:ext>
              </c:extLst>
            </c:dLbl>
            <c:dLbl>
              <c:idx val="6"/>
              <c:layout>
                <c:manualLayout>
                  <c:x val="-2.3134759976865238E-3"/>
                  <c:y val="-9.0456793988995809E-3"/>
                </c:manualLayout>
              </c:layout>
              <c:tx>
                <c:rich>
                  <a:bodyPr/>
                  <a:lstStyle/>
                  <a:p>
                    <a:fld id="{858FC0D0-1C93-4CBD-B9D1-57072DCCDB09}"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53F0-457B-92AF-20B2B47A3E8F}"/>
                </c:ext>
              </c:extLst>
            </c:dLbl>
            <c:dLbl>
              <c:idx val="7"/>
              <c:tx>
                <c:rich>
                  <a:bodyPr/>
                  <a:lstStyle/>
                  <a:p>
                    <a:fld id="{F20E665B-A198-423D-AE67-14467EAFD35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3F0-457B-92AF-20B2B47A3E8F}"/>
                </c:ext>
              </c:extLst>
            </c:dLbl>
            <c:dLbl>
              <c:idx val="8"/>
              <c:tx>
                <c:rich>
                  <a:bodyPr/>
                  <a:lstStyle/>
                  <a:p>
                    <a:fld id="{93143485-F9CB-45D4-9A86-D2151C442EC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3F0-457B-92AF-20B2B47A3E8F}"/>
                </c:ext>
              </c:extLst>
            </c:dLbl>
            <c:dLbl>
              <c:idx val="9"/>
              <c:tx>
                <c:rich>
                  <a:bodyPr/>
                  <a:lstStyle/>
                  <a:p>
                    <a:fld id="{153084FC-5F2B-497B-A449-EE0A9837B3C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3F0-457B-92AF-20B2B47A3E8F}"/>
                </c:ext>
              </c:extLst>
            </c:dLbl>
            <c:dLbl>
              <c:idx val="10"/>
              <c:tx>
                <c:rich>
                  <a:bodyPr/>
                  <a:lstStyle/>
                  <a:p>
                    <a:fld id="{BE8C72CA-A35A-4E4E-B4F6-AAC5BDDDA75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3F0-457B-92AF-20B2B47A3E8F}"/>
                </c:ext>
              </c:extLst>
            </c:dLbl>
            <c:dLbl>
              <c:idx val="11"/>
              <c:tx>
                <c:rich>
                  <a:bodyPr/>
                  <a:lstStyle/>
                  <a:p>
                    <a:fld id="{B49CDD88-0AAE-42D2-BD49-DFC85AFB3ADB}"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53F0-457B-92AF-20B2B47A3E8F}"/>
                </c:ext>
              </c:extLst>
            </c:dLbl>
            <c:dLbl>
              <c:idx val="12"/>
              <c:tx>
                <c:rich>
                  <a:bodyPr/>
                  <a:lstStyle/>
                  <a:p>
                    <a:fld id="{0816B34E-9855-4A4B-BC6E-EE407B907AA8}"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53F0-457B-92AF-20B2B47A3E8F}"/>
                </c:ext>
              </c:extLst>
            </c:dLbl>
            <c:dLbl>
              <c:idx val="13"/>
              <c:layout>
                <c:manualLayout>
                  <c:x val="-2.630713670912602E-2"/>
                  <c:y val="1.7575826297884053E-2"/>
                </c:manualLayout>
              </c:layout>
              <c:tx>
                <c:rich>
                  <a:bodyPr/>
                  <a:lstStyle/>
                  <a:p>
                    <a:fld id="{2057EC84-25D2-4937-87B7-52ECEA545075}"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53F0-457B-92AF-20B2B47A3E8F}"/>
                </c:ext>
              </c:extLst>
            </c:dLbl>
            <c:dLbl>
              <c:idx val="14"/>
              <c:tx>
                <c:rich>
                  <a:bodyPr/>
                  <a:lstStyle/>
                  <a:p>
                    <a:fld id="{D649D92A-3AC9-45C8-8594-AD47E589396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53F0-457B-92AF-20B2B47A3E8F}"/>
                </c:ext>
              </c:extLst>
            </c:dLbl>
            <c:dLbl>
              <c:idx val="15"/>
              <c:tx>
                <c:rich>
                  <a:bodyPr/>
                  <a:lstStyle/>
                  <a:p>
                    <a:fld id="{F130AF0E-C884-4BA0-ABF3-65993D495344}"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53F0-457B-92AF-20B2B47A3E8F}"/>
                </c:ext>
              </c:extLst>
            </c:dLbl>
            <c:dLbl>
              <c:idx val="16"/>
              <c:tx>
                <c:rich>
                  <a:bodyPr/>
                  <a:lstStyle/>
                  <a:p>
                    <a:fld id="{2C68E165-0120-4E4E-8E60-22DE1744ED09}"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53F0-457B-92AF-20B2B47A3E8F}"/>
                </c:ext>
              </c:extLst>
            </c:dLbl>
            <c:dLbl>
              <c:idx val="17"/>
              <c:tx>
                <c:rich>
                  <a:bodyPr/>
                  <a:lstStyle/>
                  <a:p>
                    <a:fld id="{8CCAB21F-82A3-4EBE-BBDA-E7C6D8F1405E}"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53F0-457B-92AF-20B2B47A3E8F}"/>
                </c:ext>
              </c:extLst>
            </c:dLbl>
            <c:dLbl>
              <c:idx val="18"/>
              <c:tx>
                <c:rich>
                  <a:bodyPr/>
                  <a:lstStyle/>
                  <a:p>
                    <a:fld id="{B8CE8E02-9BBB-49BD-86B4-7FD12C7917F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53F0-457B-92AF-20B2B47A3E8F}"/>
                </c:ext>
              </c:extLst>
            </c:dLbl>
            <c:dLbl>
              <c:idx val="19"/>
              <c:tx>
                <c:rich>
                  <a:bodyPr/>
                  <a:lstStyle/>
                  <a:p>
                    <a:fld id="{E9C60BF3-050D-49E2-A517-178B4FFCAF1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53F0-457B-92AF-20B2B47A3E8F}"/>
                </c:ext>
              </c:extLst>
            </c:dLbl>
            <c:dLbl>
              <c:idx val="20"/>
              <c:tx>
                <c:rich>
                  <a:bodyPr/>
                  <a:lstStyle/>
                  <a:p>
                    <a:fld id="{79BCA620-E2AE-431D-8D89-A166559BFB6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53F0-457B-92AF-20B2B47A3E8F}"/>
                </c:ext>
              </c:extLst>
            </c:dLbl>
            <c:dLbl>
              <c:idx val="21"/>
              <c:tx>
                <c:rich>
                  <a:bodyPr/>
                  <a:lstStyle/>
                  <a:p>
                    <a:fld id="{2614F930-03B3-4EA0-82E3-191436EBC223}"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53F0-457B-92AF-20B2B47A3E8F}"/>
                </c:ext>
              </c:extLst>
            </c:dLbl>
            <c:dLbl>
              <c:idx val="22"/>
              <c:tx>
                <c:rich>
                  <a:bodyPr/>
                  <a:lstStyle/>
                  <a:p>
                    <a:fld id="{A636E0AA-4CEB-4784-A122-097CBB1F9D4D}"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53F0-457B-92AF-20B2B47A3E8F}"/>
                </c:ext>
              </c:extLst>
            </c:dLbl>
            <c:dLbl>
              <c:idx val="23"/>
              <c:tx>
                <c:rich>
                  <a:bodyPr/>
                  <a:lstStyle/>
                  <a:p>
                    <a:fld id="{05AE11DE-F1ED-452E-A50C-A1956EAF7FB1}"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53F0-457B-92AF-20B2B47A3E8F}"/>
                </c:ext>
              </c:extLst>
            </c:dLbl>
            <c:dLbl>
              <c:idx val="24"/>
              <c:tx>
                <c:rich>
                  <a:bodyPr/>
                  <a:lstStyle/>
                  <a:p>
                    <a:fld id="{E4FA2316-32A0-45D1-8955-64E07527184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53F0-457B-92AF-20B2B47A3E8F}"/>
                </c:ext>
              </c:extLst>
            </c:dLbl>
            <c:dLbl>
              <c:idx val="25"/>
              <c:tx>
                <c:rich>
                  <a:bodyPr/>
                  <a:lstStyle/>
                  <a:p>
                    <a:fld id="{C33A6B6A-83C2-4DFC-A58F-BAB10E23AB51}"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53F0-457B-92AF-20B2B47A3E8F}"/>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accent2"/>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25400" cap="rnd">
                <a:solidFill>
                  <a:schemeClr val="accent2"/>
                </a:solidFill>
                <a:prstDash val="solid"/>
              </a:ln>
              <a:effectLst/>
            </c:spPr>
            <c:trendlineType val="linear"/>
            <c:backward val="5"/>
            <c:dispRSqr val="1"/>
            <c:dispEq val="0"/>
            <c:trendlineLbl>
              <c:layout>
                <c:manualLayout>
                  <c:x val="0.12063110532236102"/>
                  <c:y val="9.1263212746117262E-2"/>
                </c:manualLayout>
              </c:layout>
              <c:numFmt formatCode="General" sourceLinked="0"/>
              <c:spPr>
                <a:noFill/>
                <a:ln>
                  <a:noFill/>
                </a:ln>
                <a:effectLst/>
              </c:spPr>
              <c:txPr>
                <a:bodyPr rot="0" spcFirstLastPara="1" vertOverflow="ellipsis" vert="horz" wrap="square" anchor="ctr" anchorCtr="1"/>
                <a:lstStyle/>
                <a:p>
                  <a:pPr>
                    <a:defRPr sz="1400" b="1" i="0" u="none" strike="noStrike" kern="1200" baseline="0">
                      <a:solidFill>
                        <a:schemeClr val="accent2"/>
                      </a:solidFill>
                      <a:latin typeface="+mn-lt"/>
                      <a:ea typeface="+mn-ea"/>
                      <a:cs typeface="+mn-cs"/>
                    </a:defRPr>
                  </a:pPr>
                  <a:endParaRPr lang="en-US"/>
                </a:p>
              </c:txPr>
            </c:trendlineLbl>
          </c:trendline>
          <c:xVal>
            <c:numRef>
              <c:f>PostCovid!$C$56:$C$81</c:f>
              <c:numCache>
                <c:formatCode>0.00</c:formatCode>
                <c:ptCount val="26"/>
                <c:pt idx="0">
                  <c:v>81.218000000000004</c:v>
                </c:pt>
                <c:pt idx="1">
                  <c:v>93.367999999999995</c:v>
                </c:pt>
                <c:pt idx="2">
                  <c:v>53.273000000000003</c:v>
                </c:pt>
                <c:pt idx="3">
                  <c:v>33.832999999999998</c:v>
                </c:pt>
                <c:pt idx="4">
                  <c:v>38.692999999999998</c:v>
                </c:pt>
                <c:pt idx="5">
                  <c:v>95.798000000000002</c:v>
                </c:pt>
                <c:pt idx="6">
                  <c:v>78.787999999999997</c:v>
                </c:pt>
                <c:pt idx="7">
                  <c:v>39.908000000000001</c:v>
                </c:pt>
                <c:pt idx="8">
                  <c:v>32.618000000000002</c:v>
                </c:pt>
                <c:pt idx="9">
                  <c:v>56.918000000000006</c:v>
                </c:pt>
                <c:pt idx="10">
                  <c:v>43.552999999999997</c:v>
                </c:pt>
                <c:pt idx="11">
                  <c:v>36.262999999999998</c:v>
                </c:pt>
                <c:pt idx="12">
                  <c:v>72.713000000000008</c:v>
                </c:pt>
                <c:pt idx="13">
                  <c:v>82.433000000000007</c:v>
                </c:pt>
                <c:pt idx="14">
                  <c:v>66.638000000000005</c:v>
                </c:pt>
                <c:pt idx="15">
                  <c:v>28.972999999999999</c:v>
                </c:pt>
                <c:pt idx="16">
                  <c:v>47.198</c:v>
                </c:pt>
                <c:pt idx="17">
                  <c:v>84.863</c:v>
                </c:pt>
                <c:pt idx="18">
                  <c:v>25.327999999999999</c:v>
                </c:pt>
                <c:pt idx="19">
                  <c:v>59.347999999999999</c:v>
                </c:pt>
                <c:pt idx="20">
                  <c:v>100</c:v>
                </c:pt>
                <c:pt idx="21">
                  <c:v>67.853000000000009</c:v>
                </c:pt>
                <c:pt idx="22">
                  <c:v>83.64800000000001</c:v>
                </c:pt>
                <c:pt idx="23">
                  <c:v>76.358000000000004</c:v>
                </c:pt>
                <c:pt idx="24">
                  <c:v>100</c:v>
                </c:pt>
                <c:pt idx="25">
                  <c:v>80.003</c:v>
                </c:pt>
              </c:numCache>
            </c:numRef>
          </c:xVal>
          <c:yVal>
            <c:numRef>
              <c:f>PostCovid!$D$56:$D$81</c:f>
              <c:numCache>
                <c:formatCode>General</c:formatCode>
                <c:ptCount val="26"/>
                <c:pt idx="0">
                  <c:v>12</c:v>
                </c:pt>
                <c:pt idx="1">
                  <c:v>18</c:v>
                </c:pt>
                <c:pt idx="2">
                  <c:v>52</c:v>
                </c:pt>
                <c:pt idx="3">
                  <c:v>46</c:v>
                </c:pt>
                <c:pt idx="4">
                  <c:v>39</c:v>
                </c:pt>
                <c:pt idx="5">
                  <c:v>14</c:v>
                </c:pt>
                <c:pt idx="6">
                  <c:v>27</c:v>
                </c:pt>
                <c:pt idx="7">
                  <c:v>49</c:v>
                </c:pt>
                <c:pt idx="8">
                  <c:v>33</c:v>
                </c:pt>
                <c:pt idx="9">
                  <c:v>28</c:v>
                </c:pt>
                <c:pt idx="10">
                  <c:v>44</c:v>
                </c:pt>
                <c:pt idx="11">
                  <c:v>49</c:v>
                </c:pt>
                <c:pt idx="12">
                  <c:v>28</c:v>
                </c:pt>
                <c:pt idx="13">
                  <c:v>36</c:v>
                </c:pt>
                <c:pt idx="14">
                  <c:v>35</c:v>
                </c:pt>
                <c:pt idx="15">
                  <c:v>50</c:v>
                </c:pt>
                <c:pt idx="16">
                  <c:v>52</c:v>
                </c:pt>
                <c:pt idx="17">
                  <c:v>14</c:v>
                </c:pt>
                <c:pt idx="18">
                  <c:v>28</c:v>
                </c:pt>
                <c:pt idx="19">
                  <c:v>13</c:v>
                </c:pt>
                <c:pt idx="20">
                  <c:v>16</c:v>
                </c:pt>
                <c:pt idx="21">
                  <c:v>52</c:v>
                </c:pt>
                <c:pt idx="22">
                  <c:v>16</c:v>
                </c:pt>
                <c:pt idx="23">
                  <c:v>40</c:v>
                </c:pt>
                <c:pt idx="24">
                  <c:v>14</c:v>
                </c:pt>
                <c:pt idx="25">
                  <c:v>10</c:v>
                </c:pt>
              </c:numCache>
            </c:numRef>
          </c:yVal>
          <c:smooth val="0"/>
          <c:extLst xmlns:c15="http://schemas.microsoft.com/office/drawing/2012/chart">
            <c:ext xmlns:c15="http://schemas.microsoft.com/office/drawing/2012/chart" uri="{02D57815-91ED-43cb-92C2-25804820EDAC}">
              <c15:datalabelsRange>
                <c15:f>PostCovid!$B$56:$B$81</c15:f>
                <c15:dlblRangeCache>
                  <c:ptCount val="26"/>
                  <c:pt idx="0">
                    <c:v>Indonesia</c:v>
                  </c:pt>
                  <c:pt idx="1">
                    <c:v>India</c:v>
                  </c:pt>
                  <c:pt idx="2">
                    <c:v>Ireland</c:v>
                  </c:pt>
                  <c:pt idx="3">
                    <c:v>Netherlands</c:v>
                  </c:pt>
                  <c:pt idx="4">
                    <c:v>Germany</c:v>
                  </c:pt>
                  <c:pt idx="5">
                    <c:v>Philippines</c:v>
                  </c:pt>
                  <c:pt idx="6">
                    <c:v>Turkey</c:v>
                  </c:pt>
                  <c:pt idx="7">
                    <c:v>France</c:v>
                  </c:pt>
                  <c:pt idx="8">
                    <c:v>Japan</c:v>
                  </c:pt>
                  <c:pt idx="9">
                    <c:v>Russia</c:v>
                  </c:pt>
                  <c:pt idx="10">
                    <c:v>Canada</c:v>
                  </c:pt>
                  <c:pt idx="11">
                    <c:v>Australia</c:v>
                  </c:pt>
                  <c:pt idx="12">
                    <c:v>South Africa</c:v>
                  </c:pt>
                  <c:pt idx="13">
                    <c:v>Brazil</c:v>
                  </c:pt>
                  <c:pt idx="14">
                    <c:v>Mexico</c:v>
                  </c:pt>
                  <c:pt idx="15">
                    <c:v>UK</c:v>
                  </c:pt>
                  <c:pt idx="16">
                    <c:v>Spain</c:v>
                  </c:pt>
                  <c:pt idx="17">
                    <c:v>Malaysia</c:v>
                  </c:pt>
                  <c:pt idx="18">
                    <c:v>Czech Republic</c:v>
                  </c:pt>
                  <c:pt idx="19">
                    <c:v>Taiwan</c:v>
                  </c:pt>
                  <c:pt idx="20">
                    <c:v>Thailand</c:v>
                  </c:pt>
                  <c:pt idx="21">
                    <c:v>Italy</c:v>
                  </c:pt>
                  <c:pt idx="22">
                    <c:v>Egypt</c:v>
                  </c:pt>
                  <c:pt idx="23">
                    <c:v>Poland</c:v>
                  </c:pt>
                  <c:pt idx="24">
                    <c:v>Nigeria</c:v>
                  </c:pt>
                  <c:pt idx="25">
                    <c:v>Saudi Arabia</c:v>
                  </c:pt>
                </c15:dlblRangeCache>
              </c15:datalabelsRange>
            </c:ext>
            <c:ext xmlns:c16="http://schemas.microsoft.com/office/drawing/2014/chart" uri="{C3380CC4-5D6E-409C-BE32-E72D297353CC}">
              <c16:uniqueId val="{00000037-4820-43FF-8C77-1261DEEDB218}"/>
            </c:ext>
          </c:extLst>
        </c:ser>
        <c:dLbls>
          <c:showLegendKey val="0"/>
          <c:showVal val="0"/>
          <c:showCatName val="0"/>
          <c:showSerName val="0"/>
          <c:showPercent val="0"/>
          <c:showBubbleSize val="0"/>
        </c:dLbls>
        <c:axId val="839607407"/>
        <c:axId val="839604495"/>
        <c:extLst/>
      </c:scatterChart>
      <c:valAx>
        <c:axId val="450227343"/>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800" b="1"/>
                  <a:t>Debiased National Religiosity</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450227759"/>
        <c:crosses val="autoZero"/>
        <c:crossBetween val="midCat"/>
      </c:valAx>
      <c:valAx>
        <c:axId val="45022775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bg1">
                        <a:lumMod val="50000"/>
                      </a:schemeClr>
                    </a:solidFill>
                    <a:latin typeface="+mn-lt"/>
                    <a:ea typeface="+mn-ea"/>
                    <a:cs typeface="+mn-cs"/>
                  </a:defRPr>
                </a:pPr>
                <a:r>
                  <a:rPr lang="en-GB" sz="1800" b="1">
                    <a:solidFill>
                      <a:schemeClr val="bg1">
                        <a:lumMod val="50000"/>
                      </a:schemeClr>
                    </a:solidFill>
                  </a:rPr>
                  <a:t>%</a:t>
                </a:r>
                <a:r>
                  <a:rPr lang="en-GB" sz="1800" b="1" baseline="0">
                    <a:solidFill>
                      <a:schemeClr val="bg1">
                        <a:lumMod val="50000"/>
                      </a:schemeClr>
                    </a:solidFill>
                  </a:rPr>
                  <a:t> response: am or would participate</a:t>
                </a:r>
                <a:endParaRPr lang="en-GB" sz="1800" b="1">
                  <a:solidFill>
                    <a:schemeClr val="bg1">
                      <a:lumMod val="50000"/>
                    </a:schemeClr>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bg1">
                      <a:lumMod val="50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bg1">
                    <a:lumMod val="50000"/>
                  </a:schemeClr>
                </a:solidFill>
                <a:latin typeface="+mn-lt"/>
                <a:ea typeface="+mn-ea"/>
                <a:cs typeface="+mn-cs"/>
              </a:defRPr>
            </a:pPr>
            <a:endParaRPr lang="en-US"/>
          </a:p>
        </c:txPr>
        <c:crossAx val="450227343"/>
        <c:crosses val="autoZero"/>
        <c:crossBetween val="midCat"/>
      </c:valAx>
      <c:valAx>
        <c:axId val="839604495"/>
        <c:scaling>
          <c:orientation val="minMax"/>
          <c:max val="7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800" b="1">
                    <a:solidFill>
                      <a:schemeClr val="accent2"/>
                    </a:solidFill>
                  </a:rPr>
                  <a:t>% response: use "much less" fossil fuels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accent2"/>
                </a:solidFill>
                <a:latin typeface="+mn-lt"/>
                <a:ea typeface="+mn-ea"/>
                <a:cs typeface="+mn-cs"/>
              </a:defRPr>
            </a:pPr>
            <a:endParaRPr lang="en-US"/>
          </a:p>
        </c:txPr>
        <c:crossAx val="839607407"/>
        <c:crosses val="max"/>
        <c:crossBetween val="midCat"/>
      </c:valAx>
      <c:valAx>
        <c:axId val="839607407"/>
        <c:scaling>
          <c:orientation val="minMax"/>
        </c:scaling>
        <c:delete val="1"/>
        <c:axPos val="b"/>
        <c:numFmt formatCode="0.00" sourceLinked="1"/>
        <c:majorTickMark val="out"/>
        <c:minorTickMark val="none"/>
        <c:tickLblPos val="nextTo"/>
        <c:crossAx val="839604495"/>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GB" sz="1800" b="1" u="sng"/>
              <a:t>A</a:t>
            </a:r>
            <a:r>
              <a:rPr lang="en-GB" sz="1800" b="1" u="sng" baseline="0"/>
              <a:t> 'Strongly-Constrained' (SCe1) series</a:t>
            </a:r>
            <a:r>
              <a:rPr lang="en-GB" sz="1800" b="1" baseline="0"/>
              <a:t> for Europe only, from Special Eurobarometer 513 (2021).</a:t>
            </a:r>
            <a:r>
              <a:rPr lang="en-GB" sz="1800" b="0" baseline="0"/>
              <a:t> For 23 Nations.</a:t>
            </a:r>
          </a:p>
        </c:rich>
      </c:tx>
      <c:layout>
        <c:manualLayout>
          <c:xMode val="edge"/>
          <c:yMode val="edge"/>
          <c:x val="0.14077922805537024"/>
          <c:y val="1.3213775829506917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2019</c:v>
          </c:tx>
          <c:spPr>
            <a:ln w="19050" cap="rnd">
              <a:noFill/>
              <a:round/>
            </a:ln>
            <a:effectLst/>
          </c:spPr>
          <c:marker>
            <c:symbol val="circle"/>
            <c:size val="4"/>
            <c:spPr>
              <a:solidFill>
                <a:schemeClr val="accent1"/>
              </a:solidFill>
              <a:ln w="9525">
                <a:noFill/>
              </a:ln>
              <a:effectLst/>
            </c:spPr>
          </c:marker>
          <c:trendline>
            <c:spPr>
              <a:ln w="25400" cap="rnd">
                <a:solidFill>
                  <a:schemeClr val="accent1"/>
                </a:solidFill>
                <a:prstDash val="dash"/>
              </a:ln>
              <a:effectLst/>
            </c:spPr>
            <c:trendlineType val="linear"/>
            <c:dispRSqr val="1"/>
            <c:dispEq val="0"/>
            <c:trendlineLbl>
              <c:layout>
                <c:manualLayout>
                  <c:x val="0.10165040715171687"/>
                  <c:y val="-0.20300914533757733"/>
                </c:manualLayout>
              </c:layout>
              <c:numFmt formatCode="General" sourceLinked="0"/>
              <c:spPr>
                <a:noFill/>
                <a:ln>
                  <a:noFill/>
                </a:ln>
                <a:effectLst/>
              </c:spPr>
              <c:txPr>
                <a:bodyPr rot="0" spcFirstLastPara="1" vertOverflow="ellipsis" vert="horz" wrap="square" anchor="ctr" anchorCtr="1"/>
                <a:lstStyle/>
                <a:p>
                  <a:pPr>
                    <a:defRPr sz="1300" b="1" i="0" u="none" strike="noStrike" kern="1200" baseline="0">
                      <a:solidFill>
                        <a:schemeClr val="accent1"/>
                      </a:solidFill>
                      <a:latin typeface="+mn-lt"/>
                      <a:ea typeface="+mn-ea"/>
                      <a:cs typeface="+mn-cs"/>
                    </a:defRPr>
                  </a:pPr>
                  <a:endParaRPr lang="en-US"/>
                </a:p>
              </c:txPr>
            </c:trendlineLbl>
          </c:trendline>
          <c:xVal>
            <c:numRef>
              <c:f>Extra!$C$8:$C$31</c:f>
              <c:numCache>
                <c:formatCode>0.00</c:formatCode>
                <c:ptCount val="24"/>
                <c:pt idx="0">
                  <c:v>35.048000000000002</c:v>
                </c:pt>
                <c:pt idx="1">
                  <c:v>50.843000000000004</c:v>
                </c:pt>
                <c:pt idx="2">
                  <c:v>25.327999999999999</c:v>
                </c:pt>
                <c:pt idx="3">
                  <c:v>27.757999999999999</c:v>
                </c:pt>
                <c:pt idx="4">
                  <c:v>38.692999999999998</c:v>
                </c:pt>
                <c:pt idx="5">
                  <c:v>26.542999999999999</c:v>
                </c:pt>
                <c:pt idx="6">
                  <c:v>53.273000000000003</c:v>
                </c:pt>
                <c:pt idx="7">
                  <c:v>69.067999999999998</c:v>
                </c:pt>
                <c:pt idx="8">
                  <c:v>47.198</c:v>
                </c:pt>
                <c:pt idx="9">
                  <c:v>39.908000000000001</c:v>
                </c:pt>
                <c:pt idx="10">
                  <c:v>67.853000000000009</c:v>
                </c:pt>
                <c:pt idx="11">
                  <c:v>45.983000000000004</c:v>
                </c:pt>
                <c:pt idx="12">
                  <c:v>55.703000000000003</c:v>
                </c:pt>
                <c:pt idx="13">
                  <c:v>52.058000000000007</c:v>
                </c:pt>
                <c:pt idx="14">
                  <c:v>33.832999999999998</c:v>
                </c:pt>
                <c:pt idx="15">
                  <c:v>54.488</c:v>
                </c:pt>
                <c:pt idx="16">
                  <c:v>76.358000000000004</c:v>
                </c:pt>
                <c:pt idx="17">
                  <c:v>62.993000000000009</c:v>
                </c:pt>
                <c:pt idx="18">
                  <c:v>86.078000000000003</c:v>
                </c:pt>
                <c:pt idx="19">
                  <c:v>49.628</c:v>
                </c:pt>
                <c:pt idx="20">
                  <c:v>60.563000000000002</c:v>
                </c:pt>
                <c:pt idx="21">
                  <c:v>37.478000000000002</c:v>
                </c:pt>
                <c:pt idx="22">
                  <c:v>24.113</c:v>
                </c:pt>
                <c:pt idx="23">
                  <c:v>28.972999999999999</c:v>
                </c:pt>
              </c:numCache>
            </c:numRef>
          </c:xVal>
          <c:yVal>
            <c:numRef>
              <c:f>Extra!$D$8:$D$31</c:f>
              <c:numCache>
                <c:formatCode>General</c:formatCode>
                <c:ptCount val="24"/>
                <c:pt idx="0">
                  <c:v>23</c:v>
                </c:pt>
                <c:pt idx="1">
                  <c:v>10</c:v>
                </c:pt>
                <c:pt idx="2">
                  <c:v>15</c:v>
                </c:pt>
                <c:pt idx="3">
                  <c:v>47</c:v>
                </c:pt>
                <c:pt idx="4">
                  <c:v>30</c:v>
                </c:pt>
                <c:pt idx="5">
                  <c:v>16</c:v>
                </c:pt>
                <c:pt idx="6">
                  <c:v>26</c:v>
                </c:pt>
                <c:pt idx="7">
                  <c:v>11</c:v>
                </c:pt>
                <c:pt idx="8">
                  <c:v>18</c:v>
                </c:pt>
                <c:pt idx="9">
                  <c:v>23</c:v>
                </c:pt>
                <c:pt idx="10">
                  <c:v>19</c:v>
                </c:pt>
                <c:pt idx="11">
                  <c:v>11</c:v>
                </c:pt>
                <c:pt idx="12">
                  <c:v>14</c:v>
                </c:pt>
                <c:pt idx="13">
                  <c:v>17</c:v>
                </c:pt>
                <c:pt idx="14">
                  <c:v>27</c:v>
                </c:pt>
                <c:pt idx="15">
                  <c:v>27</c:v>
                </c:pt>
                <c:pt idx="16">
                  <c:v>15</c:v>
                </c:pt>
                <c:pt idx="17">
                  <c:v>19</c:v>
                </c:pt>
                <c:pt idx="18">
                  <c:v>11</c:v>
                </c:pt>
                <c:pt idx="19">
                  <c:v>19</c:v>
                </c:pt>
                <c:pt idx="20">
                  <c:v>13</c:v>
                </c:pt>
                <c:pt idx="21">
                  <c:v>33</c:v>
                </c:pt>
                <c:pt idx="22">
                  <c:v>50</c:v>
                </c:pt>
                <c:pt idx="23">
                  <c:v>29</c:v>
                </c:pt>
              </c:numCache>
            </c:numRef>
          </c:yVal>
          <c:smooth val="0"/>
          <c:extLst>
            <c:ext xmlns:c16="http://schemas.microsoft.com/office/drawing/2014/chart" uri="{C3380CC4-5D6E-409C-BE32-E72D297353CC}">
              <c16:uniqueId val="{00000019-D43F-4C71-B90A-A5C1E5807A73}"/>
            </c:ext>
          </c:extLst>
        </c:ser>
        <c:ser>
          <c:idx val="1"/>
          <c:order val="1"/>
          <c:tx>
            <c:v>2021</c:v>
          </c:tx>
          <c:spPr>
            <a:ln w="25400" cap="rnd">
              <a:noFill/>
              <a:round/>
            </a:ln>
            <a:effectLst/>
          </c:spPr>
          <c:marker>
            <c:symbol val="circle"/>
            <c:size val="5"/>
            <c:spPr>
              <a:solidFill>
                <a:schemeClr val="accent2"/>
              </a:solidFill>
              <a:ln w="9525">
                <a:solidFill>
                  <a:schemeClr val="accent2"/>
                </a:solidFill>
              </a:ln>
              <a:effectLst/>
            </c:spPr>
          </c:marker>
          <c:dLbls>
            <c:dLbl>
              <c:idx val="0"/>
              <c:layout>
                <c:manualLayout>
                  <c:x val="-0.18076631439812038"/>
                  <c:y val="-2.2482730784346354E-3"/>
                </c:manualLayout>
              </c:layout>
              <c:tx>
                <c:rich>
                  <a:bodyPr/>
                  <a:lstStyle/>
                  <a:p>
                    <a:fld id="{48332488-4088-4F19-AAD5-D66BC95A9DB4}"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D43F-4C71-B90A-A5C1E5807A73}"/>
                </c:ext>
              </c:extLst>
            </c:dLbl>
            <c:dLbl>
              <c:idx val="1"/>
              <c:tx>
                <c:rich>
                  <a:bodyPr/>
                  <a:lstStyle/>
                  <a:p>
                    <a:fld id="{DCCCE703-6223-455B-BBD6-EB0C6B8C78C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A-D43F-4C71-B90A-A5C1E5807A73}"/>
                </c:ext>
              </c:extLst>
            </c:dLbl>
            <c:dLbl>
              <c:idx val="2"/>
              <c:tx>
                <c:rich>
                  <a:bodyPr/>
                  <a:lstStyle/>
                  <a:p>
                    <a:fld id="{7F98537A-D287-4042-A7C2-C2C221C6526E}"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D43F-4C71-B90A-A5C1E5807A73}"/>
                </c:ext>
              </c:extLst>
            </c:dLbl>
            <c:dLbl>
              <c:idx val="3"/>
              <c:tx>
                <c:rich>
                  <a:bodyPr/>
                  <a:lstStyle/>
                  <a:p>
                    <a:fld id="{896BF436-B3FA-402D-A90D-07A8B20B4F32}"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D43F-4C71-B90A-A5C1E5807A73}"/>
                </c:ext>
              </c:extLst>
            </c:dLbl>
            <c:dLbl>
              <c:idx val="4"/>
              <c:tx>
                <c:rich>
                  <a:bodyPr/>
                  <a:lstStyle/>
                  <a:p>
                    <a:fld id="{723923FE-C406-4CBB-B46B-9511010C81C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B-D43F-4C71-B90A-A5C1E5807A73}"/>
                </c:ext>
              </c:extLst>
            </c:dLbl>
            <c:dLbl>
              <c:idx val="5"/>
              <c:tx>
                <c:rich>
                  <a:bodyPr/>
                  <a:lstStyle/>
                  <a:p>
                    <a:fld id="{5B0A740A-B1B3-4675-A8C2-4FB78D76C9DE}"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D43F-4C71-B90A-A5C1E5807A73}"/>
                </c:ext>
              </c:extLst>
            </c:dLbl>
            <c:dLbl>
              <c:idx val="6"/>
              <c:tx>
                <c:rich>
                  <a:bodyPr/>
                  <a:lstStyle/>
                  <a:p>
                    <a:fld id="{DF70C244-3428-430C-B77C-AE9AF697467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D43F-4C71-B90A-A5C1E5807A73}"/>
                </c:ext>
              </c:extLst>
            </c:dLbl>
            <c:dLbl>
              <c:idx val="7"/>
              <c:layout>
                <c:manualLayout>
                  <c:x val="4.1633624757779174E-2"/>
                  <c:y val="-0.13489638470607812"/>
                </c:manualLayout>
              </c:layout>
              <c:tx>
                <c:rich>
                  <a:bodyPr/>
                  <a:lstStyle/>
                  <a:p>
                    <a:fld id="{EBD798DB-1D8F-44A1-8A15-57C84052E536}"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D43F-4C71-B90A-A5C1E5807A73}"/>
                </c:ext>
              </c:extLst>
            </c:dLbl>
            <c:dLbl>
              <c:idx val="8"/>
              <c:layout>
                <c:manualLayout>
                  <c:x val="-4.1633624757779174E-3"/>
                  <c:y val="2.2482730784347178E-3"/>
                </c:manualLayout>
              </c:layout>
              <c:tx>
                <c:rich>
                  <a:bodyPr/>
                  <a:lstStyle/>
                  <a:p>
                    <a:fld id="{553FA182-718D-4AB0-8D4A-D4323794C983}"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D43F-4C71-B90A-A5C1E5807A73}"/>
                </c:ext>
              </c:extLst>
            </c:dLbl>
            <c:dLbl>
              <c:idx val="9"/>
              <c:layout>
                <c:manualLayout>
                  <c:x val="-3.2658136472399367E-2"/>
                  <c:y val="2.6338607628549799E-2"/>
                </c:manualLayout>
              </c:layout>
              <c:tx>
                <c:rich>
                  <a:bodyPr/>
                  <a:lstStyle/>
                  <a:p>
                    <a:fld id="{66D4CCBC-5A99-45D6-88A3-FB5342C1D9CC}"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D43F-4C71-B90A-A5C1E5807A73}"/>
                </c:ext>
              </c:extLst>
            </c:dLbl>
            <c:dLbl>
              <c:idx val="10"/>
              <c:tx>
                <c:rich>
                  <a:bodyPr/>
                  <a:lstStyle/>
                  <a:p>
                    <a:fld id="{DE11A736-CBCD-4C11-B418-AE833C4143A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D43F-4C71-B90A-A5C1E5807A73}"/>
                </c:ext>
              </c:extLst>
            </c:dLbl>
            <c:dLbl>
              <c:idx val="11"/>
              <c:layout>
                <c:manualLayout>
                  <c:x val="-3.0076851737417056E-2"/>
                  <c:y val="2.4090334550115246E-2"/>
                </c:manualLayout>
              </c:layout>
              <c:tx>
                <c:rich>
                  <a:bodyPr/>
                  <a:lstStyle/>
                  <a:p>
                    <a:fld id="{AE4D7272-462F-4A05-B185-4D1188433330}"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D43F-4C71-B90A-A5C1E5807A73}"/>
                </c:ext>
              </c:extLst>
            </c:dLbl>
            <c:dLbl>
              <c:idx val="12"/>
              <c:tx>
                <c:rich>
                  <a:bodyPr/>
                  <a:lstStyle/>
                  <a:p>
                    <a:fld id="{65A27B18-331F-4C74-9F5F-9D6D5655BB4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D43F-4C71-B90A-A5C1E5807A73}"/>
                </c:ext>
              </c:extLst>
            </c:dLbl>
            <c:dLbl>
              <c:idx val="13"/>
              <c:tx>
                <c:rich>
                  <a:bodyPr/>
                  <a:lstStyle/>
                  <a:p>
                    <a:fld id="{6FB24A57-8BF0-4282-9168-D61FB9C13FC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F-D43F-4C71-B90A-A5C1E5807A73}"/>
                </c:ext>
              </c:extLst>
            </c:dLbl>
            <c:dLbl>
              <c:idx val="14"/>
              <c:tx>
                <c:rich>
                  <a:bodyPr/>
                  <a:lstStyle/>
                  <a:p>
                    <a:fld id="{1B45855D-EA36-49EA-89C5-2E819BED3F6E}"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D43F-4C71-B90A-A5C1E5807A73}"/>
                </c:ext>
              </c:extLst>
            </c:dLbl>
            <c:dLbl>
              <c:idx val="15"/>
              <c:layout>
                <c:manualLayout>
                  <c:x val="-7.7716099547854564E-2"/>
                  <c:y val="-0.10342056160799323"/>
                </c:manualLayout>
              </c:layout>
              <c:tx>
                <c:rich>
                  <a:bodyPr/>
                  <a:lstStyle/>
                  <a:p>
                    <a:fld id="{D194A12D-F44E-4783-854A-90E780C58D81}"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9-D43F-4C71-B90A-A5C1E5807A73}"/>
                </c:ext>
              </c:extLst>
            </c:dLbl>
            <c:dLbl>
              <c:idx val="16"/>
              <c:layout>
                <c:manualLayout>
                  <c:x val="2.7755749838518436E-3"/>
                  <c:y val="-2.2482730784346355E-2"/>
                </c:manualLayout>
              </c:layout>
              <c:tx>
                <c:rich>
                  <a:bodyPr/>
                  <a:lstStyle/>
                  <a:p>
                    <a:fld id="{B3A48241-CC83-4461-8A9B-8B6DFD68DF35}"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D43F-4C71-B90A-A5C1E5807A73}"/>
                </c:ext>
              </c:extLst>
            </c:dLbl>
            <c:dLbl>
              <c:idx val="17"/>
              <c:tx>
                <c:rich>
                  <a:bodyPr/>
                  <a:lstStyle/>
                  <a:p>
                    <a:fld id="{9CF0C98C-8EFA-4E38-9D48-2B927EC50A3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D43F-4C71-B90A-A5C1E5807A73}"/>
                </c:ext>
              </c:extLst>
            </c:dLbl>
            <c:dLbl>
              <c:idx val="18"/>
              <c:tx>
                <c:rich>
                  <a:bodyPr/>
                  <a:lstStyle/>
                  <a:p>
                    <a:fld id="{E18F15B0-E2FD-46DE-8041-325FB7DB26B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1-D43F-4C71-B90A-A5C1E5807A73}"/>
                </c:ext>
              </c:extLst>
            </c:dLbl>
            <c:dLbl>
              <c:idx val="19"/>
              <c:tx>
                <c:rich>
                  <a:bodyPr/>
                  <a:lstStyle/>
                  <a:p>
                    <a:fld id="{24D43013-E4AF-41A5-8CBD-E371CD1FF6C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2-D43F-4C71-B90A-A5C1E5807A73}"/>
                </c:ext>
              </c:extLst>
            </c:dLbl>
            <c:dLbl>
              <c:idx val="20"/>
              <c:layout>
                <c:manualLayout>
                  <c:x val="-8.3267249515558348E-3"/>
                  <c:y val="9.8924015451123795E-2"/>
                </c:manualLayout>
              </c:layout>
              <c:tx>
                <c:rich>
                  <a:bodyPr/>
                  <a:lstStyle/>
                  <a:p>
                    <a:fld id="{3A8C5CE7-E42B-43B9-9FC5-B84C45665D1F}"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8-D43F-4C71-B90A-A5C1E5807A73}"/>
                </c:ext>
              </c:extLst>
            </c:dLbl>
            <c:dLbl>
              <c:idx val="21"/>
              <c:layout>
                <c:manualLayout>
                  <c:x val="-7.3552737072076602E-2"/>
                  <c:y val="6.7448192353038977E-2"/>
                </c:manualLayout>
              </c:layout>
              <c:tx>
                <c:rich>
                  <a:bodyPr/>
                  <a:lstStyle/>
                  <a:p>
                    <a:fld id="{ACBC0C10-E123-4E40-9BA2-62CF0FCD95A4}"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D43F-4C71-B90A-A5C1E5807A73}"/>
                </c:ext>
              </c:extLst>
            </c:dLbl>
            <c:dLbl>
              <c:idx val="22"/>
              <c:tx>
                <c:rich>
                  <a:bodyPr/>
                  <a:lstStyle/>
                  <a:p>
                    <a:fld id="{E0F76443-F499-48BA-A67F-283C26D8BBB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3-D43F-4C71-B90A-A5C1E5807A73}"/>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25400" cap="rnd">
                <a:solidFill>
                  <a:schemeClr val="accent2"/>
                </a:solidFill>
                <a:prstDash val="solid"/>
              </a:ln>
              <a:effectLst/>
            </c:spPr>
            <c:trendlineType val="linear"/>
            <c:dispRSqr val="1"/>
            <c:dispEq val="0"/>
            <c:trendlineLbl>
              <c:layout>
                <c:manualLayout>
                  <c:x val="-0.61722351366593686"/>
                  <c:y val="-0.36367587337442775"/>
                </c:manualLayout>
              </c:layout>
              <c:numFmt formatCode="General" sourceLinked="0"/>
              <c:spPr>
                <a:noFill/>
                <a:ln>
                  <a:noFill/>
                </a:ln>
                <a:effectLst/>
              </c:spPr>
              <c:txPr>
                <a:bodyPr rot="0" spcFirstLastPara="1" vertOverflow="ellipsis" vert="horz" wrap="square" anchor="ctr" anchorCtr="1"/>
                <a:lstStyle/>
                <a:p>
                  <a:pPr>
                    <a:defRPr sz="1300" b="1" i="0" u="none" strike="noStrike" kern="1200" baseline="0">
                      <a:solidFill>
                        <a:schemeClr val="accent2"/>
                      </a:solidFill>
                      <a:latin typeface="+mn-lt"/>
                      <a:ea typeface="+mn-ea"/>
                      <a:cs typeface="+mn-cs"/>
                    </a:defRPr>
                  </a:pPr>
                  <a:endParaRPr lang="en-US"/>
                </a:p>
              </c:txPr>
            </c:trendlineLbl>
          </c:trendline>
          <c:xVal>
            <c:numRef>
              <c:f>Extra!$C$8:$C$30</c:f>
              <c:numCache>
                <c:formatCode>0.00</c:formatCode>
                <c:ptCount val="23"/>
                <c:pt idx="0">
                  <c:v>35.048000000000002</c:v>
                </c:pt>
                <c:pt idx="1">
                  <c:v>50.843000000000004</c:v>
                </c:pt>
                <c:pt idx="2">
                  <c:v>25.327999999999999</c:v>
                </c:pt>
                <c:pt idx="3">
                  <c:v>27.757999999999999</c:v>
                </c:pt>
                <c:pt idx="4">
                  <c:v>38.692999999999998</c:v>
                </c:pt>
                <c:pt idx="5">
                  <c:v>26.542999999999999</c:v>
                </c:pt>
                <c:pt idx="6">
                  <c:v>53.273000000000003</c:v>
                </c:pt>
                <c:pt idx="7">
                  <c:v>69.067999999999998</c:v>
                </c:pt>
                <c:pt idx="8">
                  <c:v>47.198</c:v>
                </c:pt>
                <c:pt idx="9">
                  <c:v>39.908000000000001</c:v>
                </c:pt>
                <c:pt idx="10">
                  <c:v>67.853000000000009</c:v>
                </c:pt>
                <c:pt idx="11">
                  <c:v>45.983000000000004</c:v>
                </c:pt>
                <c:pt idx="12">
                  <c:v>55.703000000000003</c:v>
                </c:pt>
                <c:pt idx="13">
                  <c:v>52.058000000000007</c:v>
                </c:pt>
                <c:pt idx="14">
                  <c:v>33.832999999999998</c:v>
                </c:pt>
                <c:pt idx="15">
                  <c:v>54.488</c:v>
                </c:pt>
                <c:pt idx="16">
                  <c:v>76.358000000000004</c:v>
                </c:pt>
                <c:pt idx="17">
                  <c:v>62.993000000000009</c:v>
                </c:pt>
                <c:pt idx="18">
                  <c:v>86.078000000000003</c:v>
                </c:pt>
                <c:pt idx="19">
                  <c:v>49.628</c:v>
                </c:pt>
                <c:pt idx="20">
                  <c:v>60.563000000000002</c:v>
                </c:pt>
                <c:pt idx="21">
                  <c:v>37.478000000000002</c:v>
                </c:pt>
                <c:pt idx="22">
                  <c:v>24.113</c:v>
                </c:pt>
              </c:numCache>
            </c:numRef>
          </c:xVal>
          <c:yVal>
            <c:numRef>
              <c:f>PostCovid!$C$139:$C$161</c:f>
              <c:numCache>
                <c:formatCode>General</c:formatCode>
                <c:ptCount val="23"/>
                <c:pt idx="0">
                  <c:v>25</c:v>
                </c:pt>
                <c:pt idx="1">
                  <c:v>5</c:v>
                </c:pt>
                <c:pt idx="2">
                  <c:v>12</c:v>
                </c:pt>
                <c:pt idx="3">
                  <c:v>35</c:v>
                </c:pt>
                <c:pt idx="4">
                  <c:v>28</c:v>
                </c:pt>
                <c:pt idx="5">
                  <c:v>14</c:v>
                </c:pt>
                <c:pt idx="6">
                  <c:v>31</c:v>
                </c:pt>
                <c:pt idx="7">
                  <c:v>10</c:v>
                </c:pt>
                <c:pt idx="8">
                  <c:v>16</c:v>
                </c:pt>
                <c:pt idx="9">
                  <c:v>18</c:v>
                </c:pt>
                <c:pt idx="10">
                  <c:v>7</c:v>
                </c:pt>
                <c:pt idx="11">
                  <c:v>10</c:v>
                </c:pt>
                <c:pt idx="12">
                  <c:v>24</c:v>
                </c:pt>
                <c:pt idx="13">
                  <c:v>8</c:v>
                </c:pt>
                <c:pt idx="14">
                  <c:v>34</c:v>
                </c:pt>
                <c:pt idx="15">
                  <c:v>15</c:v>
                </c:pt>
                <c:pt idx="16">
                  <c:v>11</c:v>
                </c:pt>
                <c:pt idx="17">
                  <c:v>22</c:v>
                </c:pt>
                <c:pt idx="18">
                  <c:v>7</c:v>
                </c:pt>
                <c:pt idx="19">
                  <c:v>11</c:v>
                </c:pt>
                <c:pt idx="20">
                  <c:v>12</c:v>
                </c:pt>
                <c:pt idx="21">
                  <c:v>25</c:v>
                </c:pt>
                <c:pt idx="22">
                  <c:v>43</c:v>
                </c:pt>
              </c:numCache>
            </c:numRef>
          </c:yVal>
          <c:smooth val="0"/>
          <c:extLst>
            <c:ext xmlns:c15="http://schemas.microsoft.com/office/drawing/2012/chart" uri="{02D57815-91ED-43cb-92C2-25804820EDAC}">
              <c15:datalabelsRange>
                <c15:f>PostCovid!$B$139:$B$161</c15:f>
                <c15:dlblRangeCache>
                  <c:ptCount val="23"/>
                  <c:pt idx="0">
                    <c:v>Belgium</c:v>
                  </c:pt>
                  <c:pt idx="1">
                    <c:v>Bulgaria</c:v>
                  </c:pt>
                  <c:pt idx="2">
                    <c:v>Czech Republic</c:v>
                  </c:pt>
                  <c:pt idx="3">
                    <c:v>Denmark</c:v>
                  </c:pt>
                  <c:pt idx="4">
                    <c:v>Germany</c:v>
                  </c:pt>
                  <c:pt idx="5">
                    <c:v>Estonia</c:v>
                  </c:pt>
                  <c:pt idx="6">
                    <c:v>Ireland</c:v>
                  </c:pt>
                  <c:pt idx="7">
                    <c:v>Greece</c:v>
                  </c:pt>
                  <c:pt idx="8">
                    <c:v>Spain</c:v>
                  </c:pt>
                  <c:pt idx="9">
                    <c:v>France</c:v>
                  </c:pt>
                  <c:pt idx="10">
                    <c:v>Italy</c:v>
                  </c:pt>
                  <c:pt idx="11">
                    <c:v>Latvia</c:v>
                  </c:pt>
                  <c:pt idx="12">
                    <c:v>Lithuania</c:v>
                  </c:pt>
                  <c:pt idx="13">
                    <c:v>Hungary</c:v>
                  </c:pt>
                  <c:pt idx="14">
                    <c:v>Netherlands</c:v>
                  </c:pt>
                  <c:pt idx="15">
                    <c:v>Austria</c:v>
                  </c:pt>
                  <c:pt idx="16">
                    <c:v>Poland</c:v>
                  </c:pt>
                  <c:pt idx="17">
                    <c:v>Portugal</c:v>
                  </c:pt>
                  <c:pt idx="18">
                    <c:v>Romania</c:v>
                  </c:pt>
                  <c:pt idx="19">
                    <c:v>Slovenia</c:v>
                  </c:pt>
                  <c:pt idx="20">
                    <c:v>Slovakia</c:v>
                  </c:pt>
                  <c:pt idx="21">
                    <c:v>Finland</c:v>
                  </c:pt>
                  <c:pt idx="22">
                    <c:v>Sweden</c:v>
                  </c:pt>
                </c15:dlblRangeCache>
              </c15:datalabelsRange>
            </c:ext>
            <c:ext xmlns:c16="http://schemas.microsoft.com/office/drawing/2014/chart" uri="{C3380CC4-5D6E-409C-BE32-E72D297353CC}">
              <c16:uniqueId val="{0000001B-D43F-4C71-B90A-A5C1E5807A73}"/>
            </c:ext>
          </c:extLst>
        </c:ser>
        <c:dLbls>
          <c:showLegendKey val="0"/>
          <c:showVal val="0"/>
          <c:showCatName val="0"/>
          <c:showSerName val="0"/>
          <c:showPercent val="0"/>
          <c:showBubbleSize val="0"/>
        </c:dLbls>
        <c:axId val="677701887"/>
        <c:axId val="677702303"/>
      </c:scatterChart>
      <c:valAx>
        <c:axId val="677701887"/>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r>
                  <a:rPr lang="en-GB" sz="1800" b="1"/>
                  <a:t>Debiased</a:t>
                </a:r>
                <a:r>
                  <a:rPr lang="en-GB" sz="1800" b="1" baseline="0"/>
                  <a:t> National Religiosity</a:t>
                </a:r>
                <a:endParaRPr lang="en-GB" sz="1800" b="1"/>
              </a:p>
            </c:rich>
          </c:tx>
          <c:layout>
            <c:manualLayout>
              <c:xMode val="edge"/>
              <c:yMode val="edge"/>
              <c:x val="0.39218981727640373"/>
              <c:y val="0.9349661999591101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77702303"/>
        <c:crosses val="autoZero"/>
        <c:crossBetween val="midCat"/>
      </c:valAx>
      <c:valAx>
        <c:axId val="67770230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800" b="1"/>
                  <a:t>% Support for Climate-Change as 1</a:t>
                </a:r>
              </a:p>
              <a:p>
                <a:pPr>
                  <a:defRPr/>
                </a:pPr>
                <a:r>
                  <a:rPr lang="en-GB" sz="1800" b="1"/>
                  <a:t> out of  12 Global Threats</a:t>
                </a:r>
              </a:p>
            </c:rich>
          </c:tx>
          <c:layout>
            <c:manualLayout>
              <c:xMode val="edge"/>
              <c:yMode val="edge"/>
              <c:x val="1.250744510320393E-2"/>
              <c:y val="0.2184566621967572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77701887"/>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en-US" sz="2000" b="1"/>
              <a:t>Reuters</a:t>
            </a:r>
            <a:r>
              <a:rPr lang="en-US" sz="2000" b="1" baseline="0"/>
              <a:t> Institute (2022): Interest in watching climate change news, </a:t>
            </a:r>
            <a:r>
              <a:rPr lang="en-US" sz="2000" b="0" baseline="0"/>
              <a:t>versus</a:t>
            </a:r>
            <a:r>
              <a:rPr lang="en-US" sz="2000" b="1" baseline="0"/>
              <a:t> National Religiosities </a:t>
            </a:r>
            <a:r>
              <a:rPr lang="en-US" sz="2000" b="0" baseline="0"/>
              <a:t>(41 nations)</a:t>
            </a:r>
            <a:endParaRPr lang="en-US" sz="2000" b="0"/>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LMM</c:v>
          </c:tx>
          <c:spPr>
            <a:ln w="25400" cap="rnd">
              <a:noFill/>
              <a:round/>
            </a:ln>
            <a:effectLst/>
          </c:spPr>
          <c:marker>
            <c:symbol val="circle"/>
            <c:size val="6"/>
            <c:spPr>
              <a:solidFill>
                <a:schemeClr val="tx1">
                  <a:lumMod val="75000"/>
                  <a:lumOff val="25000"/>
                </a:schemeClr>
              </a:solidFill>
              <a:ln w="9525">
                <a:noFill/>
              </a:ln>
              <a:effectLst/>
            </c:spPr>
          </c:marker>
          <c:dLbls>
            <c:dLbl>
              <c:idx val="0"/>
              <c:tx>
                <c:rich>
                  <a:bodyPr/>
                  <a:lstStyle/>
                  <a:p>
                    <a:fld id="{4D011A42-67E0-4B47-BE66-D3FEB77108EA}"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9252-44B1-93D2-B71569F46345}"/>
                </c:ext>
              </c:extLst>
            </c:dLbl>
            <c:dLbl>
              <c:idx val="1"/>
              <c:tx>
                <c:rich>
                  <a:bodyPr/>
                  <a:lstStyle/>
                  <a:p>
                    <a:fld id="{15FEA77E-3CE8-4FE5-8DC2-66C2092A7F3C}"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9252-44B1-93D2-B71569F46345}"/>
                </c:ext>
              </c:extLst>
            </c:dLbl>
            <c:dLbl>
              <c:idx val="2"/>
              <c:layout>
                <c:manualLayout>
                  <c:x val="-4.8989589712186161E-3"/>
                  <c:y val="-5.7971014492753624E-3"/>
                </c:manualLayout>
              </c:layout>
              <c:tx>
                <c:rich>
                  <a:bodyPr/>
                  <a:lstStyle/>
                  <a:p>
                    <a:fld id="{0E835F92-ACB2-443C-9674-3C79F4D8D3EF}"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9252-44B1-93D2-B71569F46345}"/>
                </c:ext>
              </c:extLst>
            </c:dLbl>
            <c:dLbl>
              <c:idx val="3"/>
              <c:tx>
                <c:rich>
                  <a:bodyPr/>
                  <a:lstStyle/>
                  <a:p>
                    <a:fld id="{A16B7228-FCA3-4FE1-9474-B65A3202DC19}"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9252-44B1-93D2-B71569F46345}"/>
                </c:ext>
              </c:extLst>
            </c:dLbl>
            <c:dLbl>
              <c:idx val="4"/>
              <c:layout>
                <c:manualLayout>
                  <c:x val="-3.903862751999846E-2"/>
                  <c:y val="1.7217391304347827E-2"/>
                </c:manualLayout>
              </c:layout>
              <c:tx>
                <c:rich>
                  <a:bodyPr/>
                  <a:lstStyle/>
                  <a:p>
                    <a:fld id="{571DC5DA-3562-4ABD-BCA0-35BB74DE9907}"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9252-44B1-93D2-B71569F46345}"/>
                </c:ext>
              </c:extLst>
            </c:dLbl>
            <c:dLbl>
              <c:idx val="5"/>
              <c:layout>
                <c:manualLayout>
                  <c:x val="-2.0820575627679208E-2"/>
                  <c:y val="-2.1256038647342997E-2"/>
                </c:manualLayout>
              </c:layout>
              <c:tx>
                <c:rich>
                  <a:bodyPr/>
                  <a:lstStyle/>
                  <a:p>
                    <a:fld id="{5F97DDC9-D9F7-472C-81D6-1598D6614DC3}"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9252-44B1-93D2-B71569F46345}"/>
                </c:ext>
              </c:extLst>
            </c:dLbl>
            <c:dLbl>
              <c:idx val="6"/>
              <c:tx>
                <c:rich>
                  <a:bodyPr/>
                  <a:lstStyle/>
                  <a:p>
                    <a:fld id="{618ACF08-A005-49F7-A632-19D5D2C34B67}"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9252-44B1-93D2-B71569F46345}"/>
                </c:ext>
              </c:extLst>
            </c:dLbl>
            <c:dLbl>
              <c:idx val="7"/>
              <c:layout>
                <c:manualLayout>
                  <c:x val="-2.5189906987284887E-2"/>
                  <c:y val="-2.1082125603864733E-2"/>
                </c:manualLayout>
              </c:layout>
              <c:tx>
                <c:rich>
                  <a:bodyPr/>
                  <a:lstStyle/>
                  <a:p>
                    <a:fld id="{F23D33D9-15C9-49E9-8BBE-56FC969AF683}"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9252-44B1-93D2-B71569F46345}"/>
                </c:ext>
              </c:extLst>
            </c:dLbl>
            <c:dLbl>
              <c:idx val="8"/>
              <c:layout>
                <c:manualLayout>
                  <c:x val="-4.274958894069656E-2"/>
                  <c:y val="-2.3014492753623189E-2"/>
                </c:manualLayout>
              </c:layout>
              <c:tx>
                <c:rich>
                  <a:bodyPr/>
                  <a:lstStyle/>
                  <a:p>
                    <a:fld id="{646C31CB-3C74-42AA-976F-D12C942EDB82}"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9252-44B1-93D2-B71569F46345}"/>
                </c:ext>
              </c:extLst>
            </c:dLbl>
            <c:dLbl>
              <c:idx val="9"/>
              <c:layout>
                <c:manualLayout>
                  <c:x val="-4.898958971218571E-3"/>
                  <c:y val="1.1594202898550725E-2"/>
                </c:manualLayout>
              </c:layout>
              <c:tx>
                <c:rich>
                  <a:bodyPr/>
                  <a:lstStyle/>
                  <a:p>
                    <a:fld id="{3C7957A1-15CB-42D9-AD08-3B15B84B1230}"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9252-44B1-93D2-B71569F46345}"/>
                </c:ext>
              </c:extLst>
            </c:dLbl>
            <c:dLbl>
              <c:idx val="10"/>
              <c:tx>
                <c:rich>
                  <a:bodyPr/>
                  <a:lstStyle/>
                  <a:p>
                    <a:fld id="{340D3D4D-2FF0-4CBE-BFA3-01A43BD44DE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9252-44B1-93D2-B71569F46345}"/>
                </c:ext>
              </c:extLst>
            </c:dLbl>
            <c:dLbl>
              <c:idx val="11"/>
              <c:layout>
                <c:manualLayout>
                  <c:x val="-4.8989589712187063E-3"/>
                  <c:y val="5.7971014492753624E-3"/>
                </c:manualLayout>
              </c:layout>
              <c:tx>
                <c:rich>
                  <a:bodyPr/>
                  <a:lstStyle/>
                  <a:p>
                    <a:fld id="{140A5780-AFDF-44D6-868E-A9CD295C1C1C}"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9252-44B1-93D2-B71569F46345}"/>
                </c:ext>
              </c:extLst>
            </c:dLbl>
            <c:dLbl>
              <c:idx val="12"/>
              <c:tx>
                <c:rich>
                  <a:bodyPr/>
                  <a:lstStyle/>
                  <a:p>
                    <a:fld id="{643A7880-E21D-45FE-A4CF-9648F533BD5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9252-44B1-93D2-B71569F46345}"/>
                </c:ext>
              </c:extLst>
            </c:dLbl>
            <c:dLbl>
              <c:idx val="13"/>
              <c:layout>
                <c:manualLayout>
                  <c:x val="-3.6570728720147015E-2"/>
                  <c:y val="1.1420289855072464E-2"/>
                </c:manualLayout>
              </c:layout>
              <c:tx>
                <c:rich>
                  <a:bodyPr/>
                  <a:lstStyle/>
                  <a:p>
                    <a:fld id="{F0FDDACA-A471-4450-BE51-C9353FAE5BFC}"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9252-44B1-93D2-B71569F46345}"/>
                </c:ext>
              </c:extLst>
            </c:dLbl>
            <c:dLbl>
              <c:idx val="14"/>
              <c:layout>
                <c:manualLayout>
                  <c:x val="-3.6742192284139621E-3"/>
                  <c:y val="-1.9323671497584541E-3"/>
                </c:manualLayout>
              </c:layout>
              <c:tx>
                <c:rich>
                  <a:bodyPr/>
                  <a:lstStyle/>
                  <a:p>
                    <a:fld id="{AD51790D-091B-42CB-8D9B-949BBA50E69E}"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9252-44B1-93D2-B71569F46345}"/>
                </c:ext>
              </c:extLst>
            </c:dLbl>
            <c:dLbl>
              <c:idx val="15"/>
              <c:layout>
                <c:manualLayout>
                  <c:x val="1.7146356399265157E-2"/>
                  <c:y val="0.11014492753623188"/>
                </c:manualLayout>
              </c:layout>
              <c:tx>
                <c:rich>
                  <a:bodyPr/>
                  <a:lstStyle/>
                  <a:p>
                    <a:fld id="{3B52E5A9-D060-4CA2-A051-CEBD6D81C016}"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9252-44B1-93D2-B71569F46345}"/>
                </c:ext>
              </c:extLst>
            </c:dLbl>
            <c:dLbl>
              <c:idx val="16"/>
              <c:tx>
                <c:rich>
                  <a:bodyPr/>
                  <a:lstStyle/>
                  <a:p>
                    <a:fld id="{D04CFD55-C8FE-431D-B4FC-170D68746BCA}"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9252-44B1-93D2-B71569F46345}"/>
                </c:ext>
              </c:extLst>
            </c:dLbl>
            <c:dLbl>
              <c:idx val="17"/>
              <c:layout>
                <c:manualLayout>
                  <c:x val="-3.962650259654478E-2"/>
                  <c:y val="9.6618357487922354E-3"/>
                </c:manualLayout>
              </c:layout>
              <c:tx>
                <c:rich>
                  <a:bodyPr/>
                  <a:lstStyle/>
                  <a:p>
                    <a:fld id="{2FCF83E8-0AED-4944-8986-2B2CA4768CC6}"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9252-44B1-93D2-B71569F46345}"/>
                </c:ext>
              </c:extLst>
            </c:dLbl>
            <c:dLbl>
              <c:idx val="18"/>
              <c:layout>
                <c:manualLayout>
                  <c:x val="-6.1236987140233599E-3"/>
                  <c:y val="-1.9323671497584541E-3"/>
                </c:manualLayout>
              </c:layout>
              <c:tx>
                <c:rich>
                  <a:bodyPr/>
                  <a:lstStyle/>
                  <a:p>
                    <a:fld id="{D918E796-A4A5-4F2C-8648-3D941B5F68D0}"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9252-44B1-93D2-B71569F46345}"/>
                </c:ext>
              </c:extLst>
            </c:dLbl>
            <c:dLbl>
              <c:idx val="19"/>
              <c:tx>
                <c:rich>
                  <a:bodyPr/>
                  <a:lstStyle/>
                  <a:p>
                    <a:fld id="{CD47EF4B-6EB4-43BF-889D-E60F2799C149}"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9252-44B1-93D2-B71569F46345}"/>
                </c:ext>
              </c:extLst>
            </c:dLbl>
            <c:dLbl>
              <c:idx val="20"/>
              <c:layout>
                <c:manualLayout>
                  <c:x val="-4.8989589712186161E-3"/>
                  <c:y val="-1.9323671497584541E-3"/>
                </c:manualLayout>
              </c:layout>
              <c:tx>
                <c:rich>
                  <a:bodyPr/>
                  <a:lstStyle/>
                  <a:p>
                    <a:fld id="{4D5D6656-A53D-4987-B8AB-0A58B5A43C7E}"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9252-44B1-93D2-B71569F46345}"/>
                </c:ext>
              </c:extLst>
            </c:dLbl>
            <c:dLbl>
              <c:idx val="21"/>
              <c:tx>
                <c:rich>
                  <a:bodyPr/>
                  <a:lstStyle/>
                  <a:p>
                    <a:fld id="{61BE846A-156D-4A48-B5AD-8B115E9696B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9252-44B1-93D2-B71569F46345}"/>
                </c:ext>
              </c:extLst>
            </c:dLbl>
            <c:dLbl>
              <c:idx val="22"/>
              <c:tx>
                <c:rich>
                  <a:bodyPr/>
                  <a:lstStyle/>
                  <a:p>
                    <a:fld id="{27506AFA-D7A9-452A-AEEB-F72AE1873ED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9252-44B1-93D2-B71569F46345}"/>
                </c:ext>
              </c:extLst>
            </c:dLbl>
            <c:dLbl>
              <c:idx val="23"/>
              <c:tx>
                <c:rich>
                  <a:bodyPr/>
                  <a:lstStyle/>
                  <a:p>
                    <a:fld id="{8EFA9D24-9C7D-4D76-B93C-376835261E7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9252-44B1-93D2-B71569F46345}"/>
                </c:ext>
              </c:extLst>
            </c:dLbl>
            <c:dLbl>
              <c:idx val="24"/>
              <c:tx>
                <c:rich>
                  <a:bodyPr/>
                  <a:lstStyle/>
                  <a:p>
                    <a:fld id="{EF8BF2AC-35BD-48DF-A868-A90DC9BDA0E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9252-44B1-93D2-B71569F46345}"/>
                </c:ext>
              </c:extLst>
            </c:dLbl>
            <c:dLbl>
              <c:idx val="25"/>
              <c:tx>
                <c:rich>
                  <a:bodyPr/>
                  <a:lstStyle/>
                  <a:p>
                    <a:fld id="{4BF2697D-4773-44AC-8D10-773FF4498423}"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9252-44B1-93D2-B71569F46345}"/>
                </c:ext>
              </c:extLst>
            </c:dLbl>
            <c:dLbl>
              <c:idx val="26"/>
              <c:tx>
                <c:rich>
                  <a:bodyPr/>
                  <a:lstStyle/>
                  <a:p>
                    <a:fld id="{AF06374D-6E9F-4F5A-9253-F4598B03956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9252-44B1-93D2-B71569F46345}"/>
                </c:ext>
              </c:extLst>
            </c:dLbl>
            <c:dLbl>
              <c:idx val="27"/>
              <c:tx>
                <c:rich>
                  <a:bodyPr/>
                  <a:lstStyle/>
                  <a:p>
                    <a:fld id="{206D0280-25EB-4F33-89FE-EB0440A89C7E}"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9252-44B1-93D2-B71569F46345}"/>
                </c:ext>
              </c:extLst>
            </c:dLbl>
            <c:dLbl>
              <c:idx val="28"/>
              <c:layout>
                <c:manualLayout>
                  <c:x val="-3.0897194188754664E-2"/>
                  <c:y val="-2.3014492753623189E-2"/>
                </c:manualLayout>
              </c:layout>
              <c:tx>
                <c:rich>
                  <a:bodyPr/>
                  <a:lstStyle/>
                  <a:p>
                    <a:fld id="{B9805BE0-5773-4C5D-805F-037A567017A5}"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9252-44B1-93D2-B71569F46345}"/>
                </c:ext>
              </c:extLst>
            </c:dLbl>
            <c:dLbl>
              <c:idx val="29"/>
              <c:layout>
                <c:manualLayout>
                  <c:x val="-3.0618493570116395E-2"/>
                  <c:y val="-8.6956521739130432E-2"/>
                </c:manualLayout>
              </c:layout>
              <c:tx>
                <c:rich>
                  <a:bodyPr/>
                  <a:lstStyle/>
                  <a:p>
                    <a:fld id="{8C893C15-E08B-4A3B-A33D-3379B9020AA4}"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9252-44B1-93D2-B71569F46345}"/>
                </c:ext>
              </c:extLst>
            </c:dLbl>
            <c:dLbl>
              <c:idx val="30"/>
              <c:tx>
                <c:rich>
                  <a:bodyPr/>
                  <a:lstStyle/>
                  <a:p>
                    <a:fld id="{0E523F52-D3CF-4778-A446-E1EBEA468C1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A-9252-44B1-93D2-B71569F46345}"/>
                </c:ext>
              </c:extLst>
            </c:dLbl>
            <c:dLbl>
              <c:idx val="31"/>
              <c:layout>
                <c:manualLayout>
                  <c:x val="-3.1019668163035041E-2"/>
                  <c:y val="-2.1082125603864806E-2"/>
                </c:manualLayout>
              </c:layout>
              <c:tx>
                <c:rich>
                  <a:bodyPr/>
                  <a:lstStyle/>
                  <a:p>
                    <a:fld id="{4A15E557-F2DB-4D42-A7F7-0FB0B39BF0A3}"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9252-44B1-93D2-B71569F46345}"/>
                </c:ext>
              </c:extLst>
            </c:dLbl>
            <c:dLbl>
              <c:idx val="32"/>
              <c:tx>
                <c:rich>
                  <a:bodyPr/>
                  <a:lstStyle/>
                  <a:p>
                    <a:fld id="{1A469172-2510-462F-96DD-33B428669A3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B-9252-44B1-93D2-B71569F46345}"/>
                </c:ext>
              </c:extLst>
            </c:dLbl>
            <c:dLbl>
              <c:idx val="33"/>
              <c:layout>
                <c:manualLayout>
                  <c:x val="-4.8989589712186161E-3"/>
                  <c:y val="-1.1594202898550725E-2"/>
                </c:manualLayout>
              </c:layout>
              <c:tx>
                <c:rich>
                  <a:bodyPr/>
                  <a:lstStyle/>
                  <a:p>
                    <a:fld id="{E52E6740-11A5-454A-8C02-BB62C3E63CEA}"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9252-44B1-93D2-B71569F46345}"/>
                </c:ext>
              </c:extLst>
            </c:dLbl>
            <c:dLbl>
              <c:idx val="34"/>
              <c:layout>
                <c:manualLayout>
                  <c:x val="2.3270055113288425E-2"/>
                  <c:y val="-7.5536231884057975E-2"/>
                </c:manualLayout>
              </c:layout>
              <c:tx>
                <c:rich>
                  <a:bodyPr/>
                  <a:lstStyle/>
                  <a:p>
                    <a:fld id="{4F7AE7A4-C4CC-4489-9D9C-C63606943318}"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9252-44B1-93D2-B71569F46345}"/>
                </c:ext>
              </c:extLst>
            </c:dLbl>
            <c:dLbl>
              <c:idx val="35"/>
              <c:layout>
                <c:manualLayout>
                  <c:x val="-4.8989589712186161E-3"/>
                  <c:y val="5.7971014492753624E-3"/>
                </c:manualLayout>
              </c:layout>
              <c:tx>
                <c:rich>
                  <a:bodyPr/>
                  <a:lstStyle/>
                  <a:p>
                    <a:fld id="{32DAD5C9-CAE5-4E6B-9AE1-7C27C15B3535}"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9252-44B1-93D2-B71569F46345}"/>
                </c:ext>
              </c:extLst>
            </c:dLbl>
            <c:dLbl>
              <c:idx val="36"/>
              <c:layout>
                <c:manualLayout>
                  <c:x val="-0.20453153704837723"/>
                  <c:y val="5.2173913043478258E-2"/>
                </c:manualLayout>
              </c:layout>
              <c:tx>
                <c:rich>
                  <a:bodyPr/>
                  <a:lstStyle/>
                  <a:p>
                    <a:fld id="{68416BBD-C51F-4B0C-A284-746A05901A04}"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9252-44B1-93D2-B71569F46345}"/>
                </c:ext>
              </c:extLst>
            </c:dLbl>
            <c:dLbl>
              <c:idx val="37"/>
              <c:tx>
                <c:rich>
                  <a:bodyPr/>
                  <a:lstStyle/>
                  <a:p>
                    <a:fld id="{A4BB91C0-1633-4623-AE3A-B14D2908CA39}"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9252-44B1-93D2-B71569F46345}"/>
                </c:ext>
              </c:extLst>
            </c:dLbl>
            <c:dLbl>
              <c:idx val="38"/>
              <c:tx>
                <c:rich>
                  <a:bodyPr/>
                  <a:lstStyle/>
                  <a:p>
                    <a:fld id="{E4ED3462-F909-4A97-9A38-BCC67B386A9F}"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9252-44B1-93D2-B71569F46345}"/>
                </c:ext>
              </c:extLst>
            </c:dLbl>
            <c:dLbl>
              <c:idx val="39"/>
              <c:layout>
                <c:manualLayout>
                  <c:x val="-2.6365657140377401E-2"/>
                  <c:y val="-1.7217391304347896E-2"/>
                </c:manualLayout>
              </c:layout>
              <c:tx>
                <c:rich>
                  <a:bodyPr/>
                  <a:lstStyle/>
                  <a:p>
                    <a:fld id="{4509AF9E-1381-4E1D-B8F2-501D09C20184}"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9252-44B1-93D2-B71569F46345}"/>
                </c:ext>
              </c:extLst>
            </c:dLbl>
            <c:dLbl>
              <c:idx val="40"/>
              <c:layout>
                <c:manualLayout>
                  <c:x val="-9.6093080220453181E-2"/>
                  <c:y val="1.9323671497583832E-3"/>
                </c:manualLayout>
              </c:layout>
              <c:tx>
                <c:rich>
                  <a:bodyPr/>
                  <a:lstStyle/>
                  <a:p>
                    <a:fld id="{5E157F3C-6190-42B2-8568-A4E03D89A5CF}"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9252-44B1-93D2-B71569F46345}"/>
                </c:ext>
              </c:extLst>
            </c:dLbl>
            <c:dLbl>
              <c:idx val="41"/>
              <c:layout>
                <c:manualLayout>
                  <c:x val="1.4696876913655848E-2"/>
                  <c:y val="5.0241545893719805E-2"/>
                </c:manualLayout>
              </c:layout>
              <c:tx>
                <c:rich>
                  <a:bodyPr/>
                  <a:lstStyle/>
                  <a:p>
                    <a:fld id="{E7A28D4A-D6C1-4D01-BE25-D6C916CF29FB}"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9252-44B1-93D2-B71569F46345}"/>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25400" cap="rnd">
                <a:solidFill>
                  <a:schemeClr val="tx1">
                    <a:lumMod val="75000"/>
                    <a:lumOff val="25000"/>
                  </a:schemeClr>
                </a:solidFill>
                <a:prstDash val="solid"/>
              </a:ln>
              <a:effectLst/>
            </c:spPr>
            <c:trendlineType val="linear"/>
            <c:backward val="4"/>
            <c:dispRSqr val="1"/>
            <c:dispEq val="0"/>
            <c:trendlineLbl>
              <c:layout>
                <c:manualLayout>
                  <c:x val="-0.62524304333360659"/>
                  <c:y val="0.30159123587812398"/>
                </c:manualLayout>
              </c:layout>
              <c:numFmt formatCode="General" sourceLinked="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trendlineLbl>
          </c:trendline>
          <c:xVal>
            <c:numRef>
              <c:f>PostCovid!$C$177:$C$218</c:f>
              <c:numCache>
                <c:formatCode>0.00</c:formatCode>
                <c:ptCount val="42"/>
                <c:pt idx="0">
                  <c:v>81.218000000000004</c:v>
                </c:pt>
                <c:pt idx="1">
                  <c:v>32.618000000000002</c:v>
                </c:pt>
                <c:pt idx="2">
                  <c:v>41.123000000000005</c:v>
                </c:pt>
                <c:pt idx="3">
                  <c:v>38.692999999999998</c:v>
                </c:pt>
                <c:pt idx="4">
                  <c:v>36.262999999999998</c:v>
                </c:pt>
                <c:pt idx="5">
                  <c:v>72.713000000000008</c:v>
                </c:pt>
                <c:pt idx="6">
                  <c:v>82.433000000000007</c:v>
                </c:pt>
                <c:pt idx="7">
                  <c:v>66.638000000000005</c:v>
                </c:pt>
                <c:pt idx="8">
                  <c:v>24.113</c:v>
                </c:pt>
                <c:pt idx="9">
                  <c:v>47.198</c:v>
                </c:pt>
                <c:pt idx="10">
                  <c:v>93.367999999999995</c:v>
                </c:pt>
                <c:pt idx="11">
                  <c:v>64.207999999999998</c:v>
                </c:pt>
                <c:pt idx="12">
                  <c:v>76.358000000000004</c:v>
                </c:pt>
                <c:pt idx="13">
                  <c:v>43.552999999999997</c:v>
                </c:pt>
                <c:pt idx="14">
                  <c:v>50.843000000000004</c:v>
                </c:pt>
                <c:pt idx="15">
                  <c:v>37.478000000000002</c:v>
                </c:pt>
                <c:pt idx="16">
                  <c:v>52.058000000000007</c:v>
                </c:pt>
                <c:pt idx="17">
                  <c:v>67.853000000000009</c:v>
                </c:pt>
                <c:pt idx="18">
                  <c:v>84.863</c:v>
                </c:pt>
                <c:pt idx="19">
                  <c:v>30.188000000000002</c:v>
                </c:pt>
                <c:pt idx="20">
                  <c:v>86.078000000000003</c:v>
                </c:pt>
                <c:pt idx="21">
                  <c:v>42.338000000000001</c:v>
                </c:pt>
                <c:pt idx="22">
                  <c:v>59.347999999999999</c:v>
                </c:pt>
                <c:pt idx="23">
                  <c:v>100</c:v>
                </c:pt>
                <c:pt idx="24">
                  <c:v>78.787999999999997</c:v>
                </c:pt>
                <c:pt idx="25">
                  <c:v>95.798000000000002</c:v>
                </c:pt>
                <c:pt idx="26">
                  <c:v>69.067999999999998</c:v>
                </c:pt>
                <c:pt idx="27">
                  <c:v>62.993000000000009</c:v>
                </c:pt>
                <c:pt idx="28">
                  <c:v>100</c:v>
                </c:pt>
                <c:pt idx="29">
                  <c:v>35.048000000000002</c:v>
                </c:pt>
                <c:pt idx="30">
                  <c:v>92.153000000000006</c:v>
                </c:pt>
                <c:pt idx="31">
                  <c:v>71.498000000000005</c:v>
                </c:pt>
                <c:pt idx="32">
                  <c:v>60.563000000000002</c:v>
                </c:pt>
                <c:pt idx="33">
                  <c:v>54.488</c:v>
                </c:pt>
                <c:pt idx="34">
                  <c:v>53.273000000000003</c:v>
                </c:pt>
                <c:pt idx="35">
                  <c:v>39.908000000000001</c:v>
                </c:pt>
                <c:pt idx="36">
                  <c:v>33.832999999999998</c:v>
                </c:pt>
                <c:pt idx="37">
                  <c:v>32.618000000000002</c:v>
                </c:pt>
                <c:pt idx="38">
                  <c:v>28.972999999999999</c:v>
                </c:pt>
                <c:pt idx="39">
                  <c:v>27.757999999999999</c:v>
                </c:pt>
                <c:pt idx="40">
                  <c:v>25.327999999999999</c:v>
                </c:pt>
                <c:pt idx="41">
                  <c:v>84.5</c:v>
                </c:pt>
              </c:numCache>
            </c:numRef>
          </c:xVal>
          <c:yVal>
            <c:numRef>
              <c:f>PostCovid!$D$177:$D$218</c:f>
              <c:numCache>
                <c:formatCode>General</c:formatCode>
                <c:ptCount val="42"/>
                <c:pt idx="0">
                  <c:v>39</c:v>
                </c:pt>
                <c:pt idx="1">
                  <c:v>42</c:v>
                </c:pt>
                <c:pt idx="2">
                  <c:v>43</c:v>
                </c:pt>
                <c:pt idx="3">
                  <c:v>43</c:v>
                </c:pt>
                <c:pt idx="4">
                  <c:v>36</c:v>
                </c:pt>
                <c:pt idx="5">
                  <c:v>46</c:v>
                </c:pt>
                <c:pt idx="6">
                  <c:v>46</c:v>
                </c:pt>
                <c:pt idx="7">
                  <c:v>47</c:v>
                </c:pt>
                <c:pt idx="8">
                  <c:v>37</c:v>
                </c:pt>
                <c:pt idx="9">
                  <c:v>39</c:v>
                </c:pt>
                <c:pt idx="10">
                  <c:v>47</c:v>
                </c:pt>
                <c:pt idx="11">
                  <c:v>52</c:v>
                </c:pt>
                <c:pt idx="12">
                  <c:v>36</c:v>
                </c:pt>
                <c:pt idx="13">
                  <c:v>39</c:v>
                </c:pt>
                <c:pt idx="14">
                  <c:v>40</c:v>
                </c:pt>
                <c:pt idx="15">
                  <c:v>40</c:v>
                </c:pt>
                <c:pt idx="16">
                  <c:v>46</c:v>
                </c:pt>
                <c:pt idx="17">
                  <c:v>46</c:v>
                </c:pt>
                <c:pt idx="18">
                  <c:v>48</c:v>
                </c:pt>
                <c:pt idx="19">
                  <c:v>33</c:v>
                </c:pt>
                <c:pt idx="20">
                  <c:v>50</c:v>
                </c:pt>
                <c:pt idx="21">
                  <c:v>42</c:v>
                </c:pt>
                <c:pt idx="22">
                  <c:v>39</c:v>
                </c:pt>
                <c:pt idx="23">
                  <c:v>51</c:v>
                </c:pt>
                <c:pt idx="24">
                  <c:v>52</c:v>
                </c:pt>
                <c:pt idx="25">
                  <c:v>52</c:v>
                </c:pt>
                <c:pt idx="26">
                  <c:v>53</c:v>
                </c:pt>
                <c:pt idx="27">
                  <c:v>53</c:v>
                </c:pt>
                <c:pt idx="28">
                  <c:v>38</c:v>
                </c:pt>
                <c:pt idx="29">
                  <c:v>41</c:v>
                </c:pt>
                <c:pt idx="30">
                  <c:v>45</c:v>
                </c:pt>
                <c:pt idx="31">
                  <c:v>39</c:v>
                </c:pt>
                <c:pt idx="32">
                  <c:v>37</c:v>
                </c:pt>
                <c:pt idx="33">
                  <c:v>43</c:v>
                </c:pt>
                <c:pt idx="34">
                  <c:v>43</c:v>
                </c:pt>
                <c:pt idx="35">
                  <c:v>36</c:v>
                </c:pt>
                <c:pt idx="36">
                  <c:v>37</c:v>
                </c:pt>
                <c:pt idx="37">
                  <c:v>33</c:v>
                </c:pt>
                <c:pt idx="38">
                  <c:v>42</c:v>
                </c:pt>
                <c:pt idx="39">
                  <c:v>38</c:v>
                </c:pt>
                <c:pt idx="40">
                  <c:v>36</c:v>
                </c:pt>
                <c:pt idx="41">
                  <c:v>46</c:v>
                </c:pt>
              </c:numCache>
            </c:numRef>
          </c:yVal>
          <c:smooth val="0"/>
          <c:extLst>
            <c:ext xmlns:c15="http://schemas.microsoft.com/office/drawing/2012/chart" uri="{02D57815-91ED-43cb-92C2-25804820EDAC}">
              <c15:datalabelsRange>
                <c15:f>PostCovid!$B$177:$B$218</c15:f>
                <c15:dlblRangeCache>
                  <c:ptCount val="42"/>
                  <c:pt idx="0">
                    <c:v>Indonesia</c:v>
                  </c:pt>
                  <c:pt idx="1">
                    <c:v>Japan</c:v>
                  </c:pt>
                  <c:pt idx="2">
                    <c:v>South Korea</c:v>
                  </c:pt>
                  <c:pt idx="3">
                    <c:v>Germany</c:v>
                  </c:pt>
                  <c:pt idx="4">
                    <c:v>Australia</c:v>
                  </c:pt>
                  <c:pt idx="5">
                    <c:v>South Africa</c:v>
                  </c:pt>
                  <c:pt idx="6">
                    <c:v>Brazil</c:v>
                  </c:pt>
                  <c:pt idx="7">
                    <c:v>Mexico</c:v>
                  </c:pt>
                  <c:pt idx="8">
                    <c:v>Sweden</c:v>
                  </c:pt>
                  <c:pt idx="9">
                    <c:v>Spain</c:v>
                  </c:pt>
                  <c:pt idx="10">
                    <c:v>India</c:v>
                  </c:pt>
                  <c:pt idx="11">
                    <c:v>Chile</c:v>
                  </c:pt>
                  <c:pt idx="12">
                    <c:v>Poland</c:v>
                  </c:pt>
                  <c:pt idx="13">
                    <c:v>Canada</c:v>
                  </c:pt>
                  <c:pt idx="14">
                    <c:v>Bulgaria</c:v>
                  </c:pt>
                  <c:pt idx="15">
                    <c:v>Finland</c:v>
                  </c:pt>
                  <c:pt idx="16">
                    <c:v>Hungary</c:v>
                  </c:pt>
                  <c:pt idx="17">
                    <c:v>Italy</c:v>
                  </c:pt>
                  <c:pt idx="18">
                    <c:v>Malaysia</c:v>
                  </c:pt>
                  <c:pt idx="19">
                    <c:v>Norway</c:v>
                  </c:pt>
                  <c:pt idx="20">
                    <c:v>Romania</c:v>
                  </c:pt>
                  <c:pt idx="21">
                    <c:v>Switzerland</c:v>
                  </c:pt>
                  <c:pt idx="22">
                    <c:v>Taiwan</c:v>
                  </c:pt>
                  <c:pt idx="23">
                    <c:v>Thailand</c:v>
                  </c:pt>
                  <c:pt idx="24">
                    <c:v>Turkey</c:v>
                  </c:pt>
                  <c:pt idx="25">
                    <c:v>Philippines</c:v>
                  </c:pt>
                  <c:pt idx="26">
                    <c:v>Greece</c:v>
                  </c:pt>
                  <c:pt idx="27">
                    <c:v>Portugal</c:v>
                  </c:pt>
                  <c:pt idx="28">
                    <c:v>Nigeria</c:v>
                  </c:pt>
                  <c:pt idx="29">
                    <c:v>Belgium</c:v>
                  </c:pt>
                  <c:pt idx="30">
                    <c:v>Kenya</c:v>
                  </c:pt>
                  <c:pt idx="31">
                    <c:v>Singapore</c:v>
                  </c:pt>
                  <c:pt idx="32">
                    <c:v>Slovakia</c:v>
                  </c:pt>
                  <c:pt idx="33">
                    <c:v>Austria</c:v>
                  </c:pt>
                  <c:pt idx="34">
                    <c:v>Ireland</c:v>
                  </c:pt>
                  <c:pt idx="35">
                    <c:v>France</c:v>
                  </c:pt>
                  <c:pt idx="36">
                    <c:v>Netherlands</c:v>
                  </c:pt>
                  <c:pt idx="37">
                    <c:v>Hong Kong</c:v>
                  </c:pt>
                  <c:pt idx="38">
                    <c:v>UK</c:v>
                  </c:pt>
                  <c:pt idx="39">
                    <c:v>Denmark</c:v>
                  </c:pt>
                  <c:pt idx="40">
                    <c:v>Czecg Republic</c:v>
                  </c:pt>
                  <c:pt idx="41">
                    <c:v>Colombia</c:v>
                  </c:pt>
                </c15:dlblRangeCache>
              </c15:datalabelsRange>
            </c:ext>
            <c:ext xmlns:c16="http://schemas.microsoft.com/office/drawing/2014/chart" uri="{C3380CC4-5D6E-409C-BE32-E72D297353CC}">
              <c16:uniqueId val="{00000000-9252-44B1-93D2-B71569F46345}"/>
            </c:ext>
          </c:extLst>
        </c:ser>
        <c:dLbls>
          <c:showLegendKey val="0"/>
          <c:showVal val="0"/>
          <c:showCatName val="0"/>
          <c:showSerName val="0"/>
          <c:showPercent val="0"/>
          <c:showBubbleSize val="0"/>
        </c:dLbls>
        <c:axId val="1699921200"/>
        <c:axId val="1699917040"/>
      </c:scatterChart>
      <c:valAx>
        <c:axId val="169992120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800" b="1"/>
                  <a:t>Debiased</a:t>
                </a:r>
                <a:r>
                  <a:rPr lang="en-GB" sz="1800" b="1" baseline="0"/>
                  <a:t> National Religiosity</a:t>
                </a:r>
                <a:endParaRPr lang="en-GB" sz="1800" b="1"/>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699917040"/>
        <c:crosses val="autoZero"/>
        <c:crossBetween val="midCat"/>
      </c:valAx>
      <c:valAx>
        <c:axId val="16999170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800" b="1"/>
                  <a:t>Interest in climate change news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69992120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GB" sz="2000" b="1" i="0" baseline="0">
                <a:effectLst/>
              </a:rPr>
              <a:t>IPSOS 2022: post-covid worry about climate change, </a:t>
            </a:r>
            <a:r>
              <a:rPr lang="en-GB" sz="2000" b="0" i="0" baseline="0">
                <a:effectLst/>
              </a:rPr>
              <a:t>versus</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n-GB" sz="2000" b="1" i="0" baseline="0">
                <a:effectLst/>
              </a:rPr>
              <a:t>National Relgiosities</a:t>
            </a:r>
            <a:r>
              <a:rPr lang="en-GB" sz="2000" b="0" i="0" baseline="0">
                <a:effectLst/>
              </a:rPr>
              <a:t>, 24 nations</a:t>
            </a:r>
            <a:endParaRPr lang="en-GB" sz="20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scatterChart>
        <c:scatterStyle val="lineMarker"/>
        <c:varyColors val="0"/>
        <c:ser>
          <c:idx val="0"/>
          <c:order val="0"/>
          <c:tx>
            <c:v>A great deal</c:v>
          </c:tx>
          <c:spPr>
            <a:ln w="25400" cap="rnd">
              <a:noFill/>
              <a:round/>
            </a:ln>
            <a:effectLst/>
          </c:spPr>
          <c:marker>
            <c:symbol val="circle"/>
            <c:size val="5"/>
            <c:spPr>
              <a:solidFill>
                <a:schemeClr val="accent1"/>
              </a:solidFill>
              <a:ln w="9525">
                <a:solidFill>
                  <a:schemeClr val="accent1"/>
                </a:solidFill>
              </a:ln>
              <a:effectLst/>
            </c:spPr>
          </c:marker>
          <c:dLbls>
            <c:dLbl>
              <c:idx val="0"/>
              <c:tx>
                <c:rich>
                  <a:bodyPr/>
                  <a:lstStyle/>
                  <a:p>
                    <a:fld id="{385B5DE7-ED65-452C-8839-CD858C92C924}"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2980-460D-9B03-708B4449C4D2}"/>
                </c:ext>
              </c:extLst>
            </c:dLbl>
            <c:dLbl>
              <c:idx val="1"/>
              <c:tx>
                <c:rich>
                  <a:bodyPr/>
                  <a:lstStyle/>
                  <a:p>
                    <a:fld id="{5656A23C-AA43-4058-AE6B-05317029ECB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980-460D-9B03-708B4449C4D2}"/>
                </c:ext>
              </c:extLst>
            </c:dLbl>
            <c:dLbl>
              <c:idx val="2"/>
              <c:tx>
                <c:rich>
                  <a:bodyPr/>
                  <a:lstStyle/>
                  <a:p>
                    <a:fld id="{52DD021B-FD73-436B-9671-12F9C7AC581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980-460D-9B03-708B4449C4D2}"/>
                </c:ext>
              </c:extLst>
            </c:dLbl>
            <c:dLbl>
              <c:idx val="3"/>
              <c:layout>
                <c:manualLayout>
                  <c:x val="-3.3071059014132723E-2"/>
                  <c:y val="2.3175152067415761E-2"/>
                </c:manualLayout>
              </c:layout>
              <c:tx>
                <c:rich>
                  <a:bodyPr/>
                  <a:lstStyle/>
                  <a:p>
                    <a:fld id="{8E79CA20-9D18-4D3A-8118-078828DE9FEA}"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2980-460D-9B03-708B4449C4D2}"/>
                </c:ext>
              </c:extLst>
            </c:dLbl>
            <c:dLbl>
              <c:idx val="4"/>
              <c:layout>
                <c:manualLayout>
                  <c:x val="-3.6742192284139621E-3"/>
                  <c:y val="3.9564787339266601E-3"/>
                </c:manualLayout>
              </c:layout>
              <c:tx>
                <c:rich>
                  <a:bodyPr/>
                  <a:lstStyle/>
                  <a:p>
                    <a:fld id="{96DBA3F7-AD16-482A-8B02-80DACD6780E2}"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2980-460D-9B03-708B4449C4D2}"/>
                </c:ext>
              </c:extLst>
            </c:dLbl>
            <c:dLbl>
              <c:idx val="5"/>
              <c:tx>
                <c:rich>
                  <a:bodyPr/>
                  <a:lstStyle/>
                  <a:p>
                    <a:fld id="{7B8115A8-19DB-48BB-9EF2-AEB108E9D3B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2980-460D-9B03-708B4449C4D2}"/>
                </c:ext>
              </c:extLst>
            </c:dLbl>
            <c:dLbl>
              <c:idx val="6"/>
              <c:tx>
                <c:rich>
                  <a:bodyPr/>
                  <a:lstStyle/>
                  <a:p>
                    <a:fld id="{DA69200F-3E12-4486-8CA7-58FB2153B1C5}"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2980-460D-9B03-708B4449C4D2}"/>
                </c:ext>
              </c:extLst>
            </c:dLbl>
            <c:dLbl>
              <c:idx val="7"/>
              <c:layout>
                <c:manualLayout>
                  <c:x val="-1.6292124537708966E-2"/>
                  <c:y val="-1.7240278199646408E-2"/>
                </c:manualLayout>
              </c:layout>
              <c:tx>
                <c:rich>
                  <a:bodyPr/>
                  <a:lstStyle/>
                  <a:p>
                    <a:fld id="{B8BC5CB3-4A95-4BD6-9C0D-5F3C6E7C0F1B}"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2980-460D-9B03-708B4449C4D2}"/>
                </c:ext>
              </c:extLst>
            </c:dLbl>
            <c:dLbl>
              <c:idx val="8"/>
              <c:layout>
                <c:manualLayout>
                  <c:x val="-2.449479485609308E-3"/>
                  <c:y val="3.956478733926805E-3"/>
                </c:manualLayout>
              </c:layout>
              <c:tx>
                <c:rich>
                  <a:bodyPr/>
                  <a:lstStyle/>
                  <a:p>
                    <a:fld id="{02204A26-6153-4CB0-9123-CC19DC3EBE34}"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2980-460D-9B03-708B4449C4D2}"/>
                </c:ext>
              </c:extLst>
            </c:dLbl>
            <c:dLbl>
              <c:idx val="9"/>
              <c:layout>
                <c:manualLayout>
                  <c:x val="-3.4632650404308817E-2"/>
                  <c:y val="-1.9218517566609812E-2"/>
                </c:manualLayout>
              </c:layout>
              <c:tx>
                <c:rich>
                  <a:bodyPr/>
                  <a:lstStyle/>
                  <a:p>
                    <a:fld id="{6084D73F-EDB1-40D8-8DBF-5C15B633B62B}"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2980-460D-9B03-708B4449C4D2}"/>
                </c:ext>
              </c:extLst>
            </c:dLbl>
            <c:dLbl>
              <c:idx val="10"/>
              <c:layout>
                <c:manualLayout>
                  <c:x val="-1.4696876913655848E-2"/>
                  <c:y val="8.7042532146389712E-2"/>
                </c:manualLayout>
              </c:layout>
              <c:tx>
                <c:rich>
                  <a:bodyPr/>
                  <a:lstStyle/>
                  <a:p>
                    <a:fld id="{E1EAE4AC-7F0A-41DC-B82B-D7F756B40821}"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2980-460D-9B03-708B4449C4D2}"/>
                </c:ext>
              </c:extLst>
            </c:dLbl>
            <c:dLbl>
              <c:idx val="11"/>
              <c:tx>
                <c:rich>
                  <a:bodyPr/>
                  <a:lstStyle/>
                  <a:p>
                    <a:fld id="{3CE889A3-6D69-417C-8EC1-85150F84182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2980-460D-9B03-708B4449C4D2}"/>
                </c:ext>
              </c:extLst>
            </c:dLbl>
            <c:dLbl>
              <c:idx val="12"/>
              <c:layout>
                <c:manualLayout>
                  <c:x val="-8.4507042253521125E-2"/>
                  <c:y val="5.1434223541048464E-2"/>
                </c:manualLayout>
              </c:layout>
              <c:tx>
                <c:rich>
                  <a:bodyPr/>
                  <a:lstStyle/>
                  <a:p>
                    <a:fld id="{33D794D8-BF2E-41E9-8573-08B47F189D57}"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2980-460D-9B03-708B4449C4D2}"/>
                </c:ext>
              </c:extLst>
            </c:dLbl>
            <c:dLbl>
              <c:idx val="13"/>
              <c:layout>
                <c:manualLayout>
                  <c:x val="-1.8233385248154498E-2"/>
                  <c:y val="2.3175152067415904E-2"/>
                </c:manualLayout>
              </c:layout>
              <c:tx>
                <c:rich>
                  <a:bodyPr/>
                  <a:lstStyle/>
                  <a:p>
                    <a:fld id="{D246B016-B779-4DD4-884A-5F8A9557DEE5}"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2980-460D-9B03-708B4449C4D2}"/>
                </c:ext>
              </c:extLst>
            </c:dLbl>
            <c:dLbl>
              <c:idx val="14"/>
              <c:layout>
                <c:manualLayout>
                  <c:x val="1.224739742804654E-3"/>
                  <c:y val="-3.5608308605341317E-2"/>
                </c:manualLayout>
              </c:layout>
              <c:tx>
                <c:rich>
                  <a:bodyPr/>
                  <a:lstStyle/>
                  <a:p>
                    <a:fld id="{6EF158E8-C8E5-4555-B75B-EA910E8DD69A}"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2980-460D-9B03-708B4449C4D2}"/>
                </c:ext>
              </c:extLst>
            </c:dLbl>
            <c:dLbl>
              <c:idx val="15"/>
              <c:layout>
                <c:manualLayout>
                  <c:x val="-3.4626478487494818E-2"/>
                  <c:y val="1.5262194599562295E-2"/>
                </c:manualLayout>
              </c:layout>
              <c:tx>
                <c:rich>
                  <a:bodyPr/>
                  <a:lstStyle/>
                  <a:p>
                    <a:fld id="{036A7918-8E94-4046-9317-F016E8042B7A}"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2980-460D-9B03-708B4449C4D2}"/>
                </c:ext>
              </c:extLst>
            </c:dLbl>
            <c:dLbl>
              <c:idx val="16"/>
              <c:tx>
                <c:rich>
                  <a:bodyPr/>
                  <a:lstStyle/>
                  <a:p>
                    <a:fld id="{8C07B7B4-0B73-4DBE-87E4-38CD1FBCE0E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2980-460D-9B03-708B4449C4D2}"/>
                </c:ext>
              </c:extLst>
            </c:dLbl>
            <c:dLbl>
              <c:idx val="17"/>
              <c:layout>
                <c:manualLayout>
                  <c:x val="-4.7238211879975595E-2"/>
                  <c:y val="-2.1196756933573216E-2"/>
                </c:manualLayout>
              </c:layout>
              <c:tx>
                <c:rich>
                  <a:bodyPr/>
                  <a:lstStyle/>
                  <a:p>
                    <a:fld id="{92D96932-E6FB-4D26-BAA5-8BF9B90C1540}"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2980-460D-9B03-708B4449C4D2}"/>
                </c:ext>
              </c:extLst>
            </c:dLbl>
            <c:dLbl>
              <c:idx val="18"/>
              <c:layout>
                <c:manualLayout>
                  <c:x val="-6.1236987140232697E-3"/>
                  <c:y val="7.912957467853466E-3"/>
                </c:manualLayout>
              </c:layout>
              <c:tx>
                <c:rich>
                  <a:bodyPr/>
                  <a:lstStyle/>
                  <a:p>
                    <a:fld id="{432F52DF-04E6-422B-A1C1-CA423348E5E5}"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2980-460D-9B03-708B4449C4D2}"/>
                </c:ext>
              </c:extLst>
            </c:dLbl>
            <c:dLbl>
              <c:idx val="19"/>
              <c:layout>
                <c:manualLayout>
                  <c:x val="-4.8989589712186161E-3"/>
                  <c:y val="-5.9347181008902799E-3"/>
                </c:manualLayout>
              </c:layout>
              <c:tx>
                <c:rich>
                  <a:bodyPr/>
                  <a:lstStyle/>
                  <a:p>
                    <a:fld id="{ED9F5EFF-06E7-40C0-BF0B-4275AAEFFDE2}"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2980-460D-9B03-708B4449C4D2}"/>
                </c:ext>
              </c:extLst>
            </c:dLbl>
            <c:dLbl>
              <c:idx val="20"/>
              <c:layout>
                <c:manualLayout>
                  <c:x val="-8.2057562767911818E-2"/>
                  <c:y val="-1.7804154302670624E-2"/>
                </c:manualLayout>
              </c:layout>
              <c:tx>
                <c:rich>
                  <a:bodyPr/>
                  <a:lstStyle/>
                  <a:p>
                    <a:fld id="{BDF751A3-88CD-4333-A471-B227E100B362}"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2980-460D-9B03-708B4449C4D2}"/>
                </c:ext>
              </c:extLst>
            </c:dLbl>
            <c:dLbl>
              <c:idx val="21"/>
              <c:layout>
                <c:manualLayout>
                  <c:x val="-2.9295774647887324E-2"/>
                  <c:y val="2.5153391434379307E-2"/>
                </c:manualLayout>
              </c:layout>
              <c:tx>
                <c:rich>
                  <a:bodyPr/>
                  <a:lstStyle/>
                  <a:p>
                    <a:fld id="{0E2038CB-458F-4D46-A4C1-6BA0953EEE98}"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2980-460D-9B03-708B4449C4D2}"/>
                </c:ext>
              </c:extLst>
            </c:dLbl>
            <c:dLbl>
              <c:idx val="22"/>
              <c:layout>
                <c:manualLayout>
                  <c:x val="-3.455608006133342E-2"/>
                  <c:y val="-1.9218517566609812E-2"/>
                </c:manualLayout>
              </c:layout>
              <c:tx>
                <c:rich>
                  <a:bodyPr/>
                  <a:lstStyle/>
                  <a:p>
                    <a:fld id="{4A82B402-F20E-41A8-BE12-EF21222BB8F6}"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2980-460D-9B03-708B4449C4D2}"/>
                </c:ext>
              </c:extLst>
            </c:dLbl>
            <c:dLbl>
              <c:idx val="23"/>
              <c:layout>
                <c:manualLayout>
                  <c:x val="-3.6742192284139621E-3"/>
                  <c:y val="-3.956478733926805E-3"/>
                </c:manualLayout>
              </c:layout>
              <c:tx>
                <c:rich>
                  <a:bodyPr/>
                  <a:lstStyle/>
                  <a:p>
                    <a:fld id="{5EF36292-B8BD-454A-888B-19966438C086}"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2980-460D-9B03-708B4449C4D2}"/>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accent1"/>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25400" cap="rnd">
                <a:solidFill>
                  <a:schemeClr val="accent1"/>
                </a:solidFill>
                <a:prstDash val="solid"/>
              </a:ln>
              <a:effectLst/>
            </c:spPr>
            <c:trendlineType val="linear"/>
            <c:backward val="4"/>
            <c:dispRSqr val="1"/>
            <c:dispEq val="0"/>
            <c:trendlineLbl>
              <c:layout>
                <c:manualLayout>
                  <c:x val="-0.65285851362884595"/>
                  <c:y val="0.14914600808430103"/>
                </c:manualLayout>
              </c:layout>
              <c:numFmt formatCode="General" sourceLinked="0"/>
              <c:spPr>
                <a:noFill/>
                <a:ln>
                  <a:noFill/>
                </a:ln>
                <a:effectLst/>
              </c:spPr>
              <c:txPr>
                <a:bodyPr rot="0" spcFirstLastPara="1" vertOverflow="ellipsis" vert="horz" wrap="square" anchor="ctr" anchorCtr="1"/>
                <a:lstStyle/>
                <a:p>
                  <a:pPr>
                    <a:defRPr sz="1400" b="1" i="0" u="none" strike="noStrike" kern="1200" baseline="0">
                      <a:solidFill>
                        <a:schemeClr val="accent1"/>
                      </a:solidFill>
                      <a:latin typeface="+mn-lt"/>
                      <a:ea typeface="+mn-ea"/>
                      <a:cs typeface="+mn-cs"/>
                    </a:defRPr>
                  </a:pPr>
                  <a:endParaRPr lang="en-US"/>
                </a:p>
              </c:txPr>
            </c:trendlineLbl>
          </c:trendline>
          <c:xVal>
            <c:numRef>
              <c:f>PostCovid!$C$225:$C$248</c:f>
              <c:numCache>
                <c:formatCode>0.00</c:formatCode>
                <c:ptCount val="24"/>
                <c:pt idx="0">
                  <c:v>64.207999999999998</c:v>
                </c:pt>
                <c:pt idx="1">
                  <c:v>93.367999999999995</c:v>
                </c:pt>
                <c:pt idx="2">
                  <c:v>53.273000000000003</c:v>
                </c:pt>
                <c:pt idx="3">
                  <c:v>33.832999999999998</c:v>
                </c:pt>
                <c:pt idx="4">
                  <c:v>38.692999999999998</c:v>
                </c:pt>
                <c:pt idx="5">
                  <c:v>78.787999999999997</c:v>
                </c:pt>
                <c:pt idx="6">
                  <c:v>39.908000000000001</c:v>
                </c:pt>
                <c:pt idx="7">
                  <c:v>32.618000000000002</c:v>
                </c:pt>
                <c:pt idx="8">
                  <c:v>43.552999999999997</c:v>
                </c:pt>
                <c:pt idx="9">
                  <c:v>36.262999999999998</c:v>
                </c:pt>
                <c:pt idx="10">
                  <c:v>72.713000000000008</c:v>
                </c:pt>
                <c:pt idx="11">
                  <c:v>82.433000000000007</c:v>
                </c:pt>
                <c:pt idx="12">
                  <c:v>66.638000000000005</c:v>
                </c:pt>
                <c:pt idx="13">
                  <c:v>28.972999999999999</c:v>
                </c:pt>
                <c:pt idx="14">
                  <c:v>47.198</c:v>
                </c:pt>
                <c:pt idx="15">
                  <c:v>84.863</c:v>
                </c:pt>
                <c:pt idx="16">
                  <c:v>52.058000000000007</c:v>
                </c:pt>
                <c:pt idx="17">
                  <c:v>42.338000000000001</c:v>
                </c:pt>
                <c:pt idx="18">
                  <c:v>41.123000000000005</c:v>
                </c:pt>
                <c:pt idx="19">
                  <c:v>67.853000000000009</c:v>
                </c:pt>
                <c:pt idx="20">
                  <c:v>35.048000000000002</c:v>
                </c:pt>
                <c:pt idx="21">
                  <c:v>76.358000000000004</c:v>
                </c:pt>
                <c:pt idx="22">
                  <c:v>24.113</c:v>
                </c:pt>
                <c:pt idx="23">
                  <c:v>80.003</c:v>
                </c:pt>
              </c:numCache>
            </c:numRef>
          </c:xVal>
          <c:yVal>
            <c:numRef>
              <c:f>PostCovid!$F$225:$F$248</c:f>
              <c:numCache>
                <c:formatCode>General</c:formatCode>
                <c:ptCount val="24"/>
                <c:pt idx="0">
                  <c:v>34</c:v>
                </c:pt>
                <c:pt idx="1">
                  <c:v>31</c:v>
                </c:pt>
                <c:pt idx="2">
                  <c:v>17</c:v>
                </c:pt>
                <c:pt idx="3">
                  <c:v>10</c:v>
                </c:pt>
                <c:pt idx="4">
                  <c:v>13</c:v>
                </c:pt>
                <c:pt idx="5">
                  <c:v>29</c:v>
                </c:pt>
                <c:pt idx="6">
                  <c:v>23</c:v>
                </c:pt>
                <c:pt idx="7">
                  <c:v>11</c:v>
                </c:pt>
                <c:pt idx="8">
                  <c:v>10</c:v>
                </c:pt>
                <c:pt idx="9">
                  <c:v>16</c:v>
                </c:pt>
                <c:pt idx="10">
                  <c:v>30</c:v>
                </c:pt>
                <c:pt idx="11">
                  <c:v>25</c:v>
                </c:pt>
                <c:pt idx="12">
                  <c:v>30</c:v>
                </c:pt>
                <c:pt idx="13">
                  <c:v>13</c:v>
                </c:pt>
                <c:pt idx="14">
                  <c:v>18</c:v>
                </c:pt>
                <c:pt idx="15">
                  <c:v>17</c:v>
                </c:pt>
                <c:pt idx="16">
                  <c:v>14</c:v>
                </c:pt>
                <c:pt idx="17">
                  <c:v>18</c:v>
                </c:pt>
                <c:pt idx="18">
                  <c:v>16</c:v>
                </c:pt>
                <c:pt idx="19">
                  <c:v>28</c:v>
                </c:pt>
                <c:pt idx="20">
                  <c:v>15</c:v>
                </c:pt>
                <c:pt idx="21">
                  <c:v>18</c:v>
                </c:pt>
                <c:pt idx="22">
                  <c:v>16</c:v>
                </c:pt>
                <c:pt idx="23">
                  <c:v>19</c:v>
                </c:pt>
              </c:numCache>
            </c:numRef>
          </c:yVal>
          <c:smooth val="0"/>
          <c:extLst>
            <c:ext xmlns:c15="http://schemas.microsoft.com/office/drawing/2012/chart" uri="{02D57815-91ED-43cb-92C2-25804820EDAC}">
              <c15:datalabelsRange>
                <c15:f>PostCovid!$B$225:$B$249</c15:f>
                <c15:dlblRangeCache>
                  <c:ptCount val="25"/>
                  <c:pt idx="0">
                    <c:v>Chile</c:v>
                  </c:pt>
                  <c:pt idx="1">
                    <c:v>India</c:v>
                  </c:pt>
                  <c:pt idx="2">
                    <c:v>Ireland</c:v>
                  </c:pt>
                  <c:pt idx="3">
                    <c:v>Netherlands</c:v>
                  </c:pt>
                  <c:pt idx="4">
                    <c:v>Germany</c:v>
                  </c:pt>
                  <c:pt idx="5">
                    <c:v>Turkey</c:v>
                  </c:pt>
                  <c:pt idx="6">
                    <c:v>France</c:v>
                  </c:pt>
                  <c:pt idx="7">
                    <c:v>Japan</c:v>
                  </c:pt>
                  <c:pt idx="8">
                    <c:v>Canada</c:v>
                  </c:pt>
                  <c:pt idx="9">
                    <c:v>Australia</c:v>
                  </c:pt>
                  <c:pt idx="10">
                    <c:v>South Africa</c:v>
                  </c:pt>
                  <c:pt idx="11">
                    <c:v>Brazil</c:v>
                  </c:pt>
                  <c:pt idx="12">
                    <c:v>Mexico</c:v>
                  </c:pt>
                  <c:pt idx="13">
                    <c:v>UK</c:v>
                  </c:pt>
                  <c:pt idx="14">
                    <c:v>Spain</c:v>
                  </c:pt>
                  <c:pt idx="15">
                    <c:v>Malaysia</c:v>
                  </c:pt>
                  <c:pt idx="16">
                    <c:v>Hungary</c:v>
                  </c:pt>
                  <c:pt idx="17">
                    <c:v>Switzerland</c:v>
                  </c:pt>
                  <c:pt idx="18">
                    <c:v>South Korea</c:v>
                  </c:pt>
                  <c:pt idx="19">
                    <c:v>Italy</c:v>
                  </c:pt>
                  <c:pt idx="20">
                    <c:v>Belgium</c:v>
                  </c:pt>
                  <c:pt idx="21">
                    <c:v>Poland</c:v>
                  </c:pt>
                  <c:pt idx="22">
                    <c:v>Sweden</c:v>
                  </c:pt>
                  <c:pt idx="23">
                    <c:v>Saudi Arabia</c:v>
                  </c:pt>
                  <c:pt idx="24">
                    <c:v>Russia</c:v>
                  </c:pt>
                </c15:dlblRangeCache>
              </c15:datalabelsRange>
            </c:ext>
            <c:ext xmlns:c16="http://schemas.microsoft.com/office/drawing/2014/chart" uri="{C3380CC4-5D6E-409C-BE32-E72D297353CC}">
              <c16:uniqueId val="{00000000-2980-460D-9B03-708B4449C4D2}"/>
            </c:ext>
          </c:extLst>
        </c:ser>
        <c:ser>
          <c:idx val="1"/>
          <c:order val="1"/>
          <c:tx>
            <c:v>A little + Not al all</c:v>
          </c:tx>
          <c:spPr>
            <a:ln w="25400" cap="rnd">
              <a:noFill/>
              <a:round/>
            </a:ln>
            <a:effectLst/>
          </c:spPr>
          <c:marker>
            <c:symbol val="circle"/>
            <c:size val="5"/>
            <c:spPr>
              <a:solidFill>
                <a:schemeClr val="accent2"/>
              </a:solidFill>
              <a:ln w="9525">
                <a:solidFill>
                  <a:schemeClr val="accent2"/>
                </a:solidFill>
              </a:ln>
              <a:effectLst/>
            </c:spPr>
          </c:marker>
          <c:dLbls>
            <c:dLbl>
              <c:idx val="0"/>
              <c:tx>
                <c:rich>
                  <a:bodyPr/>
                  <a:lstStyle/>
                  <a:p>
                    <a:fld id="{A094274E-9642-433F-81EC-C800EEED92FC}"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2980-460D-9B03-708B4449C4D2}"/>
                </c:ext>
              </c:extLst>
            </c:dLbl>
            <c:dLbl>
              <c:idx val="1"/>
              <c:layout>
                <c:manualLayout>
                  <c:x val="1.224739742804654E-3"/>
                  <c:y val="-3.165182987141444E-2"/>
                </c:manualLayout>
              </c:layout>
              <c:tx>
                <c:rich>
                  <a:bodyPr/>
                  <a:lstStyle/>
                  <a:p>
                    <a:fld id="{E28F78A9-DA51-4E8C-B787-D0AC8786F288}"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2980-460D-9B03-708B4449C4D2}"/>
                </c:ext>
              </c:extLst>
            </c:dLbl>
            <c:dLbl>
              <c:idx val="2"/>
              <c:tx>
                <c:rich>
                  <a:bodyPr/>
                  <a:lstStyle/>
                  <a:p>
                    <a:fld id="{41322B44-84F2-4D6C-844C-870165F68B8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2980-460D-9B03-708B4449C4D2}"/>
                </c:ext>
              </c:extLst>
            </c:dLbl>
            <c:dLbl>
              <c:idx val="3"/>
              <c:layout>
                <c:manualLayout>
                  <c:x val="-4.5318456442179265E-2"/>
                  <c:y val="-2.3174996300536616E-2"/>
                </c:manualLayout>
              </c:layout>
              <c:tx>
                <c:rich>
                  <a:bodyPr/>
                  <a:lstStyle/>
                  <a:p>
                    <a:fld id="{A6041164-3180-45F7-AF65-1FC642303348}"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2980-460D-9B03-708B4449C4D2}"/>
                </c:ext>
              </c:extLst>
            </c:dLbl>
            <c:dLbl>
              <c:idx val="4"/>
              <c:layout>
                <c:manualLayout>
                  <c:x val="-3.6742192284139621E-3"/>
                  <c:y val="-3.6267302764686032E-17"/>
                </c:manualLayout>
              </c:layout>
              <c:tx>
                <c:rich>
                  <a:bodyPr/>
                  <a:lstStyle/>
                  <a:p>
                    <a:fld id="{57C9CBDF-93F2-43AE-ACFA-CBB55756AEE2}"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2980-460D-9B03-708B4449C4D2}"/>
                </c:ext>
              </c:extLst>
            </c:dLbl>
            <c:dLbl>
              <c:idx val="5"/>
              <c:tx>
                <c:rich>
                  <a:bodyPr/>
                  <a:lstStyle/>
                  <a:p>
                    <a:fld id="{CA88223B-7818-4D67-B633-42DC8EE0FE2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2980-460D-9B03-708B4449C4D2}"/>
                </c:ext>
              </c:extLst>
            </c:dLbl>
            <c:dLbl>
              <c:idx val="6"/>
              <c:tx>
                <c:rich>
                  <a:bodyPr/>
                  <a:lstStyle/>
                  <a:p>
                    <a:fld id="{0C429447-8EB3-4A80-B02B-E4CCE1062BCA}"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2980-460D-9B03-708B4449C4D2}"/>
                </c:ext>
              </c:extLst>
            </c:dLbl>
            <c:dLbl>
              <c:idx val="7"/>
              <c:layout>
                <c:manualLayout>
                  <c:x val="-1.224739742804654E-3"/>
                  <c:y val="-3.956478733926805E-3"/>
                </c:manualLayout>
              </c:layout>
              <c:tx>
                <c:rich>
                  <a:bodyPr/>
                  <a:lstStyle/>
                  <a:p>
                    <a:fld id="{8983F74F-557E-4A14-B60D-68F18CF56BC1}"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2980-460D-9B03-708B4449C4D2}"/>
                </c:ext>
              </c:extLst>
            </c:dLbl>
            <c:dLbl>
              <c:idx val="8"/>
              <c:layout>
                <c:manualLayout>
                  <c:x val="-4.8989589712186161E-3"/>
                  <c:y val="0"/>
                </c:manualLayout>
              </c:layout>
              <c:tx>
                <c:rich>
                  <a:bodyPr/>
                  <a:lstStyle/>
                  <a:p>
                    <a:fld id="{FA754334-E5A4-4C2D-A255-16F45C82DA5E}"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2980-460D-9B03-708B4449C4D2}"/>
                </c:ext>
              </c:extLst>
            </c:dLbl>
            <c:dLbl>
              <c:idx val="9"/>
              <c:layout>
                <c:manualLayout>
                  <c:x val="1.3472137170851195E-2"/>
                  <c:y val="-2.967359050445104E-2"/>
                </c:manualLayout>
              </c:layout>
              <c:tx>
                <c:rich>
                  <a:bodyPr/>
                  <a:lstStyle/>
                  <a:p>
                    <a:fld id="{81E009F0-D8E4-452B-AD84-9A1E92A7E904}"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2980-460D-9B03-708B4449C4D2}"/>
                </c:ext>
              </c:extLst>
            </c:dLbl>
            <c:dLbl>
              <c:idx val="10"/>
              <c:layout>
                <c:manualLayout>
                  <c:x val="-8.2773987299352522E-2"/>
                  <c:y val="-3.956478733926805E-3"/>
                </c:manualLayout>
              </c:layout>
              <c:tx>
                <c:rich>
                  <a:bodyPr/>
                  <a:lstStyle/>
                  <a:p>
                    <a:fld id="{A149666C-4E91-4659-950F-E816992DC4C2}"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2980-460D-9B03-708B4449C4D2}"/>
                </c:ext>
              </c:extLst>
            </c:dLbl>
            <c:dLbl>
              <c:idx val="11"/>
              <c:layout>
                <c:manualLayout>
                  <c:x val="-1.224739742804654E-3"/>
                  <c:y val="0"/>
                </c:manualLayout>
              </c:layout>
              <c:tx>
                <c:rich>
                  <a:bodyPr/>
                  <a:lstStyle/>
                  <a:p>
                    <a:fld id="{45768618-2C5F-4B19-A189-B0F437ABC76A}"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2980-460D-9B03-708B4449C4D2}"/>
                </c:ext>
              </c:extLst>
            </c:dLbl>
            <c:dLbl>
              <c:idx val="12"/>
              <c:layout>
                <c:manualLayout>
                  <c:x val="1.7146356399265157E-2"/>
                  <c:y val="-3.7586547972304651E-2"/>
                </c:manualLayout>
              </c:layout>
              <c:tx>
                <c:rich>
                  <a:bodyPr/>
                  <a:lstStyle/>
                  <a:p>
                    <a:fld id="{FC2D2BAE-2D36-4EA4-9C58-0807E7588484}"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8-2980-460D-9B03-708B4449C4D2}"/>
                </c:ext>
              </c:extLst>
            </c:dLbl>
            <c:dLbl>
              <c:idx val="13"/>
              <c:layout>
                <c:manualLayout>
                  <c:x val="-4.1365633031327342E-2"/>
                  <c:y val="-3.6267302764686032E-17"/>
                </c:manualLayout>
              </c:layout>
              <c:tx>
                <c:rich>
                  <a:bodyPr/>
                  <a:lstStyle/>
                  <a:p>
                    <a:fld id="{5C2AB7CC-B15F-4BFF-950D-52E018F3FE58}"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manualLayout>
                      <c:w val="3.1567715088890065E-2"/>
                      <c:h val="3.2502472799208704E-2"/>
                    </c:manualLayout>
                  </c15:layout>
                  <c15:dlblFieldTable/>
                  <c15:showDataLabelsRange val="1"/>
                </c:ext>
                <c:ext xmlns:c16="http://schemas.microsoft.com/office/drawing/2014/chart" uri="{C3380CC4-5D6E-409C-BE32-E72D297353CC}">
                  <c16:uniqueId val="{00000029-2980-460D-9B03-708B4449C4D2}"/>
                </c:ext>
              </c:extLst>
            </c:dLbl>
            <c:dLbl>
              <c:idx val="14"/>
              <c:layout>
                <c:manualLayout>
                  <c:x val="-2.4133544850065906E-2"/>
                  <c:y val="1.92186733334891E-2"/>
                </c:manualLayout>
              </c:layout>
              <c:tx>
                <c:rich>
                  <a:bodyPr/>
                  <a:lstStyle/>
                  <a:p>
                    <a:fld id="{07566B2D-D6B8-41BD-9B5A-E9F845EB4D98}"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A-2980-460D-9B03-708B4449C4D2}"/>
                </c:ext>
              </c:extLst>
            </c:dLbl>
            <c:dLbl>
              <c:idx val="15"/>
              <c:tx>
                <c:rich>
                  <a:bodyPr/>
                  <a:lstStyle/>
                  <a:p>
                    <a:fld id="{7E505054-386D-4489-A146-44F91693C22A}"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B-2980-460D-9B03-708B4449C4D2}"/>
                </c:ext>
              </c:extLst>
            </c:dLbl>
            <c:dLbl>
              <c:idx val="16"/>
              <c:layout>
                <c:manualLayout>
                  <c:x val="2.2045315370483771E-2"/>
                  <c:y val="-2.3738872403560832E-2"/>
                </c:manualLayout>
              </c:layout>
              <c:tx>
                <c:rich>
                  <a:bodyPr/>
                  <a:lstStyle/>
                  <a:p>
                    <a:fld id="{6381099D-0971-43F5-88A4-EBA809D43900}"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C-2980-460D-9B03-708B4449C4D2}"/>
                </c:ext>
              </c:extLst>
            </c:dLbl>
            <c:dLbl>
              <c:idx val="17"/>
              <c:tx>
                <c:rich>
                  <a:bodyPr/>
                  <a:lstStyle/>
                  <a:p>
                    <a:fld id="{D76DFCFD-EED4-4344-B4BF-1B69465E747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2980-460D-9B03-708B4449C4D2}"/>
                </c:ext>
              </c:extLst>
            </c:dLbl>
            <c:dLbl>
              <c:idx val="18"/>
              <c:layout>
                <c:manualLayout>
                  <c:x val="2.9393753827311696E-2"/>
                  <c:y val="-1.7804154302670658E-2"/>
                </c:manualLayout>
              </c:layout>
              <c:tx>
                <c:rich>
                  <a:bodyPr/>
                  <a:lstStyle/>
                  <a:p>
                    <a:fld id="{72157F37-BB88-4774-937A-06B58AA303CD}"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E-2980-460D-9B03-708B4449C4D2}"/>
                </c:ext>
              </c:extLst>
            </c:dLbl>
            <c:dLbl>
              <c:idx val="19"/>
              <c:layout>
                <c:manualLayout>
                  <c:x val="-1.8511989430592457E-2"/>
                  <c:y val="2.119691270045243E-2"/>
                </c:manualLayout>
              </c:layout>
              <c:tx>
                <c:rich>
                  <a:bodyPr/>
                  <a:lstStyle/>
                  <a:p>
                    <a:fld id="{8995CDE2-9EBD-4618-B3AD-4270994EE194}"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F-2980-460D-9B03-708B4449C4D2}"/>
                </c:ext>
              </c:extLst>
            </c:dLbl>
            <c:dLbl>
              <c:idx val="20"/>
              <c:layout>
                <c:manualLayout>
                  <c:x val="-3.3836569571485786E-2"/>
                  <c:y val="2.1196912700452465E-2"/>
                </c:manualLayout>
              </c:layout>
              <c:tx>
                <c:rich>
                  <a:bodyPr/>
                  <a:lstStyle/>
                  <a:p>
                    <a:fld id="{025164A3-2A61-4E1A-B922-0017404916B9}"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0-2980-460D-9B03-708B4449C4D2}"/>
                </c:ext>
              </c:extLst>
            </c:dLbl>
            <c:dLbl>
              <c:idx val="21"/>
              <c:tx>
                <c:rich>
                  <a:bodyPr/>
                  <a:lstStyle/>
                  <a:p>
                    <a:fld id="{ECE4D88B-4172-4F3C-801A-92AD91F51134}"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1-2980-460D-9B03-708B4449C4D2}"/>
                </c:ext>
              </c:extLst>
            </c:dLbl>
            <c:dLbl>
              <c:idx val="22"/>
              <c:layout>
                <c:manualLayout>
                  <c:x val="-2.4758162118896237E-2"/>
                  <c:y val="2.5153391434379273E-2"/>
                </c:manualLayout>
              </c:layout>
              <c:tx>
                <c:rich>
                  <a:bodyPr/>
                  <a:lstStyle/>
                  <a:p>
                    <a:fld id="{D3652348-5BC5-4079-A365-41A8A071CBAB}"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2-2980-460D-9B03-708B4449C4D2}"/>
                </c:ext>
              </c:extLst>
            </c:dLbl>
            <c:dLbl>
              <c:idx val="23"/>
              <c:layout>
                <c:manualLayout>
                  <c:x val="-2.4494794856093978E-3"/>
                  <c:y val="1.9782393669634025E-3"/>
                </c:manualLayout>
              </c:layout>
              <c:tx>
                <c:rich>
                  <a:bodyPr/>
                  <a:lstStyle/>
                  <a:p>
                    <a:fld id="{29A084B8-56CD-4B7C-BEB5-D9C7EF3E62E5}"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3-2980-460D-9B03-708B4449C4D2}"/>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accent2"/>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25400" cap="rnd">
                <a:solidFill>
                  <a:schemeClr val="accent2"/>
                </a:solidFill>
                <a:prstDash val="solid"/>
              </a:ln>
              <a:effectLst/>
            </c:spPr>
            <c:trendlineType val="linear"/>
            <c:dispRSqr val="1"/>
            <c:dispEq val="0"/>
            <c:trendlineLbl>
              <c:layout>
                <c:manualLayout>
                  <c:x val="-0.65530799311445531"/>
                  <c:y val="-0.22398015529957863"/>
                </c:manualLayout>
              </c:layout>
              <c:numFmt formatCode="General" sourceLinked="0"/>
              <c:spPr>
                <a:noFill/>
                <a:ln>
                  <a:noFill/>
                </a:ln>
                <a:effectLst/>
              </c:spPr>
              <c:txPr>
                <a:bodyPr rot="0" spcFirstLastPara="1" vertOverflow="ellipsis" vert="horz" wrap="square" anchor="ctr" anchorCtr="1"/>
                <a:lstStyle/>
                <a:p>
                  <a:pPr>
                    <a:defRPr sz="1400" b="1" i="0" u="none" strike="noStrike" kern="1200" baseline="0">
                      <a:solidFill>
                        <a:schemeClr val="accent2"/>
                      </a:solidFill>
                      <a:latin typeface="+mn-lt"/>
                      <a:ea typeface="+mn-ea"/>
                      <a:cs typeface="+mn-cs"/>
                    </a:defRPr>
                  </a:pPr>
                  <a:endParaRPr lang="en-US"/>
                </a:p>
              </c:txPr>
            </c:trendlineLbl>
          </c:trendline>
          <c:xVal>
            <c:numRef>
              <c:f>PostCovid!$C$225:$C$248</c:f>
              <c:numCache>
                <c:formatCode>0.00</c:formatCode>
                <c:ptCount val="24"/>
                <c:pt idx="0">
                  <c:v>64.207999999999998</c:v>
                </c:pt>
                <c:pt idx="1">
                  <c:v>93.367999999999995</c:v>
                </c:pt>
                <c:pt idx="2">
                  <c:v>53.273000000000003</c:v>
                </c:pt>
                <c:pt idx="3">
                  <c:v>33.832999999999998</c:v>
                </c:pt>
                <c:pt idx="4">
                  <c:v>38.692999999999998</c:v>
                </c:pt>
                <c:pt idx="5">
                  <c:v>78.787999999999997</c:v>
                </c:pt>
                <c:pt idx="6">
                  <c:v>39.908000000000001</c:v>
                </c:pt>
                <c:pt idx="7">
                  <c:v>32.618000000000002</c:v>
                </c:pt>
                <c:pt idx="8">
                  <c:v>43.552999999999997</c:v>
                </c:pt>
                <c:pt idx="9">
                  <c:v>36.262999999999998</c:v>
                </c:pt>
                <c:pt idx="10">
                  <c:v>72.713000000000008</c:v>
                </c:pt>
                <c:pt idx="11">
                  <c:v>82.433000000000007</c:v>
                </c:pt>
                <c:pt idx="12">
                  <c:v>66.638000000000005</c:v>
                </c:pt>
                <c:pt idx="13">
                  <c:v>28.972999999999999</c:v>
                </c:pt>
                <c:pt idx="14">
                  <c:v>47.198</c:v>
                </c:pt>
                <c:pt idx="15">
                  <c:v>84.863</c:v>
                </c:pt>
                <c:pt idx="16">
                  <c:v>52.058000000000007</c:v>
                </c:pt>
                <c:pt idx="17">
                  <c:v>42.338000000000001</c:v>
                </c:pt>
                <c:pt idx="18">
                  <c:v>41.123000000000005</c:v>
                </c:pt>
                <c:pt idx="19">
                  <c:v>67.853000000000009</c:v>
                </c:pt>
                <c:pt idx="20">
                  <c:v>35.048000000000002</c:v>
                </c:pt>
                <c:pt idx="21">
                  <c:v>76.358000000000004</c:v>
                </c:pt>
                <c:pt idx="22">
                  <c:v>24.113</c:v>
                </c:pt>
                <c:pt idx="23">
                  <c:v>80.003</c:v>
                </c:pt>
              </c:numCache>
            </c:numRef>
          </c:xVal>
          <c:yVal>
            <c:numRef>
              <c:f>PostCovid!$E$225:$E$249</c:f>
              <c:numCache>
                <c:formatCode>General</c:formatCode>
                <c:ptCount val="25"/>
                <c:pt idx="0">
                  <c:v>29</c:v>
                </c:pt>
                <c:pt idx="1">
                  <c:v>32</c:v>
                </c:pt>
                <c:pt idx="2">
                  <c:v>56</c:v>
                </c:pt>
                <c:pt idx="3">
                  <c:v>62</c:v>
                </c:pt>
                <c:pt idx="4">
                  <c:v>56</c:v>
                </c:pt>
                <c:pt idx="5">
                  <c:v>33</c:v>
                </c:pt>
                <c:pt idx="6">
                  <c:v>46</c:v>
                </c:pt>
                <c:pt idx="7">
                  <c:v>56</c:v>
                </c:pt>
                <c:pt idx="8">
                  <c:v>59</c:v>
                </c:pt>
                <c:pt idx="9">
                  <c:v>59</c:v>
                </c:pt>
                <c:pt idx="10">
                  <c:v>37</c:v>
                </c:pt>
                <c:pt idx="11">
                  <c:v>43</c:v>
                </c:pt>
                <c:pt idx="12">
                  <c:v>30</c:v>
                </c:pt>
                <c:pt idx="13">
                  <c:v>60</c:v>
                </c:pt>
                <c:pt idx="14">
                  <c:v>44</c:v>
                </c:pt>
                <c:pt idx="15">
                  <c:v>45</c:v>
                </c:pt>
                <c:pt idx="16">
                  <c:v>46</c:v>
                </c:pt>
                <c:pt idx="17">
                  <c:v>47</c:v>
                </c:pt>
                <c:pt idx="18">
                  <c:v>51</c:v>
                </c:pt>
                <c:pt idx="19">
                  <c:v>27</c:v>
                </c:pt>
                <c:pt idx="20">
                  <c:v>53</c:v>
                </c:pt>
                <c:pt idx="21">
                  <c:v>42</c:v>
                </c:pt>
                <c:pt idx="22">
                  <c:v>56</c:v>
                </c:pt>
                <c:pt idx="23">
                  <c:v>41</c:v>
                </c:pt>
                <c:pt idx="24">
                  <c:v>64</c:v>
                </c:pt>
              </c:numCache>
            </c:numRef>
          </c:yVal>
          <c:smooth val="0"/>
          <c:extLst>
            <c:ext xmlns:c15="http://schemas.microsoft.com/office/drawing/2012/chart" uri="{02D57815-91ED-43cb-92C2-25804820EDAC}">
              <c15:datalabelsRange>
                <c15:f>PostCovid!$B$225:$B$249</c15:f>
                <c15:dlblRangeCache>
                  <c:ptCount val="25"/>
                  <c:pt idx="0">
                    <c:v>Chile</c:v>
                  </c:pt>
                  <c:pt idx="1">
                    <c:v>India</c:v>
                  </c:pt>
                  <c:pt idx="2">
                    <c:v>Ireland</c:v>
                  </c:pt>
                  <c:pt idx="3">
                    <c:v>Netherlands</c:v>
                  </c:pt>
                  <c:pt idx="4">
                    <c:v>Germany</c:v>
                  </c:pt>
                  <c:pt idx="5">
                    <c:v>Turkey</c:v>
                  </c:pt>
                  <c:pt idx="6">
                    <c:v>France</c:v>
                  </c:pt>
                  <c:pt idx="7">
                    <c:v>Japan</c:v>
                  </c:pt>
                  <c:pt idx="8">
                    <c:v>Canada</c:v>
                  </c:pt>
                  <c:pt idx="9">
                    <c:v>Australia</c:v>
                  </c:pt>
                  <c:pt idx="10">
                    <c:v>South Africa</c:v>
                  </c:pt>
                  <c:pt idx="11">
                    <c:v>Brazil</c:v>
                  </c:pt>
                  <c:pt idx="12">
                    <c:v>Mexico</c:v>
                  </c:pt>
                  <c:pt idx="13">
                    <c:v>UK</c:v>
                  </c:pt>
                  <c:pt idx="14">
                    <c:v>Spain</c:v>
                  </c:pt>
                  <c:pt idx="15">
                    <c:v>Malaysia</c:v>
                  </c:pt>
                  <c:pt idx="16">
                    <c:v>Hungary</c:v>
                  </c:pt>
                  <c:pt idx="17">
                    <c:v>Switzerland</c:v>
                  </c:pt>
                  <c:pt idx="18">
                    <c:v>South Korea</c:v>
                  </c:pt>
                  <c:pt idx="19">
                    <c:v>Italy</c:v>
                  </c:pt>
                  <c:pt idx="20">
                    <c:v>Belgium</c:v>
                  </c:pt>
                  <c:pt idx="21">
                    <c:v>Poland</c:v>
                  </c:pt>
                  <c:pt idx="22">
                    <c:v>Sweden</c:v>
                  </c:pt>
                  <c:pt idx="23">
                    <c:v>Saudi Arabia</c:v>
                  </c:pt>
                  <c:pt idx="24">
                    <c:v>Russia</c:v>
                  </c:pt>
                </c15:dlblRangeCache>
              </c15:datalabelsRange>
            </c:ext>
            <c:ext xmlns:c16="http://schemas.microsoft.com/office/drawing/2014/chart" uri="{C3380CC4-5D6E-409C-BE32-E72D297353CC}">
              <c16:uniqueId val="{00000002-2980-460D-9B03-708B4449C4D2}"/>
            </c:ext>
          </c:extLst>
        </c:ser>
        <c:dLbls>
          <c:showLegendKey val="0"/>
          <c:showVal val="0"/>
          <c:showCatName val="0"/>
          <c:showSerName val="0"/>
          <c:showPercent val="0"/>
          <c:showBubbleSize val="0"/>
        </c:dLbls>
        <c:axId val="1351813247"/>
        <c:axId val="1351821567"/>
      </c:scatterChart>
      <c:valAx>
        <c:axId val="1351813247"/>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800" b="1"/>
                  <a:t>Debiased</a:t>
                </a:r>
                <a:r>
                  <a:rPr lang="en-GB" sz="1800" b="1" baseline="0"/>
                  <a:t> National Religiosity</a:t>
                </a:r>
                <a:endParaRPr lang="en-GB" sz="1800" b="1"/>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351821567"/>
        <c:crosses val="autoZero"/>
        <c:crossBetween val="midCat"/>
      </c:valAx>
      <c:valAx>
        <c:axId val="135182156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800" b="1"/>
                  <a:t>% Response for each answer option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351813247"/>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GB" sz="2000" b="1" i="0" baseline="0">
                <a:effectLst/>
              </a:rPr>
              <a:t>LMM1 (IPSOS 2022): post-covid worry about climate change, </a:t>
            </a:r>
            <a:r>
              <a:rPr lang="en-GB" sz="2000" b="0" i="0" baseline="0">
                <a:effectLst/>
              </a:rPr>
              <a:t>versus</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n-GB" sz="2000" b="1" i="0" baseline="0">
                <a:effectLst/>
              </a:rPr>
              <a:t>National Relgiosities, with MM envelope,</a:t>
            </a:r>
            <a:r>
              <a:rPr lang="en-GB" sz="2000" b="0" i="0" baseline="0">
                <a:effectLst/>
              </a:rPr>
              <a:t> 24 nations</a:t>
            </a:r>
            <a:endParaRPr lang="en-GB" sz="20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scatterChart>
        <c:scatterStyle val="lineMarker"/>
        <c:varyColors val="0"/>
        <c:ser>
          <c:idx val="0"/>
          <c:order val="0"/>
          <c:tx>
            <c:v>A great deal</c:v>
          </c:tx>
          <c:spPr>
            <a:ln w="25400" cap="rnd">
              <a:noFill/>
              <a:round/>
            </a:ln>
            <a:effectLst/>
          </c:spPr>
          <c:marker>
            <c:symbol val="circle"/>
            <c:size val="5"/>
            <c:spPr>
              <a:solidFill>
                <a:schemeClr val="accent1"/>
              </a:solidFill>
              <a:ln w="9525">
                <a:solidFill>
                  <a:schemeClr val="accent1"/>
                </a:solidFill>
              </a:ln>
              <a:effectLst/>
            </c:spPr>
          </c:marker>
          <c:dLbls>
            <c:dLbl>
              <c:idx val="0"/>
              <c:layout>
                <c:manualLayout>
                  <c:x val="-2.3986576080929259E-2"/>
                  <c:y val="-2.3174996300536616E-2"/>
                </c:manualLayout>
              </c:layout>
              <c:tx>
                <c:rich>
                  <a:bodyPr/>
                  <a:lstStyle/>
                  <a:p>
                    <a:fld id="{F886E14A-976F-4510-9779-759360509B17}"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EA88-4BD4-B41E-AEE0AB72E989}"/>
                </c:ext>
              </c:extLst>
            </c:dLbl>
            <c:dLbl>
              <c:idx val="1"/>
              <c:tx>
                <c:rich>
                  <a:bodyPr/>
                  <a:lstStyle/>
                  <a:p>
                    <a:fld id="{72A63193-C722-477A-90DD-FDC879C19A6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EA88-4BD4-B41E-AEE0AB72E989}"/>
                </c:ext>
              </c:extLst>
            </c:dLbl>
            <c:dLbl>
              <c:idx val="2"/>
              <c:tx>
                <c:rich>
                  <a:bodyPr/>
                  <a:lstStyle/>
                  <a:p>
                    <a:fld id="{058C8B17-A633-4EE5-9B8F-4CE3332310E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EA88-4BD4-B41E-AEE0AB72E989}"/>
                </c:ext>
              </c:extLst>
            </c:dLbl>
            <c:dLbl>
              <c:idx val="3"/>
              <c:layout>
                <c:manualLayout>
                  <c:x val="-3.3071059014132723E-2"/>
                  <c:y val="2.3175152067415761E-2"/>
                </c:manualLayout>
              </c:layout>
              <c:tx>
                <c:rich>
                  <a:bodyPr/>
                  <a:lstStyle/>
                  <a:p>
                    <a:fld id="{030DBB09-7BC6-4DD3-A6FF-ED9644900CB3}"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EA88-4BD4-B41E-AEE0AB72E989}"/>
                </c:ext>
              </c:extLst>
            </c:dLbl>
            <c:dLbl>
              <c:idx val="4"/>
              <c:layout>
                <c:manualLayout>
                  <c:x val="-3.6742192284139621E-3"/>
                  <c:y val="3.9564787339266601E-3"/>
                </c:manualLayout>
              </c:layout>
              <c:tx>
                <c:rich>
                  <a:bodyPr/>
                  <a:lstStyle/>
                  <a:p>
                    <a:fld id="{CBF85412-DFD8-4F11-97C6-CDE9E892C234}"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EA88-4BD4-B41E-AEE0AB72E989}"/>
                </c:ext>
              </c:extLst>
            </c:dLbl>
            <c:dLbl>
              <c:idx val="5"/>
              <c:tx>
                <c:rich>
                  <a:bodyPr/>
                  <a:lstStyle/>
                  <a:p>
                    <a:fld id="{E37A5A90-4A91-412B-9142-B8950F42E54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EA88-4BD4-B41E-AEE0AB72E989}"/>
                </c:ext>
              </c:extLst>
            </c:dLbl>
            <c:dLbl>
              <c:idx val="6"/>
              <c:tx>
                <c:rich>
                  <a:bodyPr/>
                  <a:lstStyle/>
                  <a:p>
                    <a:fld id="{D1466749-1D91-4F80-8234-EFF1194A2236}"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EA88-4BD4-B41E-AEE0AB72E989}"/>
                </c:ext>
              </c:extLst>
            </c:dLbl>
            <c:dLbl>
              <c:idx val="7"/>
              <c:layout>
                <c:manualLayout>
                  <c:x val="-1.6292124537708966E-2"/>
                  <c:y val="-1.7240278199646408E-2"/>
                </c:manualLayout>
              </c:layout>
              <c:tx>
                <c:rich>
                  <a:bodyPr/>
                  <a:lstStyle/>
                  <a:p>
                    <a:fld id="{587C79A5-683F-4768-938B-8DFC89084998}"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A88-4BD4-B41E-AEE0AB72E989}"/>
                </c:ext>
              </c:extLst>
            </c:dLbl>
            <c:dLbl>
              <c:idx val="8"/>
              <c:layout>
                <c:manualLayout>
                  <c:x val="-2.449479485609308E-3"/>
                  <c:y val="3.956478733926805E-3"/>
                </c:manualLayout>
              </c:layout>
              <c:tx>
                <c:rich>
                  <a:bodyPr/>
                  <a:lstStyle/>
                  <a:p>
                    <a:fld id="{0EDC0A3F-F235-43EC-9C02-2D0A6CC352AC}"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EA88-4BD4-B41E-AEE0AB72E989}"/>
                </c:ext>
              </c:extLst>
            </c:dLbl>
            <c:dLbl>
              <c:idx val="9"/>
              <c:layout>
                <c:manualLayout>
                  <c:x val="-3.4632650404308817E-2"/>
                  <c:y val="-1.9218517566609812E-2"/>
                </c:manualLayout>
              </c:layout>
              <c:tx>
                <c:rich>
                  <a:bodyPr/>
                  <a:lstStyle/>
                  <a:p>
                    <a:fld id="{F310E670-98B3-4C07-AFD6-0ADC653B0E5D}"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EA88-4BD4-B41E-AEE0AB72E989}"/>
                </c:ext>
              </c:extLst>
            </c:dLbl>
            <c:dLbl>
              <c:idx val="10"/>
              <c:layout>
                <c:manualLayout>
                  <c:x val="-3.1589123925339094E-2"/>
                  <c:y val="-2.3174996300536689E-2"/>
                </c:manualLayout>
              </c:layout>
              <c:tx>
                <c:rich>
                  <a:bodyPr/>
                  <a:lstStyle/>
                  <a:p>
                    <a:fld id="{E6815A70-2043-4DCA-8545-E143B53A7210}"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EA88-4BD4-B41E-AEE0AB72E989}"/>
                </c:ext>
              </c:extLst>
            </c:dLbl>
            <c:dLbl>
              <c:idx val="11"/>
              <c:tx>
                <c:rich>
                  <a:bodyPr/>
                  <a:lstStyle/>
                  <a:p>
                    <a:fld id="{2228888A-419B-4B04-B751-E2D13FE2631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A88-4BD4-B41E-AEE0AB72E989}"/>
                </c:ext>
              </c:extLst>
            </c:dLbl>
            <c:dLbl>
              <c:idx val="12"/>
              <c:tx>
                <c:rich>
                  <a:bodyPr/>
                  <a:lstStyle/>
                  <a:p>
                    <a:fld id="{2F237FDB-D1FD-4932-BCA8-B11577520F4E}"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EA88-4BD4-B41E-AEE0AB72E989}"/>
                </c:ext>
              </c:extLst>
            </c:dLbl>
            <c:dLbl>
              <c:idx val="13"/>
              <c:layout>
                <c:manualLayout>
                  <c:x val="-1.8233385248154498E-2"/>
                  <c:y val="2.3175152067415904E-2"/>
                </c:manualLayout>
              </c:layout>
              <c:tx>
                <c:rich>
                  <a:bodyPr/>
                  <a:lstStyle/>
                  <a:p>
                    <a:fld id="{941C8490-A573-449D-881D-7E180A9220C5}"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EA88-4BD4-B41E-AEE0AB72E989}"/>
                </c:ext>
              </c:extLst>
            </c:dLbl>
            <c:dLbl>
              <c:idx val="14"/>
              <c:layout>
                <c:manualLayout>
                  <c:x val="1.224739742804654E-3"/>
                  <c:y val="-3.5608308605341317E-2"/>
                </c:manualLayout>
              </c:layout>
              <c:tx>
                <c:rich>
                  <a:bodyPr/>
                  <a:lstStyle/>
                  <a:p>
                    <a:fld id="{F9C39B2F-2A45-46A1-B017-AB4DDC2BA612}"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EA88-4BD4-B41E-AEE0AB72E989}"/>
                </c:ext>
              </c:extLst>
            </c:dLbl>
            <c:dLbl>
              <c:idx val="15"/>
              <c:layout>
                <c:manualLayout>
                  <c:x val="-3.4626478487494818E-2"/>
                  <c:y val="1.5262194599562295E-2"/>
                </c:manualLayout>
              </c:layout>
              <c:tx>
                <c:rich>
                  <a:bodyPr/>
                  <a:lstStyle/>
                  <a:p>
                    <a:fld id="{8812716F-3069-490B-A13A-2B14FC144010}"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EA88-4BD4-B41E-AEE0AB72E989}"/>
                </c:ext>
              </c:extLst>
            </c:dLbl>
            <c:dLbl>
              <c:idx val="16"/>
              <c:tx>
                <c:rich>
                  <a:bodyPr/>
                  <a:lstStyle/>
                  <a:p>
                    <a:fld id="{BE22583A-6671-4577-A404-5753C6DBB87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EA88-4BD4-B41E-AEE0AB72E989}"/>
                </c:ext>
              </c:extLst>
            </c:dLbl>
            <c:dLbl>
              <c:idx val="17"/>
              <c:layout>
                <c:manualLayout>
                  <c:x val="-4.7238211879975595E-2"/>
                  <c:y val="-2.1196756933573216E-2"/>
                </c:manualLayout>
              </c:layout>
              <c:tx>
                <c:rich>
                  <a:bodyPr/>
                  <a:lstStyle/>
                  <a:p>
                    <a:fld id="{AC76A9EC-1433-486E-9036-B3A722449F7A}"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EA88-4BD4-B41E-AEE0AB72E989}"/>
                </c:ext>
              </c:extLst>
            </c:dLbl>
            <c:dLbl>
              <c:idx val="18"/>
              <c:layout>
                <c:manualLayout>
                  <c:x val="-6.1236987140232697E-3"/>
                  <c:y val="7.912957467853466E-3"/>
                </c:manualLayout>
              </c:layout>
              <c:tx>
                <c:rich>
                  <a:bodyPr/>
                  <a:lstStyle/>
                  <a:p>
                    <a:fld id="{4AD9A0CB-6441-4A81-BE52-08F4C52EDF3B}"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EA88-4BD4-B41E-AEE0AB72E989}"/>
                </c:ext>
              </c:extLst>
            </c:dLbl>
            <c:dLbl>
              <c:idx val="19"/>
              <c:layout>
                <c:manualLayout>
                  <c:x val="-2.2186208659006418E-2"/>
                  <c:y val="2.5153391434379307E-2"/>
                </c:manualLayout>
              </c:layout>
              <c:tx>
                <c:rich>
                  <a:bodyPr/>
                  <a:lstStyle/>
                  <a:p>
                    <a:fld id="{C8342741-7288-4DF6-87F2-0C3072ADB566}"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EA88-4BD4-B41E-AEE0AB72E989}"/>
                </c:ext>
              </c:extLst>
            </c:dLbl>
            <c:dLbl>
              <c:idx val="20"/>
              <c:layout>
                <c:manualLayout>
                  <c:x val="-8.2057562767911818E-2"/>
                  <c:y val="-1.7804154302670624E-2"/>
                </c:manualLayout>
              </c:layout>
              <c:tx>
                <c:rich>
                  <a:bodyPr/>
                  <a:lstStyle/>
                  <a:p>
                    <a:fld id="{B9A2FD0C-F085-4FC5-840B-8C62D60A0673}"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EA88-4BD4-B41E-AEE0AB72E989}"/>
                </c:ext>
              </c:extLst>
            </c:dLbl>
            <c:dLbl>
              <c:idx val="21"/>
              <c:layout>
                <c:manualLayout>
                  <c:x val="-2.9295774647887324E-2"/>
                  <c:y val="2.5153391434379307E-2"/>
                </c:manualLayout>
              </c:layout>
              <c:tx>
                <c:rich>
                  <a:bodyPr/>
                  <a:lstStyle/>
                  <a:p>
                    <a:fld id="{C5CD73F7-65B9-4EE6-B0C3-01C50760DD8E}"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EA88-4BD4-B41E-AEE0AB72E989}"/>
                </c:ext>
              </c:extLst>
            </c:dLbl>
            <c:dLbl>
              <c:idx val="22"/>
              <c:layout>
                <c:manualLayout>
                  <c:x val="-3.455608006133342E-2"/>
                  <c:y val="-1.9218517566609812E-2"/>
                </c:manualLayout>
              </c:layout>
              <c:tx>
                <c:rich>
                  <a:bodyPr/>
                  <a:lstStyle/>
                  <a:p>
                    <a:fld id="{696842D6-B634-4BE9-BC1D-9B82A6FCB8B7}"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EA88-4BD4-B41E-AEE0AB72E989}"/>
                </c:ext>
              </c:extLst>
            </c:dLbl>
            <c:dLbl>
              <c:idx val="23"/>
              <c:layout>
                <c:manualLayout>
                  <c:x val="-3.6742192284139621E-3"/>
                  <c:y val="-3.956478733926805E-3"/>
                </c:manualLayout>
              </c:layout>
              <c:tx>
                <c:rich>
                  <a:bodyPr/>
                  <a:lstStyle/>
                  <a:p>
                    <a:fld id="{9C2C3030-EEF9-4759-811D-853C5CFB0376}"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EA88-4BD4-B41E-AEE0AB72E989}"/>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accent1"/>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25400" cap="rnd">
                <a:solidFill>
                  <a:schemeClr val="accent1"/>
                </a:solidFill>
                <a:prstDash val="solid"/>
              </a:ln>
              <a:effectLst/>
            </c:spPr>
            <c:trendlineType val="linear"/>
            <c:backward val="4"/>
            <c:dispRSqr val="1"/>
            <c:dispEq val="0"/>
            <c:trendlineLbl>
              <c:layout>
                <c:manualLayout>
                  <c:x val="-0.65285851362884595"/>
                  <c:y val="0.14518952935037424"/>
                </c:manualLayout>
              </c:layout>
              <c:numFmt formatCode="General" sourceLinked="0"/>
              <c:spPr>
                <a:noFill/>
                <a:ln>
                  <a:noFill/>
                </a:ln>
                <a:effectLst/>
              </c:spPr>
              <c:txPr>
                <a:bodyPr rot="0" spcFirstLastPara="1" vertOverflow="ellipsis" vert="horz" wrap="square" anchor="ctr" anchorCtr="1"/>
                <a:lstStyle/>
                <a:p>
                  <a:pPr>
                    <a:defRPr sz="1400" b="1" i="0" u="none" strike="noStrike" kern="1200" baseline="0">
                      <a:solidFill>
                        <a:schemeClr val="accent1"/>
                      </a:solidFill>
                      <a:latin typeface="+mn-lt"/>
                      <a:ea typeface="+mn-ea"/>
                      <a:cs typeface="+mn-cs"/>
                    </a:defRPr>
                  </a:pPr>
                  <a:endParaRPr lang="en-US"/>
                </a:p>
              </c:txPr>
            </c:trendlineLbl>
          </c:trendline>
          <c:xVal>
            <c:numRef>
              <c:f>PostCovid!$C$225:$C$248</c:f>
              <c:numCache>
                <c:formatCode>0.00</c:formatCode>
                <c:ptCount val="24"/>
                <c:pt idx="0">
                  <c:v>64.207999999999998</c:v>
                </c:pt>
                <c:pt idx="1">
                  <c:v>93.367999999999995</c:v>
                </c:pt>
                <c:pt idx="2">
                  <c:v>53.273000000000003</c:v>
                </c:pt>
                <c:pt idx="3">
                  <c:v>33.832999999999998</c:v>
                </c:pt>
                <c:pt idx="4">
                  <c:v>38.692999999999998</c:v>
                </c:pt>
                <c:pt idx="5">
                  <c:v>78.787999999999997</c:v>
                </c:pt>
                <c:pt idx="6">
                  <c:v>39.908000000000001</c:v>
                </c:pt>
                <c:pt idx="7">
                  <c:v>32.618000000000002</c:v>
                </c:pt>
                <c:pt idx="8">
                  <c:v>43.552999999999997</c:v>
                </c:pt>
                <c:pt idx="9">
                  <c:v>36.262999999999998</c:v>
                </c:pt>
                <c:pt idx="10">
                  <c:v>72.713000000000008</c:v>
                </c:pt>
                <c:pt idx="11">
                  <c:v>82.433000000000007</c:v>
                </c:pt>
                <c:pt idx="12">
                  <c:v>66.638000000000005</c:v>
                </c:pt>
                <c:pt idx="13">
                  <c:v>28.972999999999999</c:v>
                </c:pt>
                <c:pt idx="14">
                  <c:v>47.198</c:v>
                </c:pt>
                <c:pt idx="15">
                  <c:v>84.863</c:v>
                </c:pt>
                <c:pt idx="16">
                  <c:v>52.058000000000007</c:v>
                </c:pt>
                <c:pt idx="17">
                  <c:v>42.338000000000001</c:v>
                </c:pt>
                <c:pt idx="18">
                  <c:v>41.123000000000005</c:v>
                </c:pt>
                <c:pt idx="19">
                  <c:v>67.853000000000009</c:v>
                </c:pt>
                <c:pt idx="20">
                  <c:v>35.048000000000002</c:v>
                </c:pt>
                <c:pt idx="21">
                  <c:v>76.358000000000004</c:v>
                </c:pt>
                <c:pt idx="22">
                  <c:v>24.113</c:v>
                </c:pt>
                <c:pt idx="23">
                  <c:v>80.003</c:v>
                </c:pt>
              </c:numCache>
            </c:numRef>
          </c:xVal>
          <c:yVal>
            <c:numRef>
              <c:f>PostCovid!$F$225:$F$248</c:f>
              <c:numCache>
                <c:formatCode>General</c:formatCode>
                <c:ptCount val="24"/>
                <c:pt idx="0">
                  <c:v>34</c:v>
                </c:pt>
                <c:pt idx="1">
                  <c:v>31</c:v>
                </c:pt>
                <c:pt idx="2">
                  <c:v>17</c:v>
                </c:pt>
                <c:pt idx="3">
                  <c:v>10</c:v>
                </c:pt>
                <c:pt idx="4">
                  <c:v>13</c:v>
                </c:pt>
                <c:pt idx="5">
                  <c:v>29</c:v>
                </c:pt>
                <c:pt idx="6">
                  <c:v>23</c:v>
                </c:pt>
                <c:pt idx="7">
                  <c:v>11</c:v>
                </c:pt>
                <c:pt idx="8">
                  <c:v>10</c:v>
                </c:pt>
                <c:pt idx="9">
                  <c:v>16</c:v>
                </c:pt>
                <c:pt idx="10">
                  <c:v>30</c:v>
                </c:pt>
                <c:pt idx="11">
                  <c:v>25</c:v>
                </c:pt>
                <c:pt idx="12">
                  <c:v>30</c:v>
                </c:pt>
                <c:pt idx="13">
                  <c:v>13</c:v>
                </c:pt>
                <c:pt idx="14">
                  <c:v>18</c:v>
                </c:pt>
                <c:pt idx="15">
                  <c:v>17</c:v>
                </c:pt>
                <c:pt idx="16">
                  <c:v>14</c:v>
                </c:pt>
                <c:pt idx="17">
                  <c:v>18</c:v>
                </c:pt>
                <c:pt idx="18">
                  <c:v>16</c:v>
                </c:pt>
                <c:pt idx="19">
                  <c:v>28</c:v>
                </c:pt>
                <c:pt idx="20">
                  <c:v>15</c:v>
                </c:pt>
                <c:pt idx="21">
                  <c:v>18</c:v>
                </c:pt>
                <c:pt idx="22">
                  <c:v>16</c:v>
                </c:pt>
                <c:pt idx="23">
                  <c:v>19</c:v>
                </c:pt>
              </c:numCache>
            </c:numRef>
          </c:yVal>
          <c:smooth val="0"/>
          <c:extLst>
            <c:ext xmlns:c15="http://schemas.microsoft.com/office/drawing/2012/chart" uri="{02D57815-91ED-43cb-92C2-25804820EDAC}">
              <c15:datalabelsRange>
                <c15:f>PostCovid!$B$225:$B$249</c15:f>
                <c15:dlblRangeCache>
                  <c:ptCount val="25"/>
                  <c:pt idx="0">
                    <c:v>Chile</c:v>
                  </c:pt>
                  <c:pt idx="1">
                    <c:v>India</c:v>
                  </c:pt>
                  <c:pt idx="2">
                    <c:v>Ireland</c:v>
                  </c:pt>
                  <c:pt idx="3">
                    <c:v>Netherlands</c:v>
                  </c:pt>
                  <c:pt idx="4">
                    <c:v>Germany</c:v>
                  </c:pt>
                  <c:pt idx="5">
                    <c:v>Turkey</c:v>
                  </c:pt>
                  <c:pt idx="6">
                    <c:v>France</c:v>
                  </c:pt>
                  <c:pt idx="7">
                    <c:v>Japan</c:v>
                  </c:pt>
                  <c:pt idx="8">
                    <c:v>Canada</c:v>
                  </c:pt>
                  <c:pt idx="9">
                    <c:v>Australia</c:v>
                  </c:pt>
                  <c:pt idx="10">
                    <c:v>South Africa</c:v>
                  </c:pt>
                  <c:pt idx="11">
                    <c:v>Brazil</c:v>
                  </c:pt>
                  <c:pt idx="12">
                    <c:v>Mexico</c:v>
                  </c:pt>
                  <c:pt idx="13">
                    <c:v>UK</c:v>
                  </c:pt>
                  <c:pt idx="14">
                    <c:v>Spain</c:v>
                  </c:pt>
                  <c:pt idx="15">
                    <c:v>Malaysia</c:v>
                  </c:pt>
                  <c:pt idx="16">
                    <c:v>Hungary</c:v>
                  </c:pt>
                  <c:pt idx="17">
                    <c:v>Switzerland</c:v>
                  </c:pt>
                  <c:pt idx="18">
                    <c:v>South Korea</c:v>
                  </c:pt>
                  <c:pt idx="19">
                    <c:v>Italy</c:v>
                  </c:pt>
                  <c:pt idx="20">
                    <c:v>Belgium</c:v>
                  </c:pt>
                  <c:pt idx="21">
                    <c:v>Poland</c:v>
                  </c:pt>
                  <c:pt idx="22">
                    <c:v>Sweden</c:v>
                  </c:pt>
                  <c:pt idx="23">
                    <c:v>Saudi Arabia</c:v>
                  </c:pt>
                  <c:pt idx="24">
                    <c:v>Russia</c:v>
                  </c:pt>
                </c15:dlblRangeCache>
              </c15:datalabelsRange>
            </c:ext>
            <c:ext xmlns:c16="http://schemas.microsoft.com/office/drawing/2014/chart" uri="{C3380CC4-5D6E-409C-BE32-E72D297353CC}">
              <c16:uniqueId val="{00000019-EA88-4BD4-B41E-AEE0AB72E989}"/>
            </c:ext>
          </c:extLst>
        </c:ser>
        <c:dLbls>
          <c:showLegendKey val="0"/>
          <c:showVal val="0"/>
          <c:showCatName val="0"/>
          <c:showSerName val="0"/>
          <c:showPercent val="0"/>
          <c:showBubbleSize val="0"/>
        </c:dLbls>
        <c:axId val="1351813247"/>
        <c:axId val="1351821567"/>
        <c:extLst>
          <c:ext xmlns:c15="http://schemas.microsoft.com/office/drawing/2012/chart" uri="{02D57815-91ED-43cb-92C2-25804820EDAC}">
            <c15:filteredScatterSeries>
              <c15:ser>
                <c:idx val="1"/>
                <c:order val="1"/>
                <c:tx>
                  <c:v>A little + Not al all</c:v>
                </c:tx>
                <c:spPr>
                  <a:ln w="25400" cap="rnd">
                    <a:noFill/>
                    <a:round/>
                  </a:ln>
                  <a:effectLst/>
                </c:spPr>
                <c:marker>
                  <c:symbol val="circle"/>
                  <c:size val="5"/>
                  <c:spPr>
                    <a:solidFill>
                      <a:schemeClr val="accent2"/>
                    </a:solidFill>
                    <a:ln w="9525">
                      <a:solidFill>
                        <a:schemeClr val="accent2"/>
                      </a:solidFill>
                    </a:ln>
                    <a:effectLst/>
                  </c:spPr>
                </c:marker>
                <c:dLbls>
                  <c:dLbl>
                    <c:idx val="0"/>
                    <c:tx>
                      <c:rich>
                        <a:bodyPr/>
                        <a:lstStyle/>
                        <a:p>
                          <a:fld id="{6AD84EA8-8EF2-493D-9361-4C3F717ABA17}" type="CELLRANGE">
                            <a:rPr lang="en-US"/>
                            <a:pPr/>
                            <a:t>[CELLRANGE]</a:t>
                          </a:fld>
                          <a:endParaRPr lang="en-GB"/>
                        </a:p>
                      </c:rich>
                    </c:tx>
                    <c:dLblPos val="l"/>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1A-EA88-4BD4-B41E-AEE0AB72E989}"/>
                      </c:ext>
                    </c:extLst>
                  </c:dLbl>
                  <c:dLbl>
                    <c:idx val="1"/>
                    <c:layout>
                      <c:manualLayout>
                        <c:x val="1.224739742804654E-3"/>
                        <c:y val="-3.165182987141444E-2"/>
                      </c:manualLayout>
                    </c:layout>
                    <c:tx>
                      <c:rich>
                        <a:bodyPr/>
                        <a:lstStyle/>
                        <a:p>
                          <a:fld id="{54770647-6787-4A3D-B83D-0D942251FDD9}" type="CELLRANGE">
                            <a:rPr lang="en-US"/>
                            <a:pPr/>
                            <a:t>[CELLRANGE]</a:t>
                          </a:fld>
                          <a:endParaRPr lang="en-GB"/>
                        </a:p>
                      </c:rich>
                    </c:tx>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1B-EA88-4BD4-B41E-AEE0AB72E989}"/>
                      </c:ext>
                    </c:extLst>
                  </c:dLbl>
                  <c:dLbl>
                    <c:idx val="2"/>
                    <c:tx>
                      <c:rich>
                        <a:bodyPr/>
                        <a:lstStyle/>
                        <a:p>
                          <a:fld id="{8300DFEA-7936-408A-8BA7-E5A3508BD82A}"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C-EA88-4BD4-B41E-AEE0AB72E989}"/>
                      </c:ext>
                    </c:extLst>
                  </c:dLbl>
                  <c:dLbl>
                    <c:idx val="3"/>
                    <c:layout>
                      <c:manualLayout>
                        <c:x val="-4.5318456442179265E-2"/>
                        <c:y val="-2.3174996300536616E-2"/>
                      </c:manualLayout>
                    </c:layout>
                    <c:tx>
                      <c:rich>
                        <a:bodyPr/>
                        <a:lstStyle/>
                        <a:p>
                          <a:fld id="{A74D63C4-6B1F-440E-B878-834DCBCC4691}" type="CELLRANGE">
                            <a:rPr lang="en-US"/>
                            <a:pPr/>
                            <a:t>[CELLRANGE]</a:t>
                          </a:fld>
                          <a:endParaRPr lang="en-GB"/>
                        </a:p>
                      </c:rich>
                    </c:tx>
                    <c:dLblPos val="r"/>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1D-EA88-4BD4-B41E-AEE0AB72E989}"/>
                      </c:ext>
                    </c:extLst>
                  </c:dLbl>
                  <c:dLbl>
                    <c:idx val="4"/>
                    <c:layout>
                      <c:manualLayout>
                        <c:x val="-3.6742192284139621E-3"/>
                        <c:y val="-3.6267302764686032E-17"/>
                      </c:manualLayout>
                    </c:layout>
                    <c:tx>
                      <c:rich>
                        <a:bodyPr/>
                        <a:lstStyle/>
                        <a:p>
                          <a:fld id="{A5DB599D-6776-40E8-AA9B-9A108F963646}" type="CELLRANGE">
                            <a:rPr lang="en-US"/>
                            <a:pPr/>
                            <a:t>[CELLRANGE]</a:t>
                          </a:fld>
                          <a:endParaRPr lang="en-GB"/>
                        </a:p>
                      </c:rich>
                    </c:tx>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1E-EA88-4BD4-B41E-AEE0AB72E989}"/>
                      </c:ext>
                    </c:extLst>
                  </c:dLbl>
                  <c:dLbl>
                    <c:idx val="5"/>
                    <c:tx>
                      <c:rich>
                        <a:bodyPr/>
                        <a:lstStyle/>
                        <a:p>
                          <a:fld id="{23B9A7E7-E8C7-46CC-8C68-3B4AAC25C69F}"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F-EA88-4BD4-B41E-AEE0AB72E989}"/>
                      </c:ext>
                    </c:extLst>
                  </c:dLbl>
                  <c:dLbl>
                    <c:idx val="6"/>
                    <c:tx>
                      <c:rich>
                        <a:bodyPr/>
                        <a:lstStyle/>
                        <a:p>
                          <a:fld id="{6E41BAF6-9D38-4E9F-B2D1-EDA64A395627}" type="CELLRANGE">
                            <a:rPr lang="en-US"/>
                            <a:pPr/>
                            <a:t>[CELLRANGE]</a:t>
                          </a:fld>
                          <a:endParaRPr lang="en-GB"/>
                        </a:p>
                      </c:rich>
                    </c:tx>
                    <c:dLblPos val="l"/>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20-EA88-4BD4-B41E-AEE0AB72E989}"/>
                      </c:ext>
                    </c:extLst>
                  </c:dLbl>
                  <c:dLbl>
                    <c:idx val="7"/>
                    <c:layout>
                      <c:manualLayout>
                        <c:x val="-1.224739742804654E-3"/>
                        <c:y val="-3.956478733926805E-3"/>
                      </c:manualLayout>
                    </c:layout>
                    <c:tx>
                      <c:rich>
                        <a:bodyPr/>
                        <a:lstStyle/>
                        <a:p>
                          <a:fld id="{D0D97ECC-FBDC-4229-AF14-442D443E1FEA}" type="CELLRANGE">
                            <a:rPr lang="en-US"/>
                            <a:pPr/>
                            <a:t>[CELLRANGE]</a:t>
                          </a:fld>
                          <a:endParaRPr lang="en-GB"/>
                        </a:p>
                      </c:rich>
                    </c:tx>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21-EA88-4BD4-B41E-AEE0AB72E989}"/>
                      </c:ext>
                    </c:extLst>
                  </c:dLbl>
                  <c:dLbl>
                    <c:idx val="8"/>
                    <c:layout>
                      <c:manualLayout>
                        <c:x val="-4.8989589712186161E-3"/>
                        <c:y val="0"/>
                      </c:manualLayout>
                    </c:layout>
                    <c:tx>
                      <c:rich>
                        <a:bodyPr/>
                        <a:lstStyle/>
                        <a:p>
                          <a:fld id="{216FF9FA-FEE6-4D33-8656-C02F0B27598E}" type="CELLRANGE">
                            <a:rPr lang="en-US"/>
                            <a:pPr/>
                            <a:t>[CELLRANGE]</a:t>
                          </a:fld>
                          <a:endParaRPr lang="en-GB"/>
                        </a:p>
                      </c:rich>
                    </c:tx>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22-EA88-4BD4-B41E-AEE0AB72E989}"/>
                      </c:ext>
                    </c:extLst>
                  </c:dLbl>
                  <c:dLbl>
                    <c:idx val="9"/>
                    <c:layout>
                      <c:manualLayout>
                        <c:x val="1.3472137170851195E-2"/>
                        <c:y val="-2.967359050445104E-2"/>
                      </c:manualLayout>
                    </c:layout>
                    <c:tx>
                      <c:rich>
                        <a:bodyPr/>
                        <a:lstStyle/>
                        <a:p>
                          <a:fld id="{2A8D7189-3AA9-4A46-8368-2AC5C455A5B4}" type="CELLRANGE">
                            <a:rPr lang="en-US"/>
                            <a:pPr/>
                            <a:t>[CELLRANGE]</a:t>
                          </a:fld>
                          <a:endParaRPr lang="en-GB"/>
                        </a:p>
                      </c:rich>
                    </c:tx>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23-EA88-4BD4-B41E-AEE0AB72E989}"/>
                      </c:ext>
                    </c:extLst>
                  </c:dLbl>
                  <c:dLbl>
                    <c:idx val="10"/>
                    <c:layout>
                      <c:manualLayout>
                        <c:x val="-8.2773987299352522E-2"/>
                        <c:y val="-3.956478733926805E-3"/>
                      </c:manualLayout>
                    </c:layout>
                    <c:tx>
                      <c:rich>
                        <a:bodyPr/>
                        <a:lstStyle/>
                        <a:p>
                          <a:fld id="{1FCC85D3-4612-4837-B457-C507BFDCF4BB}" type="CELLRANGE">
                            <a:rPr lang="en-US"/>
                            <a:pPr/>
                            <a:t>[CELLRANGE]</a:t>
                          </a:fld>
                          <a:endParaRPr lang="en-GB"/>
                        </a:p>
                      </c:rich>
                    </c:tx>
                    <c:dLblPos val="r"/>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24-EA88-4BD4-B41E-AEE0AB72E989}"/>
                      </c:ext>
                    </c:extLst>
                  </c:dLbl>
                  <c:dLbl>
                    <c:idx val="11"/>
                    <c:layout>
                      <c:manualLayout>
                        <c:x val="-1.224739742804654E-3"/>
                        <c:y val="0"/>
                      </c:manualLayout>
                    </c:layout>
                    <c:tx>
                      <c:rich>
                        <a:bodyPr/>
                        <a:lstStyle/>
                        <a:p>
                          <a:fld id="{0A0704E3-C3BD-4969-9A4D-F8AAC7E6C611}" type="CELLRANGE">
                            <a:rPr lang="en-US"/>
                            <a:pPr/>
                            <a:t>[CELLRANGE]</a:t>
                          </a:fld>
                          <a:endParaRPr lang="en-GB"/>
                        </a:p>
                      </c:rich>
                    </c:tx>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25-EA88-4BD4-B41E-AEE0AB72E989}"/>
                      </c:ext>
                    </c:extLst>
                  </c:dLbl>
                  <c:dLbl>
                    <c:idx val="12"/>
                    <c:layout>
                      <c:manualLayout>
                        <c:x val="1.7146356399265157E-2"/>
                        <c:y val="-3.7586547972304651E-2"/>
                      </c:manualLayout>
                    </c:layout>
                    <c:tx>
                      <c:rich>
                        <a:bodyPr/>
                        <a:lstStyle/>
                        <a:p>
                          <a:fld id="{DD2BA8FE-818F-48D1-8C5B-2A4BA871066F}" type="CELLRANGE">
                            <a:rPr lang="en-US"/>
                            <a:pPr/>
                            <a:t>[CELLRANGE]</a:t>
                          </a:fld>
                          <a:endParaRPr lang="en-GB"/>
                        </a:p>
                      </c:rich>
                    </c:tx>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26-EA88-4BD4-B41E-AEE0AB72E989}"/>
                      </c:ext>
                    </c:extLst>
                  </c:dLbl>
                  <c:dLbl>
                    <c:idx val="13"/>
                    <c:layout>
                      <c:manualLayout>
                        <c:x val="-4.1365633031327342E-2"/>
                        <c:y val="-3.6267302764686032E-17"/>
                      </c:manualLayout>
                    </c:layout>
                    <c:tx>
                      <c:rich>
                        <a:bodyPr/>
                        <a:lstStyle/>
                        <a:p>
                          <a:fld id="{C4D60F90-81BA-443D-8EBE-BA513FE559E3}" type="CELLRANGE">
                            <a:rPr lang="en-US"/>
                            <a:pPr/>
                            <a:t>[CELLRANGE]</a:t>
                          </a:fld>
                          <a:endParaRPr lang="en-GB"/>
                        </a:p>
                      </c:rich>
                    </c:tx>
                    <c:dLblPos val="r"/>
                    <c:showLegendKey val="0"/>
                    <c:showVal val="0"/>
                    <c:showCatName val="0"/>
                    <c:showSerName val="0"/>
                    <c:showPercent val="0"/>
                    <c:showBubbleSize val="0"/>
                    <c:extLst>
                      <c:ext uri="{CE6537A1-D6FC-4f65-9D91-7224C49458BB}">
                        <c15:layout>
                          <c:manualLayout>
                            <c:w val="3.1567715088890065E-2"/>
                            <c:h val="3.2502472799208704E-2"/>
                          </c:manualLayout>
                        </c15:layout>
                        <c15:dlblFieldTable/>
                        <c15:showDataLabelsRange val="1"/>
                      </c:ext>
                      <c:ext xmlns:c16="http://schemas.microsoft.com/office/drawing/2014/chart" uri="{C3380CC4-5D6E-409C-BE32-E72D297353CC}">
                        <c16:uniqueId val="{00000027-EA88-4BD4-B41E-AEE0AB72E989}"/>
                      </c:ext>
                    </c:extLst>
                  </c:dLbl>
                  <c:dLbl>
                    <c:idx val="14"/>
                    <c:layout>
                      <c:manualLayout>
                        <c:x val="-2.4133544850065906E-2"/>
                        <c:y val="1.92186733334891E-2"/>
                      </c:manualLayout>
                    </c:layout>
                    <c:tx>
                      <c:rich>
                        <a:bodyPr/>
                        <a:lstStyle/>
                        <a:p>
                          <a:fld id="{3479EABD-DCAF-4A0D-9EC5-298843B76E3D}" type="CELLRANGE">
                            <a:rPr lang="en-US"/>
                            <a:pPr/>
                            <a:t>[CELLRANGE]</a:t>
                          </a:fld>
                          <a:endParaRPr lang="en-GB"/>
                        </a:p>
                      </c:rich>
                    </c:tx>
                    <c:dLblPos val="r"/>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28-EA88-4BD4-B41E-AEE0AB72E989}"/>
                      </c:ext>
                    </c:extLst>
                  </c:dLbl>
                  <c:dLbl>
                    <c:idx val="15"/>
                    <c:tx>
                      <c:rich>
                        <a:bodyPr/>
                        <a:lstStyle/>
                        <a:p>
                          <a:fld id="{55B58BAC-EA55-4859-AD96-9A9F1E72D948}" type="CELLRANGE">
                            <a:rPr lang="en-US"/>
                            <a:pPr/>
                            <a:t>[CELLRANGE]</a:t>
                          </a:fld>
                          <a:endParaRPr lang="en-GB"/>
                        </a:p>
                      </c:rich>
                    </c:tx>
                    <c:dLblPos val="t"/>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29-EA88-4BD4-B41E-AEE0AB72E989}"/>
                      </c:ext>
                    </c:extLst>
                  </c:dLbl>
                  <c:dLbl>
                    <c:idx val="16"/>
                    <c:layout>
                      <c:manualLayout>
                        <c:x val="2.2045315370483771E-2"/>
                        <c:y val="-2.3738872403560832E-2"/>
                      </c:manualLayout>
                    </c:layout>
                    <c:tx>
                      <c:rich>
                        <a:bodyPr/>
                        <a:lstStyle/>
                        <a:p>
                          <a:fld id="{246CDF63-0C99-4536-9FE7-7D72CCE2E6FC}" type="CELLRANGE">
                            <a:rPr lang="en-US"/>
                            <a:pPr/>
                            <a:t>[CELLRANGE]</a:t>
                          </a:fld>
                          <a:endParaRPr lang="en-GB"/>
                        </a:p>
                      </c:rich>
                    </c:tx>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2A-EA88-4BD4-B41E-AEE0AB72E989}"/>
                      </c:ext>
                    </c:extLst>
                  </c:dLbl>
                  <c:dLbl>
                    <c:idx val="17"/>
                    <c:tx>
                      <c:rich>
                        <a:bodyPr/>
                        <a:lstStyle/>
                        <a:p>
                          <a:fld id="{E074B817-A793-4909-834C-3874CE2D1920}"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2B-EA88-4BD4-B41E-AEE0AB72E989}"/>
                      </c:ext>
                    </c:extLst>
                  </c:dLbl>
                  <c:dLbl>
                    <c:idx val="18"/>
                    <c:layout>
                      <c:manualLayout>
                        <c:x val="2.9393753827311696E-2"/>
                        <c:y val="-1.7804154302670658E-2"/>
                      </c:manualLayout>
                    </c:layout>
                    <c:tx>
                      <c:rich>
                        <a:bodyPr/>
                        <a:lstStyle/>
                        <a:p>
                          <a:fld id="{81AB620C-CD12-41DF-87AC-93A995E9F472}" type="CELLRANGE">
                            <a:rPr lang="en-US"/>
                            <a:pPr/>
                            <a:t>[CELLRANGE]</a:t>
                          </a:fld>
                          <a:endParaRPr lang="en-GB"/>
                        </a:p>
                      </c:rich>
                    </c:tx>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2C-EA88-4BD4-B41E-AEE0AB72E989}"/>
                      </c:ext>
                    </c:extLst>
                  </c:dLbl>
                  <c:dLbl>
                    <c:idx val="19"/>
                    <c:layout>
                      <c:manualLayout>
                        <c:x val="-1.8511989430592457E-2"/>
                        <c:y val="2.119691270045243E-2"/>
                      </c:manualLayout>
                    </c:layout>
                    <c:tx>
                      <c:rich>
                        <a:bodyPr/>
                        <a:lstStyle/>
                        <a:p>
                          <a:fld id="{74CBC3C2-129E-474A-8889-B2679DBC3BC4}" type="CELLRANGE">
                            <a:rPr lang="en-US"/>
                            <a:pPr/>
                            <a:t>[CELLRANGE]</a:t>
                          </a:fld>
                          <a:endParaRPr lang="en-GB"/>
                        </a:p>
                      </c:rich>
                    </c:tx>
                    <c:dLblPos val="r"/>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2D-EA88-4BD4-B41E-AEE0AB72E989}"/>
                      </c:ext>
                    </c:extLst>
                  </c:dLbl>
                  <c:dLbl>
                    <c:idx val="20"/>
                    <c:layout>
                      <c:manualLayout>
                        <c:x val="-3.3836569571485786E-2"/>
                        <c:y val="2.1196912700452465E-2"/>
                      </c:manualLayout>
                    </c:layout>
                    <c:tx>
                      <c:rich>
                        <a:bodyPr/>
                        <a:lstStyle/>
                        <a:p>
                          <a:fld id="{B9C23A0E-70E1-4F4F-B68C-FB1EACF43602}" type="CELLRANGE">
                            <a:rPr lang="en-US"/>
                            <a:pPr/>
                            <a:t>[CELLRANGE]</a:t>
                          </a:fld>
                          <a:endParaRPr lang="en-GB"/>
                        </a:p>
                      </c:rich>
                    </c:tx>
                    <c:dLblPos val="r"/>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2E-EA88-4BD4-B41E-AEE0AB72E989}"/>
                      </c:ext>
                    </c:extLst>
                  </c:dLbl>
                  <c:dLbl>
                    <c:idx val="21"/>
                    <c:tx>
                      <c:rich>
                        <a:bodyPr/>
                        <a:lstStyle/>
                        <a:p>
                          <a:fld id="{45D02DD0-E00C-4DAD-9065-94FFE81B22A6}" type="CELLRANGE">
                            <a:rPr lang="en-US"/>
                            <a:pPr/>
                            <a:t>[CELLRANGE]</a:t>
                          </a:fld>
                          <a:endParaRPr lang="en-GB"/>
                        </a:p>
                      </c:rich>
                    </c:tx>
                    <c:dLblPos val="l"/>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2F-EA88-4BD4-B41E-AEE0AB72E989}"/>
                      </c:ext>
                    </c:extLst>
                  </c:dLbl>
                  <c:dLbl>
                    <c:idx val="22"/>
                    <c:layout>
                      <c:manualLayout>
                        <c:x val="-2.4758162118896237E-2"/>
                        <c:y val="2.5153391434379273E-2"/>
                      </c:manualLayout>
                    </c:layout>
                    <c:tx>
                      <c:rich>
                        <a:bodyPr/>
                        <a:lstStyle/>
                        <a:p>
                          <a:fld id="{B22D8F52-4678-4057-B8BF-3C55BF176F1B}" type="CELLRANGE">
                            <a:rPr lang="en-US"/>
                            <a:pPr/>
                            <a:t>[CELLRANGE]</a:t>
                          </a:fld>
                          <a:endParaRPr lang="en-GB"/>
                        </a:p>
                      </c:rich>
                    </c:tx>
                    <c:dLblPos val="r"/>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30-EA88-4BD4-B41E-AEE0AB72E989}"/>
                      </c:ext>
                    </c:extLst>
                  </c:dLbl>
                  <c:dLbl>
                    <c:idx val="23"/>
                    <c:layout>
                      <c:manualLayout>
                        <c:x val="-2.4494794856093978E-3"/>
                        <c:y val="1.9782393669634025E-3"/>
                      </c:manualLayout>
                    </c:layout>
                    <c:tx>
                      <c:rich>
                        <a:bodyPr/>
                        <a:lstStyle/>
                        <a:p>
                          <a:fld id="{BE338625-5D5A-4CD1-B725-A2E1A9F65751}" type="CELLRANGE">
                            <a:rPr lang="en-US"/>
                            <a:pPr/>
                            <a:t>[CELLRANGE]</a:t>
                          </a:fld>
                          <a:endParaRPr lang="en-GB"/>
                        </a:p>
                      </c:rich>
                    </c:tx>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31-EA88-4BD4-B41E-AEE0AB72E989}"/>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accent2"/>
                          </a:solidFill>
                          <a:latin typeface="+mn-lt"/>
                          <a:ea typeface="+mn-ea"/>
                          <a:cs typeface="+mn-cs"/>
                        </a:defRPr>
                      </a:pPr>
                      <a:endParaRPr lang="en-US"/>
                    </a:p>
                  </c:txPr>
                  <c:showLegendKey val="0"/>
                  <c:showVal val="0"/>
                  <c:showCatName val="0"/>
                  <c:showSerName val="0"/>
                  <c:showPercent val="0"/>
                  <c:showBubbleSize val="0"/>
                  <c:showLeaderLines val="0"/>
                  <c:extLst>
                    <c:ex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25400" cap="rnd">
                      <a:solidFill>
                        <a:schemeClr val="accent2"/>
                      </a:solidFill>
                      <a:prstDash val="solid"/>
                    </a:ln>
                    <a:effectLst/>
                  </c:spPr>
                  <c:trendlineType val="linear"/>
                  <c:dispRSqr val="1"/>
                  <c:dispEq val="0"/>
                  <c:trendlineLbl>
                    <c:layout>
                      <c:manualLayout>
                        <c:x val="-0.65530799311445531"/>
                        <c:y val="-0.22398015529957863"/>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extLst>
                      <c:ext uri="{02D57815-91ED-43cb-92C2-25804820EDAC}">
                        <c15:formulaRef>
                          <c15:sqref>PostCovid!$C$225:$C$248</c15:sqref>
                        </c15:formulaRef>
                      </c:ext>
                    </c:extLst>
                    <c:numCache>
                      <c:formatCode>0.00</c:formatCode>
                      <c:ptCount val="24"/>
                      <c:pt idx="0">
                        <c:v>64.207999999999998</c:v>
                      </c:pt>
                      <c:pt idx="1">
                        <c:v>93.367999999999995</c:v>
                      </c:pt>
                      <c:pt idx="2">
                        <c:v>53.273000000000003</c:v>
                      </c:pt>
                      <c:pt idx="3">
                        <c:v>33.832999999999998</c:v>
                      </c:pt>
                      <c:pt idx="4">
                        <c:v>38.692999999999998</c:v>
                      </c:pt>
                      <c:pt idx="5">
                        <c:v>78.787999999999997</c:v>
                      </c:pt>
                      <c:pt idx="6">
                        <c:v>39.908000000000001</c:v>
                      </c:pt>
                      <c:pt idx="7">
                        <c:v>32.618000000000002</c:v>
                      </c:pt>
                      <c:pt idx="8">
                        <c:v>43.552999999999997</c:v>
                      </c:pt>
                      <c:pt idx="9">
                        <c:v>36.262999999999998</c:v>
                      </c:pt>
                      <c:pt idx="10">
                        <c:v>72.713000000000008</c:v>
                      </c:pt>
                      <c:pt idx="11">
                        <c:v>82.433000000000007</c:v>
                      </c:pt>
                      <c:pt idx="12">
                        <c:v>66.638000000000005</c:v>
                      </c:pt>
                      <c:pt idx="13">
                        <c:v>28.972999999999999</c:v>
                      </c:pt>
                      <c:pt idx="14">
                        <c:v>47.198</c:v>
                      </c:pt>
                      <c:pt idx="15">
                        <c:v>84.863</c:v>
                      </c:pt>
                      <c:pt idx="16">
                        <c:v>52.058000000000007</c:v>
                      </c:pt>
                      <c:pt idx="17">
                        <c:v>42.338000000000001</c:v>
                      </c:pt>
                      <c:pt idx="18">
                        <c:v>41.123000000000005</c:v>
                      </c:pt>
                      <c:pt idx="19">
                        <c:v>67.853000000000009</c:v>
                      </c:pt>
                      <c:pt idx="20">
                        <c:v>35.048000000000002</c:v>
                      </c:pt>
                      <c:pt idx="21">
                        <c:v>76.358000000000004</c:v>
                      </c:pt>
                      <c:pt idx="22">
                        <c:v>24.113</c:v>
                      </c:pt>
                      <c:pt idx="23">
                        <c:v>80.003</c:v>
                      </c:pt>
                    </c:numCache>
                  </c:numRef>
                </c:xVal>
                <c:yVal>
                  <c:numRef>
                    <c:extLst>
                      <c:ext uri="{02D57815-91ED-43cb-92C2-25804820EDAC}">
                        <c15:formulaRef>
                          <c15:sqref>PostCovid!$E$225:$E$249</c15:sqref>
                        </c15:formulaRef>
                      </c:ext>
                    </c:extLst>
                    <c:numCache>
                      <c:formatCode>General</c:formatCode>
                      <c:ptCount val="25"/>
                      <c:pt idx="0">
                        <c:v>29</c:v>
                      </c:pt>
                      <c:pt idx="1">
                        <c:v>32</c:v>
                      </c:pt>
                      <c:pt idx="2">
                        <c:v>56</c:v>
                      </c:pt>
                      <c:pt idx="3">
                        <c:v>62</c:v>
                      </c:pt>
                      <c:pt idx="4">
                        <c:v>56</c:v>
                      </c:pt>
                      <c:pt idx="5">
                        <c:v>33</c:v>
                      </c:pt>
                      <c:pt idx="6">
                        <c:v>46</c:v>
                      </c:pt>
                      <c:pt idx="7">
                        <c:v>56</c:v>
                      </c:pt>
                      <c:pt idx="8">
                        <c:v>59</c:v>
                      </c:pt>
                      <c:pt idx="9">
                        <c:v>59</c:v>
                      </c:pt>
                      <c:pt idx="10">
                        <c:v>37</c:v>
                      </c:pt>
                      <c:pt idx="11">
                        <c:v>43</c:v>
                      </c:pt>
                      <c:pt idx="12">
                        <c:v>30</c:v>
                      </c:pt>
                      <c:pt idx="13">
                        <c:v>60</c:v>
                      </c:pt>
                      <c:pt idx="14">
                        <c:v>44</c:v>
                      </c:pt>
                      <c:pt idx="15">
                        <c:v>45</c:v>
                      </c:pt>
                      <c:pt idx="16">
                        <c:v>46</c:v>
                      </c:pt>
                      <c:pt idx="17">
                        <c:v>47</c:v>
                      </c:pt>
                      <c:pt idx="18">
                        <c:v>51</c:v>
                      </c:pt>
                      <c:pt idx="19">
                        <c:v>27</c:v>
                      </c:pt>
                      <c:pt idx="20">
                        <c:v>53</c:v>
                      </c:pt>
                      <c:pt idx="21">
                        <c:v>42</c:v>
                      </c:pt>
                      <c:pt idx="22">
                        <c:v>56</c:v>
                      </c:pt>
                      <c:pt idx="23">
                        <c:v>41</c:v>
                      </c:pt>
                      <c:pt idx="24">
                        <c:v>64</c:v>
                      </c:pt>
                    </c:numCache>
                  </c:numRef>
                </c:yVal>
                <c:smooth val="0"/>
                <c:extLst>
                  <c:ext uri="{02D57815-91ED-43cb-92C2-25804820EDAC}">
                    <c15:datalabelsRange>
                      <c15:f>PostCovid!$B$225:$B$249</c15:f>
                      <c15:dlblRangeCache>
                        <c:ptCount val="25"/>
                        <c:pt idx="0">
                          <c:v>Chile</c:v>
                        </c:pt>
                        <c:pt idx="1">
                          <c:v>India</c:v>
                        </c:pt>
                        <c:pt idx="2">
                          <c:v>Ireland</c:v>
                        </c:pt>
                        <c:pt idx="3">
                          <c:v>Netherlands</c:v>
                        </c:pt>
                        <c:pt idx="4">
                          <c:v>Germany</c:v>
                        </c:pt>
                        <c:pt idx="5">
                          <c:v>Turkey</c:v>
                        </c:pt>
                        <c:pt idx="6">
                          <c:v>France</c:v>
                        </c:pt>
                        <c:pt idx="7">
                          <c:v>Japan</c:v>
                        </c:pt>
                        <c:pt idx="8">
                          <c:v>Canada</c:v>
                        </c:pt>
                        <c:pt idx="9">
                          <c:v>Australia</c:v>
                        </c:pt>
                        <c:pt idx="10">
                          <c:v>South Africa</c:v>
                        </c:pt>
                        <c:pt idx="11">
                          <c:v>Brazil</c:v>
                        </c:pt>
                        <c:pt idx="12">
                          <c:v>Mexico</c:v>
                        </c:pt>
                        <c:pt idx="13">
                          <c:v>UK</c:v>
                        </c:pt>
                        <c:pt idx="14">
                          <c:v>Spain</c:v>
                        </c:pt>
                        <c:pt idx="15">
                          <c:v>Malaysia</c:v>
                        </c:pt>
                        <c:pt idx="16">
                          <c:v>Hungary</c:v>
                        </c:pt>
                        <c:pt idx="17">
                          <c:v>Switzerland</c:v>
                        </c:pt>
                        <c:pt idx="18">
                          <c:v>South Korea</c:v>
                        </c:pt>
                        <c:pt idx="19">
                          <c:v>Italy</c:v>
                        </c:pt>
                        <c:pt idx="20">
                          <c:v>Belgium</c:v>
                        </c:pt>
                        <c:pt idx="21">
                          <c:v>Poland</c:v>
                        </c:pt>
                        <c:pt idx="22">
                          <c:v>Sweden</c:v>
                        </c:pt>
                        <c:pt idx="23">
                          <c:v>Saudi Arabia</c:v>
                        </c:pt>
                        <c:pt idx="24">
                          <c:v>Russia</c:v>
                        </c:pt>
                      </c15:dlblRangeCache>
                    </c15:datalabelsRange>
                  </c:ext>
                  <c:ext xmlns:c16="http://schemas.microsoft.com/office/drawing/2014/chart" uri="{C3380CC4-5D6E-409C-BE32-E72D297353CC}">
                    <c16:uniqueId val="{00000033-EA88-4BD4-B41E-AEE0AB72E989}"/>
                  </c:ext>
                </c:extLst>
              </c15:ser>
            </c15:filteredScatterSeries>
          </c:ext>
        </c:extLst>
      </c:scatterChart>
      <c:valAx>
        <c:axId val="1351813247"/>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800" b="1"/>
                  <a:t>Debiased</a:t>
                </a:r>
                <a:r>
                  <a:rPr lang="en-GB" sz="1800" b="1" baseline="0"/>
                  <a:t> National Religiosity</a:t>
                </a:r>
                <a:endParaRPr lang="en-GB" sz="1800" b="1"/>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351821567"/>
        <c:crosses val="autoZero"/>
        <c:crossBetween val="midCat"/>
      </c:valAx>
      <c:valAx>
        <c:axId val="1351821567"/>
        <c:scaling>
          <c:orientation val="minMax"/>
          <c:max val="7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800" b="1"/>
                  <a:t>% Response for each answer option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351813247"/>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2000" b="1" baseline="0"/>
              <a:t>Possible boundaries for public aspiration to activism,</a:t>
            </a:r>
          </a:p>
          <a:p>
            <a:pPr>
              <a:defRPr/>
            </a:pPr>
            <a:r>
              <a:rPr lang="en-GB" sz="2000" b="1" baseline="0"/>
              <a:t>on the </a:t>
            </a:r>
            <a:r>
              <a:rPr lang="en-GB" sz="2000" b="1" u="sng" baseline="0"/>
              <a:t>speculation</a:t>
            </a:r>
            <a:r>
              <a:rPr lang="en-GB" sz="2000" b="1" baseline="0"/>
              <a:t> that it is a linear mixed-mode series</a:t>
            </a:r>
            <a:endParaRPr lang="en-GB" sz="2000" b="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2"/>
          <c:order val="1"/>
          <c:tx>
            <c:v>Activism aspiration</c:v>
          </c:tx>
          <c:spPr>
            <a:ln w="25400" cap="rnd">
              <a:noFill/>
              <a:round/>
            </a:ln>
            <a:effectLst/>
          </c:spPr>
          <c:marker>
            <c:symbol val="circle"/>
            <c:size val="5"/>
            <c:spPr>
              <a:solidFill>
                <a:schemeClr val="accent3"/>
              </a:solidFill>
              <a:ln w="9525">
                <a:solidFill>
                  <a:schemeClr val="accent3"/>
                </a:solidFill>
              </a:ln>
              <a:effectLst/>
            </c:spPr>
          </c:marker>
          <c:dLbls>
            <c:dLbl>
              <c:idx val="0"/>
              <c:layout>
                <c:manualLayout>
                  <c:x val="-9.0780798149219202E-2"/>
                  <c:y val="0"/>
                </c:manualLayout>
              </c:layout>
              <c:tx>
                <c:rich>
                  <a:bodyPr/>
                  <a:lstStyle/>
                  <a:p>
                    <a:fld id="{37802635-E532-4320-9963-6FBF5C343FB1}"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3939-4B54-8A8C-3B8D307D246F}"/>
                </c:ext>
              </c:extLst>
            </c:dLbl>
            <c:dLbl>
              <c:idx val="1"/>
              <c:tx>
                <c:rich>
                  <a:bodyPr/>
                  <a:lstStyle/>
                  <a:p>
                    <a:fld id="{64B4FDA8-802F-4786-BE7B-4B0E422BF34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3939-4B54-8A8C-3B8D307D246F}"/>
                </c:ext>
              </c:extLst>
            </c:dLbl>
            <c:dLbl>
              <c:idx val="2"/>
              <c:tx>
                <c:rich>
                  <a:bodyPr/>
                  <a:lstStyle/>
                  <a:p>
                    <a:fld id="{9AB04B20-4F44-4DE2-9F11-28A191A67D80}"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3939-4B54-8A8C-3B8D307D246F}"/>
                </c:ext>
              </c:extLst>
            </c:dLbl>
            <c:dLbl>
              <c:idx val="3"/>
              <c:tx>
                <c:rich>
                  <a:bodyPr/>
                  <a:lstStyle/>
                  <a:p>
                    <a:fld id="{C5F2B377-1E48-4F38-82B1-5D2A5B4DC42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939-4B54-8A8C-3B8D307D246F}"/>
                </c:ext>
              </c:extLst>
            </c:dLbl>
            <c:dLbl>
              <c:idx val="4"/>
              <c:layout>
                <c:manualLayout>
                  <c:x val="-1.3880855986119144E-2"/>
                  <c:y val="6.1510619912517599E-2"/>
                </c:manualLayout>
              </c:layout>
              <c:tx>
                <c:rich>
                  <a:bodyPr/>
                  <a:lstStyle/>
                  <a:p>
                    <a:fld id="{772291F3-6EE5-49C7-A400-422A3BDC9624}"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3939-4B54-8A8C-3B8D307D246F}"/>
                </c:ext>
              </c:extLst>
            </c:dLbl>
            <c:dLbl>
              <c:idx val="5"/>
              <c:tx>
                <c:rich>
                  <a:bodyPr/>
                  <a:lstStyle/>
                  <a:p>
                    <a:fld id="{4BA09311-B65B-4DA2-95BD-7DA01022A3F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939-4B54-8A8C-3B8D307D246F}"/>
                </c:ext>
              </c:extLst>
            </c:dLbl>
            <c:dLbl>
              <c:idx val="6"/>
              <c:layout>
                <c:manualLayout>
                  <c:x val="-2.3134759976865238E-3"/>
                  <c:y val="1.8091358797799294E-3"/>
                </c:manualLayout>
              </c:layout>
              <c:tx>
                <c:rich>
                  <a:bodyPr/>
                  <a:lstStyle/>
                  <a:p>
                    <a:fld id="{44331500-7F67-4169-BF25-8FE6107ECA1E}"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3939-4B54-8A8C-3B8D307D246F}"/>
                </c:ext>
              </c:extLst>
            </c:dLbl>
            <c:dLbl>
              <c:idx val="7"/>
              <c:layout>
                <c:manualLayout>
                  <c:x val="-4.1101815714331212E-2"/>
                  <c:y val="-4.2903586163159049E-2"/>
                </c:manualLayout>
              </c:layout>
              <c:tx>
                <c:rich>
                  <a:bodyPr/>
                  <a:lstStyle/>
                  <a:p>
                    <a:fld id="{D5F0056A-FA0E-45A8-B008-C4B9CF34BB99}"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3939-4B54-8A8C-3B8D307D246F}"/>
                </c:ext>
              </c:extLst>
            </c:dLbl>
            <c:dLbl>
              <c:idx val="8"/>
              <c:tx>
                <c:rich>
                  <a:bodyPr/>
                  <a:lstStyle/>
                  <a:p>
                    <a:fld id="{B2793C3D-7854-4324-ABE4-4CD6632D4DF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3939-4B54-8A8C-3B8D307D246F}"/>
                </c:ext>
              </c:extLst>
            </c:dLbl>
            <c:dLbl>
              <c:idx val="9"/>
              <c:tx>
                <c:rich>
                  <a:bodyPr/>
                  <a:lstStyle/>
                  <a:p>
                    <a:fld id="{87C32BA5-1FA5-4EDF-AECC-048A378C1F47}"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3939-4B54-8A8C-3B8D307D246F}"/>
                </c:ext>
              </c:extLst>
            </c:dLbl>
            <c:dLbl>
              <c:idx val="10"/>
              <c:layout>
                <c:manualLayout>
                  <c:x val="-2.9054434997244818E-2"/>
                  <c:y val="-7.1849760239637919E-2"/>
                </c:manualLayout>
              </c:layout>
              <c:tx>
                <c:rich>
                  <a:bodyPr/>
                  <a:lstStyle/>
                  <a:p>
                    <a:fld id="{8ABCD45B-E750-487F-B1B3-8E2D5D07029A}"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3939-4B54-8A8C-3B8D307D246F}"/>
                </c:ext>
              </c:extLst>
            </c:dLbl>
            <c:dLbl>
              <c:idx val="11"/>
              <c:tx>
                <c:rich>
                  <a:bodyPr/>
                  <a:lstStyle/>
                  <a:p>
                    <a:fld id="{D78F865C-3966-4003-9D61-EEC8211D3B2C}"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3939-4B54-8A8C-3B8D307D246F}"/>
                </c:ext>
              </c:extLst>
            </c:dLbl>
            <c:dLbl>
              <c:idx val="12"/>
              <c:tx>
                <c:rich>
                  <a:bodyPr/>
                  <a:lstStyle/>
                  <a:p>
                    <a:fld id="{31AD09DF-156D-41AE-9879-8B255B4545F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939-4B54-8A8C-3B8D307D246F}"/>
                </c:ext>
              </c:extLst>
            </c:dLbl>
            <c:dLbl>
              <c:idx val="13"/>
              <c:tx>
                <c:rich>
                  <a:bodyPr/>
                  <a:lstStyle/>
                  <a:p>
                    <a:fld id="{D863B3F6-5E81-4F7E-8891-3F6B2C65BF3E}"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3939-4B54-8A8C-3B8D307D246F}"/>
                </c:ext>
              </c:extLst>
            </c:dLbl>
            <c:dLbl>
              <c:idx val="14"/>
              <c:tx>
                <c:rich>
                  <a:bodyPr/>
                  <a:lstStyle/>
                  <a:p>
                    <a:fld id="{3E37504D-1732-423E-97CD-D20143D091CF}"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3939-4B54-8A8C-3B8D307D246F}"/>
                </c:ext>
              </c:extLst>
            </c:dLbl>
            <c:dLbl>
              <c:idx val="15"/>
              <c:layout>
                <c:manualLayout>
                  <c:x val="-3.9647240451218944E-2"/>
                  <c:y val="-5.4274076393397881E-3"/>
                </c:manualLayout>
              </c:layout>
              <c:tx>
                <c:rich>
                  <a:bodyPr/>
                  <a:lstStyle/>
                  <a:p>
                    <a:fld id="{3D3F5FAE-A671-466C-B011-E02C8C194C9B}"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manualLayout>
                      <c:w val="3.21284434587377E-2"/>
                      <c:h val="2.9724102504784237E-2"/>
                    </c:manualLayout>
                  </c15:layout>
                  <c15:dlblFieldTable/>
                  <c15:showDataLabelsRange val="1"/>
                </c:ext>
                <c:ext xmlns:c16="http://schemas.microsoft.com/office/drawing/2014/chart" uri="{C3380CC4-5D6E-409C-BE32-E72D297353CC}">
                  <c16:uniqueId val="{0000000F-3939-4B54-8A8C-3B8D307D246F}"/>
                </c:ext>
              </c:extLst>
            </c:dLbl>
            <c:dLbl>
              <c:idx val="16"/>
              <c:tx>
                <c:rich>
                  <a:bodyPr/>
                  <a:lstStyle/>
                  <a:p>
                    <a:fld id="{5EECC51A-5A59-4BA2-8441-6A7EBDA22439}"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3939-4B54-8A8C-3B8D307D246F}"/>
                </c:ext>
              </c:extLst>
            </c:dLbl>
            <c:dLbl>
              <c:idx val="17"/>
              <c:tx>
                <c:rich>
                  <a:bodyPr/>
                  <a:lstStyle/>
                  <a:p>
                    <a:fld id="{40B3F6ED-2DFE-40BF-9727-6C44E7E6A9F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3939-4B54-8A8C-3B8D307D246F}"/>
                </c:ext>
              </c:extLst>
            </c:dLbl>
            <c:dLbl>
              <c:idx val="18"/>
              <c:layout>
                <c:manualLayout>
                  <c:x val="-6.7142902683723235E-2"/>
                  <c:y val="1.5766690418104124E-2"/>
                </c:manualLayout>
              </c:layout>
              <c:tx>
                <c:rich>
                  <a:bodyPr/>
                  <a:lstStyle/>
                  <a:p>
                    <a:fld id="{01F1053B-7520-49A2-8582-07B40BFE4635}"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3939-4B54-8A8C-3B8D307D246F}"/>
                </c:ext>
              </c:extLst>
            </c:dLbl>
            <c:dLbl>
              <c:idx val="19"/>
              <c:tx>
                <c:rich>
                  <a:bodyPr/>
                  <a:lstStyle/>
                  <a:p>
                    <a:fld id="{5136365E-CC40-40A3-B361-CD0962BEAA5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3939-4B54-8A8C-3B8D307D246F}"/>
                </c:ext>
              </c:extLst>
            </c:dLbl>
            <c:dLbl>
              <c:idx val="20"/>
              <c:tx>
                <c:rich>
                  <a:bodyPr/>
                  <a:lstStyle/>
                  <a:p>
                    <a:fld id="{97156837-55F8-4582-9A65-EA8D36801910}"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3939-4B54-8A8C-3B8D307D246F}"/>
                </c:ext>
              </c:extLst>
            </c:dLbl>
            <c:dLbl>
              <c:idx val="21"/>
              <c:tx>
                <c:rich>
                  <a:bodyPr/>
                  <a:lstStyle/>
                  <a:p>
                    <a:fld id="{9733D6EA-7E65-4CCE-B4E9-541FC8BA0E9B}"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3939-4B54-8A8C-3B8D307D246F}"/>
                </c:ext>
              </c:extLst>
            </c:dLbl>
            <c:dLbl>
              <c:idx val="22"/>
              <c:layout>
                <c:manualLayout>
                  <c:x val="-2.6602150439697062E-2"/>
                  <c:y val="1.3957554538324193E-2"/>
                </c:manualLayout>
              </c:layout>
              <c:tx>
                <c:rich>
                  <a:bodyPr/>
                  <a:lstStyle/>
                  <a:p>
                    <a:fld id="{5C7F822B-E58B-4C76-8B69-A3BBF48F92E7}"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3939-4B54-8A8C-3B8D307D246F}"/>
                </c:ext>
              </c:extLst>
            </c:dLbl>
            <c:dLbl>
              <c:idx val="23"/>
              <c:layout>
                <c:manualLayout>
                  <c:x val="-2.651243493348748E-2"/>
                  <c:y val="1.9384962177663979E-2"/>
                </c:manualLayout>
              </c:layout>
              <c:tx>
                <c:rich>
                  <a:bodyPr/>
                  <a:lstStyle/>
                  <a:p>
                    <a:fld id="{D6A47FF3-B29C-4121-8F0D-0810240B7448}"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3939-4B54-8A8C-3B8D307D246F}"/>
                </c:ext>
              </c:extLst>
            </c:dLbl>
            <c:dLbl>
              <c:idx val="24"/>
              <c:tx>
                <c:rich>
                  <a:bodyPr/>
                  <a:lstStyle/>
                  <a:p>
                    <a:fld id="{2B0ECFE9-E561-4C52-AAB9-D48F4C8212A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3939-4B54-8A8C-3B8D307D246F}"/>
                </c:ext>
              </c:extLst>
            </c:dLbl>
            <c:dLbl>
              <c:idx val="25"/>
              <c:tx>
                <c:rich>
                  <a:bodyPr/>
                  <a:lstStyle/>
                  <a:p>
                    <a:fld id="{078EDC9E-6926-4F5F-BCBD-F805CE91D32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3939-4B54-8A8C-3B8D307D246F}"/>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lumMod val="50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25400" cap="rnd">
                <a:solidFill>
                  <a:schemeClr val="accent3"/>
                </a:solidFill>
                <a:prstDash val="solid"/>
              </a:ln>
              <a:effectLst/>
            </c:spPr>
            <c:trendlineType val="linear"/>
            <c:backward val="5"/>
            <c:dispRSqr val="1"/>
            <c:dispEq val="0"/>
            <c:trendlineLbl>
              <c:layout>
                <c:manualLayout>
                  <c:x val="-0.62291607273787131"/>
                  <c:y val="0.42127879980501221"/>
                </c:manualLayout>
              </c:layout>
              <c:numFmt formatCode="General" sourceLinked="0"/>
              <c:spPr>
                <a:noFill/>
                <a:ln>
                  <a:noFill/>
                </a:ln>
                <a:effectLst/>
              </c:spPr>
              <c:txPr>
                <a:bodyPr rot="0" spcFirstLastPara="1" vertOverflow="ellipsis" vert="horz" wrap="square" anchor="ctr" anchorCtr="1"/>
                <a:lstStyle/>
                <a:p>
                  <a:pPr>
                    <a:defRPr sz="1400" b="1" i="0" u="none" strike="noStrike" kern="1200" baseline="0">
                      <a:solidFill>
                        <a:schemeClr val="bg1">
                          <a:lumMod val="50000"/>
                        </a:schemeClr>
                      </a:solidFill>
                      <a:latin typeface="+mn-lt"/>
                      <a:ea typeface="+mn-ea"/>
                      <a:cs typeface="+mn-cs"/>
                    </a:defRPr>
                  </a:pPr>
                  <a:endParaRPr lang="en-US"/>
                </a:p>
              </c:txPr>
            </c:trendlineLbl>
          </c:trendline>
          <c:xVal>
            <c:numRef>
              <c:f>PostCovid!$C$56:$C$81</c:f>
              <c:numCache>
                <c:formatCode>0.00</c:formatCode>
                <c:ptCount val="26"/>
                <c:pt idx="0">
                  <c:v>81.218000000000004</c:v>
                </c:pt>
                <c:pt idx="1">
                  <c:v>93.367999999999995</c:v>
                </c:pt>
                <c:pt idx="2">
                  <c:v>53.273000000000003</c:v>
                </c:pt>
                <c:pt idx="3">
                  <c:v>33.832999999999998</c:v>
                </c:pt>
                <c:pt idx="4">
                  <c:v>38.692999999999998</c:v>
                </c:pt>
                <c:pt idx="5">
                  <c:v>95.798000000000002</c:v>
                </c:pt>
                <c:pt idx="6">
                  <c:v>78.787999999999997</c:v>
                </c:pt>
                <c:pt idx="7">
                  <c:v>39.908000000000001</c:v>
                </c:pt>
                <c:pt idx="8">
                  <c:v>32.618000000000002</c:v>
                </c:pt>
                <c:pt idx="9">
                  <c:v>56.918000000000006</c:v>
                </c:pt>
                <c:pt idx="10">
                  <c:v>43.552999999999997</c:v>
                </c:pt>
                <c:pt idx="11">
                  <c:v>36.262999999999998</c:v>
                </c:pt>
                <c:pt idx="12">
                  <c:v>72.713000000000008</c:v>
                </c:pt>
                <c:pt idx="13">
                  <c:v>82.433000000000007</c:v>
                </c:pt>
                <c:pt idx="14">
                  <c:v>66.638000000000005</c:v>
                </c:pt>
                <c:pt idx="15">
                  <c:v>28.972999999999999</c:v>
                </c:pt>
                <c:pt idx="16">
                  <c:v>47.198</c:v>
                </c:pt>
                <c:pt idx="17">
                  <c:v>84.863</c:v>
                </c:pt>
                <c:pt idx="18">
                  <c:v>25.327999999999999</c:v>
                </c:pt>
                <c:pt idx="19">
                  <c:v>59.347999999999999</c:v>
                </c:pt>
                <c:pt idx="20">
                  <c:v>100</c:v>
                </c:pt>
                <c:pt idx="21">
                  <c:v>67.853000000000009</c:v>
                </c:pt>
                <c:pt idx="22">
                  <c:v>83.64800000000001</c:v>
                </c:pt>
                <c:pt idx="23">
                  <c:v>76.358000000000004</c:v>
                </c:pt>
                <c:pt idx="24">
                  <c:v>100</c:v>
                </c:pt>
                <c:pt idx="25">
                  <c:v>80.003</c:v>
                </c:pt>
              </c:numCache>
            </c:numRef>
          </c:xVal>
          <c:yVal>
            <c:numRef>
              <c:f>PostCovid!$E$56:$E$81</c:f>
              <c:numCache>
                <c:formatCode>General</c:formatCode>
                <c:ptCount val="26"/>
                <c:pt idx="0">
                  <c:v>37</c:v>
                </c:pt>
                <c:pt idx="1">
                  <c:v>53</c:v>
                </c:pt>
                <c:pt idx="2">
                  <c:v>24</c:v>
                </c:pt>
                <c:pt idx="3">
                  <c:v>11</c:v>
                </c:pt>
                <c:pt idx="4">
                  <c:v>20</c:v>
                </c:pt>
                <c:pt idx="5">
                  <c:v>56</c:v>
                </c:pt>
                <c:pt idx="6">
                  <c:v>26</c:v>
                </c:pt>
                <c:pt idx="7">
                  <c:v>21</c:v>
                </c:pt>
                <c:pt idx="8">
                  <c:v>7</c:v>
                </c:pt>
                <c:pt idx="9">
                  <c:v>17</c:v>
                </c:pt>
                <c:pt idx="10">
                  <c:v>22</c:v>
                </c:pt>
                <c:pt idx="11">
                  <c:v>21</c:v>
                </c:pt>
                <c:pt idx="12">
                  <c:v>54</c:v>
                </c:pt>
                <c:pt idx="13">
                  <c:v>39</c:v>
                </c:pt>
                <c:pt idx="14">
                  <c:v>40</c:v>
                </c:pt>
                <c:pt idx="15">
                  <c:v>17</c:v>
                </c:pt>
                <c:pt idx="16">
                  <c:v>23</c:v>
                </c:pt>
                <c:pt idx="17">
                  <c:v>36</c:v>
                </c:pt>
                <c:pt idx="18">
                  <c:v>15</c:v>
                </c:pt>
                <c:pt idx="19">
                  <c:v>16</c:v>
                </c:pt>
                <c:pt idx="20">
                  <c:v>40</c:v>
                </c:pt>
                <c:pt idx="21">
                  <c:v>23</c:v>
                </c:pt>
                <c:pt idx="22">
                  <c:v>22</c:v>
                </c:pt>
                <c:pt idx="23">
                  <c:v>25</c:v>
                </c:pt>
                <c:pt idx="24">
                  <c:v>59</c:v>
                </c:pt>
                <c:pt idx="25">
                  <c:v>32</c:v>
                </c:pt>
              </c:numCache>
            </c:numRef>
          </c:yVal>
          <c:smooth val="0"/>
          <c:extLst>
            <c:ext xmlns:c15="http://schemas.microsoft.com/office/drawing/2012/chart" uri="{02D57815-91ED-43cb-92C2-25804820EDAC}">
              <c15:datalabelsRange>
                <c15:f>PostCovid!$B$56:$B$81</c15:f>
                <c15:dlblRangeCache>
                  <c:ptCount val="26"/>
                  <c:pt idx="0">
                    <c:v>Indonesia</c:v>
                  </c:pt>
                  <c:pt idx="1">
                    <c:v>India</c:v>
                  </c:pt>
                  <c:pt idx="2">
                    <c:v>Ireland</c:v>
                  </c:pt>
                  <c:pt idx="3">
                    <c:v>Netherlands</c:v>
                  </c:pt>
                  <c:pt idx="4">
                    <c:v>Germany</c:v>
                  </c:pt>
                  <c:pt idx="5">
                    <c:v>Philippines</c:v>
                  </c:pt>
                  <c:pt idx="6">
                    <c:v>Turkey</c:v>
                  </c:pt>
                  <c:pt idx="7">
                    <c:v>France</c:v>
                  </c:pt>
                  <c:pt idx="8">
                    <c:v>Japan</c:v>
                  </c:pt>
                  <c:pt idx="9">
                    <c:v>Russia</c:v>
                  </c:pt>
                  <c:pt idx="10">
                    <c:v>Canada</c:v>
                  </c:pt>
                  <c:pt idx="11">
                    <c:v>Australia</c:v>
                  </c:pt>
                  <c:pt idx="12">
                    <c:v>South Africa</c:v>
                  </c:pt>
                  <c:pt idx="13">
                    <c:v>Brazil</c:v>
                  </c:pt>
                  <c:pt idx="14">
                    <c:v>Mexico</c:v>
                  </c:pt>
                  <c:pt idx="15">
                    <c:v>UK</c:v>
                  </c:pt>
                  <c:pt idx="16">
                    <c:v>Spain</c:v>
                  </c:pt>
                  <c:pt idx="17">
                    <c:v>Malaysia</c:v>
                  </c:pt>
                  <c:pt idx="18">
                    <c:v>Czech Republic</c:v>
                  </c:pt>
                  <c:pt idx="19">
                    <c:v>Taiwan</c:v>
                  </c:pt>
                  <c:pt idx="20">
                    <c:v>Thailand</c:v>
                  </c:pt>
                  <c:pt idx="21">
                    <c:v>Italy</c:v>
                  </c:pt>
                  <c:pt idx="22">
                    <c:v>Egypt</c:v>
                  </c:pt>
                  <c:pt idx="23">
                    <c:v>Poland</c:v>
                  </c:pt>
                  <c:pt idx="24">
                    <c:v>Nigeria</c:v>
                  </c:pt>
                  <c:pt idx="25">
                    <c:v>Saudi Arabia</c:v>
                  </c:pt>
                </c15:dlblRangeCache>
              </c15:datalabelsRange>
            </c:ext>
            <c:ext xmlns:c16="http://schemas.microsoft.com/office/drawing/2014/chart" uri="{C3380CC4-5D6E-409C-BE32-E72D297353CC}">
              <c16:uniqueId val="{0000001B-3939-4B54-8A8C-3B8D307D246F}"/>
            </c:ext>
          </c:extLst>
        </c:ser>
        <c:dLbls>
          <c:showLegendKey val="0"/>
          <c:showVal val="0"/>
          <c:showCatName val="0"/>
          <c:showSerName val="0"/>
          <c:showPercent val="0"/>
          <c:showBubbleSize val="0"/>
        </c:dLbls>
        <c:axId val="450227343"/>
        <c:axId val="450227759"/>
        <c:extLst/>
      </c:scatterChart>
      <c:scatterChart>
        <c:scatterStyle val="lineMarker"/>
        <c:varyColors val="0"/>
        <c:dLbls>
          <c:showLegendKey val="0"/>
          <c:showVal val="0"/>
          <c:showCatName val="0"/>
          <c:showSerName val="0"/>
          <c:showPercent val="0"/>
          <c:showBubbleSize val="0"/>
        </c:dLbls>
        <c:axId val="839607407"/>
        <c:axId val="839604495"/>
        <c:extLst>
          <c:ext xmlns:c15="http://schemas.microsoft.com/office/drawing/2012/chart" uri="{02D57815-91ED-43cb-92C2-25804820EDAC}">
            <c15:filteredScatterSeries>
              <c15:ser>
                <c:idx val="1"/>
                <c:order val="0"/>
                <c:tx>
                  <c:v>FF reduction</c:v>
                </c:tx>
                <c:spPr>
                  <a:ln w="25400" cap="rnd">
                    <a:noFill/>
                    <a:round/>
                  </a:ln>
                  <a:effectLst/>
                </c:spPr>
                <c:marker>
                  <c:symbol val="circle"/>
                  <c:size val="5"/>
                  <c:spPr>
                    <a:solidFill>
                      <a:schemeClr val="accent2"/>
                    </a:solidFill>
                    <a:ln w="9525">
                      <a:solidFill>
                        <a:schemeClr val="accent2"/>
                      </a:solidFill>
                    </a:ln>
                    <a:effectLst/>
                  </c:spPr>
                </c:marker>
                <c:dLbls>
                  <c:dLbl>
                    <c:idx val="0"/>
                    <c:tx>
                      <c:rich>
                        <a:bodyPr/>
                        <a:lstStyle/>
                        <a:p>
                          <a:fld id="{18CB1A4F-D049-43B3-9269-49F148E874FF}" type="CELLRANGE">
                            <a:rPr lang="en-US"/>
                            <a:pPr/>
                            <a:t>[CELLRANGE]</a:t>
                          </a:fld>
                          <a:endParaRPr lang="en-GB"/>
                        </a:p>
                      </c:rich>
                    </c:tx>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1C-3939-4B54-8A8C-3B8D307D246F}"/>
                      </c:ext>
                    </c:extLst>
                  </c:dLbl>
                  <c:dLbl>
                    <c:idx val="1"/>
                    <c:layout>
                      <c:manualLayout>
                        <c:x val="-4.6269519953730477E-3"/>
                        <c:y val="-4.3419261114718305E-2"/>
                      </c:manualLayout>
                    </c:layout>
                    <c:tx>
                      <c:rich>
                        <a:bodyPr/>
                        <a:lstStyle/>
                        <a:p>
                          <a:fld id="{451AF4ED-28D2-4E06-894E-EFC15AED57CE}" type="CELLRANGE">
                            <a:rPr lang="en-US"/>
                            <a:pPr/>
                            <a:t>[CELLRANGE]</a:t>
                          </a:fld>
                          <a:endParaRPr lang="en-GB"/>
                        </a:p>
                      </c:rich>
                    </c:tx>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1D-3939-4B54-8A8C-3B8D307D246F}"/>
                      </c:ext>
                    </c:extLst>
                  </c:dLbl>
                  <c:dLbl>
                    <c:idx val="2"/>
                    <c:tx>
                      <c:rich>
                        <a:bodyPr/>
                        <a:lstStyle/>
                        <a:p>
                          <a:fld id="{06A77FC2-9F9B-4DD3-B72F-7759E4DFCC9B}"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E-3939-4B54-8A8C-3B8D307D246F}"/>
                      </c:ext>
                    </c:extLst>
                  </c:dLbl>
                  <c:dLbl>
                    <c:idx val="3"/>
                    <c:tx>
                      <c:rich>
                        <a:bodyPr/>
                        <a:lstStyle/>
                        <a:p>
                          <a:fld id="{4DE90962-2D8A-4786-B833-6EE19F62777E}"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F-3939-4B54-8A8C-3B8D307D246F}"/>
                      </c:ext>
                    </c:extLst>
                  </c:dLbl>
                  <c:dLbl>
                    <c:idx val="4"/>
                    <c:tx>
                      <c:rich>
                        <a:bodyPr/>
                        <a:lstStyle/>
                        <a:p>
                          <a:fld id="{7953C337-5496-4E5B-9E79-05B20A4E749D}" type="CELLRANGE">
                            <a:rPr lang="en-US"/>
                            <a:pPr/>
                            <a:t>[CELLRANGE]</a:t>
                          </a:fld>
                          <a:endParaRPr lang="en-GB"/>
                        </a:p>
                      </c:rich>
                    </c:tx>
                    <c:dLblPos val="l"/>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20-3939-4B54-8A8C-3B8D307D246F}"/>
                      </c:ext>
                    </c:extLst>
                  </c:dLbl>
                  <c:dLbl>
                    <c:idx val="5"/>
                    <c:layout>
                      <c:manualLayout>
                        <c:x val="-4.1457489878542593E-2"/>
                        <c:y val="1.7575826297884053E-2"/>
                      </c:manualLayout>
                    </c:layout>
                    <c:tx>
                      <c:rich>
                        <a:bodyPr/>
                        <a:lstStyle/>
                        <a:p>
                          <a:fld id="{EC8B1384-5D6C-47D5-AD62-FD9C591C0FEF}" type="CELLRANGE">
                            <a:rPr lang="en-US"/>
                            <a:pPr/>
                            <a:t>[CELLRANGE]</a:t>
                          </a:fld>
                          <a:endParaRPr lang="en-GB"/>
                        </a:p>
                      </c:rich>
                    </c:tx>
                    <c:dLblPos val="r"/>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21-3939-4B54-8A8C-3B8D307D246F}"/>
                      </c:ext>
                    </c:extLst>
                  </c:dLbl>
                  <c:dLbl>
                    <c:idx val="6"/>
                    <c:layout>
                      <c:manualLayout>
                        <c:x val="-2.3134759976865238E-3"/>
                        <c:y val="-9.0456793988995809E-3"/>
                      </c:manualLayout>
                    </c:layout>
                    <c:tx>
                      <c:rich>
                        <a:bodyPr/>
                        <a:lstStyle/>
                        <a:p>
                          <a:fld id="{41A8749B-F47B-46FE-BB60-768BDF0C5B78}" type="CELLRANGE">
                            <a:rPr lang="en-US"/>
                            <a:pPr/>
                            <a:t>[CELLRANGE]</a:t>
                          </a:fld>
                          <a:endParaRPr lang="en-GB"/>
                        </a:p>
                      </c:rich>
                    </c:tx>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22-3939-4B54-8A8C-3B8D307D246F}"/>
                      </c:ext>
                    </c:extLst>
                  </c:dLbl>
                  <c:dLbl>
                    <c:idx val="7"/>
                    <c:tx>
                      <c:rich>
                        <a:bodyPr/>
                        <a:lstStyle/>
                        <a:p>
                          <a:fld id="{1A9935CC-52D6-4FCD-9CF1-011027A8E19F}"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23-3939-4B54-8A8C-3B8D307D246F}"/>
                      </c:ext>
                    </c:extLst>
                  </c:dLbl>
                  <c:dLbl>
                    <c:idx val="8"/>
                    <c:tx>
                      <c:rich>
                        <a:bodyPr/>
                        <a:lstStyle/>
                        <a:p>
                          <a:fld id="{A355C5E9-2122-4CF9-A71B-A3CE9A59D233}"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24-3939-4B54-8A8C-3B8D307D246F}"/>
                      </c:ext>
                    </c:extLst>
                  </c:dLbl>
                  <c:dLbl>
                    <c:idx val="9"/>
                    <c:tx>
                      <c:rich>
                        <a:bodyPr/>
                        <a:lstStyle/>
                        <a:p>
                          <a:fld id="{18562E3D-2B87-48B1-889C-96E9DEC2F8F9}"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25-3939-4B54-8A8C-3B8D307D246F}"/>
                      </c:ext>
                    </c:extLst>
                  </c:dLbl>
                  <c:dLbl>
                    <c:idx val="10"/>
                    <c:tx>
                      <c:rich>
                        <a:bodyPr/>
                        <a:lstStyle/>
                        <a:p>
                          <a:fld id="{E413BC4A-AD35-4244-A911-F235DEEAC920}"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26-3939-4B54-8A8C-3B8D307D246F}"/>
                      </c:ext>
                    </c:extLst>
                  </c:dLbl>
                  <c:dLbl>
                    <c:idx val="11"/>
                    <c:tx>
                      <c:rich>
                        <a:bodyPr/>
                        <a:lstStyle/>
                        <a:p>
                          <a:fld id="{C257E489-C834-4F57-A763-149B0DF814FC}" type="CELLRANGE">
                            <a:rPr lang="en-US"/>
                            <a:pPr/>
                            <a:t>[CELLRANGE]</a:t>
                          </a:fld>
                          <a:endParaRPr lang="en-GB"/>
                        </a:p>
                      </c:rich>
                    </c:tx>
                    <c:dLblPos val="t"/>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27-3939-4B54-8A8C-3B8D307D246F}"/>
                      </c:ext>
                    </c:extLst>
                  </c:dLbl>
                  <c:dLbl>
                    <c:idx val="12"/>
                    <c:tx>
                      <c:rich>
                        <a:bodyPr/>
                        <a:lstStyle/>
                        <a:p>
                          <a:fld id="{F93A24CF-7A34-430E-A5CA-6BF7096090F7}" type="CELLRANGE">
                            <a:rPr lang="en-US"/>
                            <a:pPr/>
                            <a:t>[CELLRANGE]</a:t>
                          </a:fld>
                          <a:endParaRPr lang="en-GB"/>
                        </a:p>
                      </c:rich>
                    </c:tx>
                    <c:dLblPos val="t"/>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28-3939-4B54-8A8C-3B8D307D246F}"/>
                      </c:ext>
                    </c:extLst>
                  </c:dLbl>
                  <c:dLbl>
                    <c:idx val="13"/>
                    <c:layout>
                      <c:manualLayout>
                        <c:x val="-2.630713670912602E-2"/>
                        <c:y val="1.7575826297884053E-2"/>
                      </c:manualLayout>
                    </c:layout>
                    <c:tx>
                      <c:rich>
                        <a:bodyPr/>
                        <a:lstStyle/>
                        <a:p>
                          <a:fld id="{9AEAC05E-8F3C-40A6-AC07-9638F5060793}" type="CELLRANGE">
                            <a:rPr lang="en-US"/>
                            <a:pPr/>
                            <a:t>[CELLRANGE]</a:t>
                          </a:fld>
                          <a:endParaRPr lang="en-GB"/>
                        </a:p>
                      </c:rich>
                    </c:tx>
                    <c:dLblPos val="r"/>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29-3939-4B54-8A8C-3B8D307D246F}"/>
                      </c:ext>
                    </c:extLst>
                  </c:dLbl>
                  <c:dLbl>
                    <c:idx val="14"/>
                    <c:tx>
                      <c:rich>
                        <a:bodyPr/>
                        <a:lstStyle/>
                        <a:p>
                          <a:fld id="{6F419500-196E-49A9-A409-FBD923AF0B63}"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2A-3939-4B54-8A8C-3B8D307D246F}"/>
                      </c:ext>
                    </c:extLst>
                  </c:dLbl>
                  <c:dLbl>
                    <c:idx val="15"/>
                    <c:tx>
                      <c:rich>
                        <a:bodyPr/>
                        <a:lstStyle/>
                        <a:p>
                          <a:fld id="{489566B1-FF56-4431-A00A-8B5DA1DDDC64}" type="CELLRANGE">
                            <a:rPr lang="en-US"/>
                            <a:pPr/>
                            <a:t>[CELLRANGE]</a:t>
                          </a:fld>
                          <a:endParaRPr lang="en-GB"/>
                        </a:p>
                      </c:rich>
                    </c:tx>
                    <c:dLblPos val="l"/>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2B-3939-4B54-8A8C-3B8D307D246F}"/>
                      </c:ext>
                    </c:extLst>
                  </c:dLbl>
                  <c:dLbl>
                    <c:idx val="16"/>
                    <c:tx>
                      <c:rich>
                        <a:bodyPr/>
                        <a:lstStyle/>
                        <a:p>
                          <a:fld id="{A905CB34-5AA0-4C42-9B20-2285845F23CF}" type="CELLRANGE">
                            <a:rPr lang="en-US"/>
                            <a:pPr/>
                            <a:t>[CELLRANGE]</a:t>
                          </a:fld>
                          <a:endParaRPr lang="en-GB"/>
                        </a:p>
                      </c:rich>
                    </c:tx>
                    <c:dLblPos val="t"/>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2C-3939-4B54-8A8C-3B8D307D246F}"/>
                      </c:ext>
                    </c:extLst>
                  </c:dLbl>
                  <c:dLbl>
                    <c:idx val="17"/>
                    <c:tx>
                      <c:rich>
                        <a:bodyPr/>
                        <a:lstStyle/>
                        <a:p>
                          <a:fld id="{2C1EE2AF-5657-4AB4-AFD8-DBD32E3B4125}" type="CELLRANGE">
                            <a:rPr lang="en-US"/>
                            <a:pPr/>
                            <a:t>[CELLRANGE]</a:t>
                          </a:fld>
                          <a:endParaRPr lang="en-GB"/>
                        </a:p>
                      </c:rich>
                    </c:tx>
                    <c:dLblPos val="l"/>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2D-3939-4B54-8A8C-3B8D307D246F}"/>
                      </c:ext>
                    </c:extLst>
                  </c:dLbl>
                  <c:dLbl>
                    <c:idx val="18"/>
                    <c:tx>
                      <c:rich>
                        <a:bodyPr/>
                        <a:lstStyle/>
                        <a:p>
                          <a:fld id="{C34AA68B-96D8-48D5-8A88-7E081A615E32}"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2E-3939-4B54-8A8C-3B8D307D246F}"/>
                      </c:ext>
                    </c:extLst>
                  </c:dLbl>
                  <c:dLbl>
                    <c:idx val="19"/>
                    <c:tx>
                      <c:rich>
                        <a:bodyPr/>
                        <a:lstStyle/>
                        <a:p>
                          <a:fld id="{E54931F7-9B73-4635-9A1F-6F3590F2E606}"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2F-3939-4B54-8A8C-3B8D307D246F}"/>
                      </c:ext>
                    </c:extLst>
                  </c:dLbl>
                  <c:dLbl>
                    <c:idx val="20"/>
                    <c:tx>
                      <c:rich>
                        <a:bodyPr/>
                        <a:lstStyle/>
                        <a:p>
                          <a:fld id="{E4072739-AD98-400D-A760-FC55DB3F6787}"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30-3939-4B54-8A8C-3B8D307D246F}"/>
                      </c:ext>
                    </c:extLst>
                  </c:dLbl>
                  <c:dLbl>
                    <c:idx val="21"/>
                    <c:tx>
                      <c:rich>
                        <a:bodyPr/>
                        <a:lstStyle/>
                        <a:p>
                          <a:fld id="{BCFB2B98-D9D6-483C-B54B-BCF908F00573}" type="CELLRANGE">
                            <a:rPr lang="en-US"/>
                            <a:pPr/>
                            <a:t>[CELLRANGE]</a:t>
                          </a:fld>
                          <a:endParaRPr lang="en-GB"/>
                        </a:p>
                      </c:rich>
                    </c:tx>
                    <c:dLblPos val="b"/>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31-3939-4B54-8A8C-3B8D307D246F}"/>
                      </c:ext>
                    </c:extLst>
                  </c:dLbl>
                  <c:dLbl>
                    <c:idx val="22"/>
                    <c:tx>
                      <c:rich>
                        <a:bodyPr/>
                        <a:lstStyle/>
                        <a:p>
                          <a:fld id="{2EC6B37F-A8B5-4501-9745-3B0CE52D1373}" type="CELLRANGE">
                            <a:rPr lang="en-US"/>
                            <a:pPr/>
                            <a:t>[CELLRANGE]</a:t>
                          </a:fld>
                          <a:endParaRPr lang="en-GB"/>
                        </a:p>
                      </c:rich>
                    </c:tx>
                    <c:dLblPos val="l"/>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32-3939-4B54-8A8C-3B8D307D246F}"/>
                      </c:ext>
                    </c:extLst>
                  </c:dLbl>
                  <c:dLbl>
                    <c:idx val="23"/>
                    <c:tx>
                      <c:rich>
                        <a:bodyPr/>
                        <a:lstStyle/>
                        <a:p>
                          <a:fld id="{39AF9C91-673F-44A3-A82D-8B8C42C295A2}" type="CELLRANGE">
                            <a:rPr lang="en-US"/>
                            <a:pPr/>
                            <a:t>[CELLRANGE]</a:t>
                          </a:fld>
                          <a:endParaRPr lang="en-GB"/>
                        </a:p>
                      </c:rich>
                    </c:tx>
                    <c:dLblPos val="t"/>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33-3939-4B54-8A8C-3B8D307D246F}"/>
                      </c:ext>
                    </c:extLst>
                  </c:dLbl>
                  <c:dLbl>
                    <c:idx val="24"/>
                    <c:tx>
                      <c:rich>
                        <a:bodyPr/>
                        <a:lstStyle/>
                        <a:p>
                          <a:fld id="{88FBD027-579F-4F01-89D0-880927E6BAD5}"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34-3939-4B54-8A8C-3B8D307D246F}"/>
                      </c:ext>
                    </c:extLst>
                  </c:dLbl>
                  <c:dLbl>
                    <c:idx val="25"/>
                    <c:tx>
                      <c:rich>
                        <a:bodyPr/>
                        <a:lstStyle/>
                        <a:p>
                          <a:fld id="{51DBDCC0-0FA0-4121-8784-775D33028FE5}" type="CELLRANGE">
                            <a:rPr lang="en-US"/>
                            <a:pPr/>
                            <a:t>[CELLRANGE]</a:t>
                          </a:fld>
                          <a:endParaRPr lang="en-GB"/>
                        </a:p>
                      </c:rich>
                    </c:tx>
                    <c:dLblPos val="b"/>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35-3939-4B54-8A8C-3B8D307D246F}"/>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accent2"/>
                          </a:solidFill>
                          <a:latin typeface="+mn-lt"/>
                          <a:ea typeface="+mn-ea"/>
                          <a:cs typeface="+mn-cs"/>
                        </a:defRPr>
                      </a:pPr>
                      <a:endParaRPr lang="en-US"/>
                    </a:p>
                  </c:txPr>
                  <c:showLegendKey val="0"/>
                  <c:showVal val="0"/>
                  <c:showCatName val="0"/>
                  <c:showSerName val="0"/>
                  <c:showPercent val="0"/>
                  <c:showBubbleSize val="0"/>
                  <c:showLeaderLines val="0"/>
                  <c:extLst>
                    <c:ex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25400" cap="rnd">
                      <a:solidFill>
                        <a:schemeClr val="accent2"/>
                      </a:solidFill>
                      <a:prstDash val="solid"/>
                    </a:ln>
                    <a:effectLst/>
                  </c:spPr>
                  <c:trendlineType val="linear"/>
                  <c:backward val="5"/>
                  <c:dispRSqr val="1"/>
                  <c:dispEq val="0"/>
                  <c:trendlineLbl>
                    <c:layout>
                      <c:manualLayout>
                        <c:x val="0.12063110532236102"/>
                        <c:y val="9.1263212746117262E-2"/>
                      </c:manualLayout>
                    </c:layout>
                    <c:numFmt formatCode="General" sourceLinked="0"/>
                    <c:spPr>
                      <a:noFill/>
                      <a:ln>
                        <a:noFill/>
                      </a:ln>
                      <a:effectLst/>
                    </c:spPr>
                    <c:txPr>
                      <a:bodyPr rot="0" spcFirstLastPara="1" vertOverflow="ellipsis" vert="horz" wrap="square" anchor="ctr" anchorCtr="1"/>
                      <a:lstStyle/>
                      <a:p>
                        <a:pPr>
                          <a:defRPr sz="1400" b="1" i="0" u="none" strike="noStrike" kern="1200" baseline="0">
                            <a:solidFill>
                              <a:schemeClr val="accent2"/>
                            </a:solidFill>
                            <a:latin typeface="+mn-lt"/>
                            <a:ea typeface="+mn-ea"/>
                            <a:cs typeface="+mn-cs"/>
                          </a:defRPr>
                        </a:pPr>
                        <a:endParaRPr lang="en-US"/>
                      </a:p>
                    </c:txPr>
                  </c:trendlineLbl>
                </c:trendline>
                <c:xVal>
                  <c:numRef>
                    <c:extLst>
                      <c:ext uri="{02D57815-91ED-43cb-92C2-25804820EDAC}">
                        <c15:formulaRef>
                          <c15:sqref>PostCovid!$C$56:$C$81</c15:sqref>
                        </c15:formulaRef>
                      </c:ext>
                    </c:extLst>
                    <c:numCache>
                      <c:formatCode>0.00</c:formatCode>
                      <c:ptCount val="26"/>
                      <c:pt idx="0">
                        <c:v>81.218000000000004</c:v>
                      </c:pt>
                      <c:pt idx="1">
                        <c:v>93.367999999999995</c:v>
                      </c:pt>
                      <c:pt idx="2">
                        <c:v>53.273000000000003</c:v>
                      </c:pt>
                      <c:pt idx="3">
                        <c:v>33.832999999999998</c:v>
                      </c:pt>
                      <c:pt idx="4">
                        <c:v>38.692999999999998</c:v>
                      </c:pt>
                      <c:pt idx="5">
                        <c:v>95.798000000000002</c:v>
                      </c:pt>
                      <c:pt idx="6">
                        <c:v>78.787999999999997</c:v>
                      </c:pt>
                      <c:pt idx="7">
                        <c:v>39.908000000000001</c:v>
                      </c:pt>
                      <c:pt idx="8">
                        <c:v>32.618000000000002</c:v>
                      </c:pt>
                      <c:pt idx="9">
                        <c:v>56.918000000000006</c:v>
                      </c:pt>
                      <c:pt idx="10">
                        <c:v>43.552999999999997</c:v>
                      </c:pt>
                      <c:pt idx="11">
                        <c:v>36.262999999999998</c:v>
                      </c:pt>
                      <c:pt idx="12">
                        <c:v>72.713000000000008</c:v>
                      </c:pt>
                      <c:pt idx="13">
                        <c:v>82.433000000000007</c:v>
                      </c:pt>
                      <c:pt idx="14">
                        <c:v>66.638000000000005</c:v>
                      </c:pt>
                      <c:pt idx="15">
                        <c:v>28.972999999999999</c:v>
                      </c:pt>
                      <c:pt idx="16">
                        <c:v>47.198</c:v>
                      </c:pt>
                      <c:pt idx="17">
                        <c:v>84.863</c:v>
                      </c:pt>
                      <c:pt idx="18">
                        <c:v>25.327999999999999</c:v>
                      </c:pt>
                      <c:pt idx="19">
                        <c:v>59.347999999999999</c:v>
                      </c:pt>
                      <c:pt idx="20">
                        <c:v>100</c:v>
                      </c:pt>
                      <c:pt idx="21">
                        <c:v>67.853000000000009</c:v>
                      </c:pt>
                      <c:pt idx="22">
                        <c:v>83.64800000000001</c:v>
                      </c:pt>
                      <c:pt idx="23">
                        <c:v>76.358000000000004</c:v>
                      </c:pt>
                      <c:pt idx="24">
                        <c:v>100</c:v>
                      </c:pt>
                      <c:pt idx="25">
                        <c:v>80.003</c:v>
                      </c:pt>
                    </c:numCache>
                  </c:numRef>
                </c:xVal>
                <c:yVal>
                  <c:numRef>
                    <c:extLst>
                      <c:ext uri="{02D57815-91ED-43cb-92C2-25804820EDAC}">
                        <c15:formulaRef>
                          <c15:sqref>PostCovid!$D$56:$D$81</c15:sqref>
                        </c15:formulaRef>
                      </c:ext>
                    </c:extLst>
                    <c:numCache>
                      <c:formatCode>General</c:formatCode>
                      <c:ptCount val="26"/>
                      <c:pt idx="0">
                        <c:v>12</c:v>
                      </c:pt>
                      <c:pt idx="1">
                        <c:v>18</c:v>
                      </c:pt>
                      <c:pt idx="2">
                        <c:v>52</c:v>
                      </c:pt>
                      <c:pt idx="3">
                        <c:v>46</c:v>
                      </c:pt>
                      <c:pt idx="4">
                        <c:v>39</c:v>
                      </c:pt>
                      <c:pt idx="5">
                        <c:v>14</c:v>
                      </c:pt>
                      <c:pt idx="6">
                        <c:v>27</c:v>
                      </c:pt>
                      <c:pt idx="7">
                        <c:v>49</c:v>
                      </c:pt>
                      <c:pt idx="8">
                        <c:v>33</c:v>
                      </c:pt>
                      <c:pt idx="9">
                        <c:v>28</c:v>
                      </c:pt>
                      <c:pt idx="10">
                        <c:v>44</c:v>
                      </c:pt>
                      <c:pt idx="11">
                        <c:v>49</c:v>
                      </c:pt>
                      <c:pt idx="12">
                        <c:v>28</c:v>
                      </c:pt>
                      <c:pt idx="13">
                        <c:v>36</c:v>
                      </c:pt>
                      <c:pt idx="14">
                        <c:v>35</c:v>
                      </c:pt>
                      <c:pt idx="15">
                        <c:v>50</c:v>
                      </c:pt>
                      <c:pt idx="16">
                        <c:v>52</c:v>
                      </c:pt>
                      <c:pt idx="17">
                        <c:v>14</c:v>
                      </c:pt>
                      <c:pt idx="18">
                        <c:v>28</c:v>
                      </c:pt>
                      <c:pt idx="19">
                        <c:v>13</c:v>
                      </c:pt>
                      <c:pt idx="20">
                        <c:v>16</c:v>
                      </c:pt>
                      <c:pt idx="21">
                        <c:v>52</c:v>
                      </c:pt>
                      <c:pt idx="22">
                        <c:v>16</c:v>
                      </c:pt>
                      <c:pt idx="23">
                        <c:v>40</c:v>
                      </c:pt>
                      <c:pt idx="24">
                        <c:v>14</c:v>
                      </c:pt>
                      <c:pt idx="25">
                        <c:v>10</c:v>
                      </c:pt>
                    </c:numCache>
                  </c:numRef>
                </c:yVal>
                <c:smooth val="0"/>
                <c:extLst>
                  <c:ext uri="{02D57815-91ED-43cb-92C2-25804820EDAC}">
                    <c15:datalabelsRange>
                      <c15:f>PostCovid!$B$56:$B$81</c15:f>
                      <c15:dlblRangeCache>
                        <c:ptCount val="26"/>
                        <c:pt idx="0">
                          <c:v>Indonesia</c:v>
                        </c:pt>
                        <c:pt idx="1">
                          <c:v>India</c:v>
                        </c:pt>
                        <c:pt idx="2">
                          <c:v>Ireland</c:v>
                        </c:pt>
                        <c:pt idx="3">
                          <c:v>Netherlands</c:v>
                        </c:pt>
                        <c:pt idx="4">
                          <c:v>Germany</c:v>
                        </c:pt>
                        <c:pt idx="5">
                          <c:v>Philippines</c:v>
                        </c:pt>
                        <c:pt idx="6">
                          <c:v>Turkey</c:v>
                        </c:pt>
                        <c:pt idx="7">
                          <c:v>France</c:v>
                        </c:pt>
                        <c:pt idx="8">
                          <c:v>Japan</c:v>
                        </c:pt>
                        <c:pt idx="9">
                          <c:v>Russia</c:v>
                        </c:pt>
                        <c:pt idx="10">
                          <c:v>Canada</c:v>
                        </c:pt>
                        <c:pt idx="11">
                          <c:v>Australia</c:v>
                        </c:pt>
                        <c:pt idx="12">
                          <c:v>South Africa</c:v>
                        </c:pt>
                        <c:pt idx="13">
                          <c:v>Brazil</c:v>
                        </c:pt>
                        <c:pt idx="14">
                          <c:v>Mexico</c:v>
                        </c:pt>
                        <c:pt idx="15">
                          <c:v>UK</c:v>
                        </c:pt>
                        <c:pt idx="16">
                          <c:v>Spain</c:v>
                        </c:pt>
                        <c:pt idx="17">
                          <c:v>Malaysia</c:v>
                        </c:pt>
                        <c:pt idx="18">
                          <c:v>Czech Republic</c:v>
                        </c:pt>
                        <c:pt idx="19">
                          <c:v>Taiwan</c:v>
                        </c:pt>
                        <c:pt idx="20">
                          <c:v>Thailand</c:v>
                        </c:pt>
                        <c:pt idx="21">
                          <c:v>Italy</c:v>
                        </c:pt>
                        <c:pt idx="22">
                          <c:v>Egypt</c:v>
                        </c:pt>
                        <c:pt idx="23">
                          <c:v>Poland</c:v>
                        </c:pt>
                        <c:pt idx="24">
                          <c:v>Nigeria</c:v>
                        </c:pt>
                        <c:pt idx="25">
                          <c:v>Saudi Arabia</c:v>
                        </c:pt>
                      </c15:dlblRangeCache>
                    </c15:datalabelsRange>
                  </c:ext>
                  <c:ext xmlns:c16="http://schemas.microsoft.com/office/drawing/2014/chart" uri="{C3380CC4-5D6E-409C-BE32-E72D297353CC}">
                    <c16:uniqueId val="{00000037-3939-4B54-8A8C-3B8D307D246F}"/>
                  </c:ext>
                </c:extLst>
              </c15:ser>
            </c15:filteredScatterSeries>
          </c:ext>
        </c:extLst>
      </c:scatterChart>
      <c:valAx>
        <c:axId val="450227343"/>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800" b="1"/>
                  <a:t>Debiased National Religiosity</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450227759"/>
        <c:crosses val="autoZero"/>
        <c:crossBetween val="midCat"/>
      </c:valAx>
      <c:valAx>
        <c:axId val="45022775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bg1">
                        <a:lumMod val="50000"/>
                      </a:schemeClr>
                    </a:solidFill>
                    <a:latin typeface="+mn-lt"/>
                    <a:ea typeface="+mn-ea"/>
                    <a:cs typeface="+mn-cs"/>
                  </a:defRPr>
                </a:pPr>
                <a:r>
                  <a:rPr lang="en-GB" sz="1800" b="1">
                    <a:solidFill>
                      <a:schemeClr val="bg1">
                        <a:lumMod val="50000"/>
                      </a:schemeClr>
                    </a:solidFill>
                  </a:rPr>
                  <a:t>%</a:t>
                </a:r>
                <a:r>
                  <a:rPr lang="en-GB" sz="1800" b="1" baseline="0">
                    <a:solidFill>
                      <a:schemeClr val="bg1">
                        <a:lumMod val="50000"/>
                      </a:schemeClr>
                    </a:solidFill>
                  </a:rPr>
                  <a:t> response: am or would participate</a:t>
                </a:r>
                <a:endParaRPr lang="en-GB" sz="1800" b="1">
                  <a:solidFill>
                    <a:schemeClr val="bg1">
                      <a:lumMod val="50000"/>
                    </a:schemeClr>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bg1">
                      <a:lumMod val="50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bg1">
                    <a:lumMod val="50000"/>
                  </a:schemeClr>
                </a:solidFill>
                <a:latin typeface="+mn-lt"/>
                <a:ea typeface="+mn-ea"/>
                <a:cs typeface="+mn-cs"/>
              </a:defRPr>
            </a:pPr>
            <a:endParaRPr lang="en-US"/>
          </a:p>
        </c:txPr>
        <c:crossAx val="450227343"/>
        <c:crosses val="autoZero"/>
        <c:crossBetween val="midCat"/>
      </c:valAx>
      <c:valAx>
        <c:axId val="839604495"/>
        <c:scaling>
          <c:orientation val="minMax"/>
          <c:max val="70"/>
        </c:scaling>
        <c:delete val="1"/>
        <c:axPos val="r"/>
        <c:numFmt formatCode="General" sourceLinked="1"/>
        <c:majorTickMark val="out"/>
        <c:minorTickMark val="none"/>
        <c:tickLblPos val="nextTo"/>
        <c:crossAx val="839607407"/>
        <c:crosses val="max"/>
        <c:crossBetween val="midCat"/>
      </c:valAx>
      <c:valAx>
        <c:axId val="839607407"/>
        <c:scaling>
          <c:orientation val="minMax"/>
        </c:scaling>
        <c:delete val="1"/>
        <c:axPos val="b"/>
        <c:numFmt formatCode="0.00" sourceLinked="1"/>
        <c:majorTickMark val="out"/>
        <c:minorTickMark val="none"/>
        <c:tickLblPos val="nextTo"/>
        <c:crossAx val="839604495"/>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800" b="1" i="0" u="none" strike="noStrike" baseline="0">
                <a:effectLst/>
              </a:rPr>
              <a:t>Yale (2021): How much information publics feel they need about climate change</a:t>
            </a:r>
            <a:endParaRPr lang="en-GB" sz="18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A lot or some</c:v>
          </c:tx>
          <c:spPr>
            <a:ln w="25400" cap="rnd">
              <a:noFill/>
              <a:round/>
            </a:ln>
            <a:effectLst/>
          </c:spPr>
          <c:marker>
            <c:symbol val="circle"/>
            <c:size val="5"/>
            <c:spPr>
              <a:solidFill>
                <a:schemeClr val="accent1"/>
              </a:solidFill>
              <a:ln w="9525">
                <a:solidFill>
                  <a:schemeClr val="accent1"/>
                </a:solidFill>
              </a:ln>
              <a:effectLst/>
            </c:spPr>
          </c:marker>
          <c:dLbls>
            <c:dLbl>
              <c:idx val="0"/>
              <c:layout>
                <c:manualLayout>
                  <c:x val="-7.0398040416411511E-2"/>
                  <c:y val="-3.6133694670280369E-3"/>
                </c:manualLayout>
              </c:layout>
              <c:tx>
                <c:rich>
                  <a:bodyPr/>
                  <a:lstStyle/>
                  <a:p>
                    <a:fld id="{ECAE6E0E-5C16-4697-8974-F539FD1ED9F3}"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0661-463A-80D1-6D58E65AAEA6}"/>
                </c:ext>
              </c:extLst>
            </c:dLbl>
            <c:dLbl>
              <c:idx val="1"/>
              <c:layout>
                <c:manualLayout>
                  <c:x val="-2.5183735070470753E-2"/>
                  <c:y val="2.1165382782436716E-2"/>
                </c:manualLayout>
              </c:layout>
              <c:tx>
                <c:rich>
                  <a:bodyPr/>
                  <a:lstStyle/>
                  <a:p>
                    <a:fld id="{BA0B2C00-4164-40B3-A9EE-42D5278433FC}"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0661-463A-80D1-6D58E65AAEA6}"/>
                </c:ext>
              </c:extLst>
            </c:dLbl>
            <c:dLbl>
              <c:idx val="2"/>
              <c:tx>
                <c:rich>
                  <a:bodyPr/>
                  <a:lstStyle/>
                  <a:p>
                    <a:fld id="{CBF6BFAA-EE3A-4859-BF3B-FEA2CE26144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0661-463A-80D1-6D58E65AAEA6}"/>
                </c:ext>
              </c:extLst>
            </c:dLbl>
            <c:dLbl>
              <c:idx val="3"/>
              <c:layout>
                <c:manualLayout>
                  <c:x val="-0.10655544358241197"/>
                  <c:y val="5.9105762186230787E-2"/>
                </c:manualLayout>
              </c:layout>
              <c:tx>
                <c:rich>
                  <a:bodyPr/>
                  <a:lstStyle/>
                  <a:p>
                    <a:fld id="{9925C622-B680-447F-91BC-DBF6DEF355CC}"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0661-463A-80D1-6D58E65AAEA6}"/>
                </c:ext>
              </c:extLst>
            </c:dLbl>
            <c:dLbl>
              <c:idx val="4"/>
              <c:layout>
                <c:manualLayout>
                  <c:x val="-0.13717085119412128"/>
                  <c:y val="-0.12104787714543819"/>
                </c:manualLayout>
              </c:layout>
              <c:tx>
                <c:rich>
                  <a:bodyPr/>
                  <a:lstStyle/>
                  <a:p>
                    <a:fld id="{F14E0B3B-44DE-44EC-B7F1-D6A3305D8FF4}"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0661-463A-80D1-6D58E65AAEA6}"/>
                </c:ext>
              </c:extLst>
            </c:dLbl>
            <c:dLbl>
              <c:idx val="5"/>
              <c:tx>
                <c:rich>
                  <a:bodyPr/>
                  <a:lstStyle/>
                  <a:p>
                    <a:fld id="{32DD7688-ABBC-4F08-A27F-EA08CBD9B844}"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0661-463A-80D1-6D58E65AAEA6}"/>
                </c:ext>
              </c:extLst>
            </c:dLbl>
            <c:dLbl>
              <c:idx val="6"/>
              <c:tx>
                <c:rich>
                  <a:bodyPr/>
                  <a:lstStyle/>
                  <a:p>
                    <a:fld id="{866B5B19-DD5F-49AC-9450-2A770D337537}"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0661-463A-80D1-6D58E65AAEA6}"/>
                </c:ext>
              </c:extLst>
            </c:dLbl>
            <c:dLbl>
              <c:idx val="7"/>
              <c:layout>
                <c:manualLayout>
                  <c:x val="-1.7798554421358734E-2"/>
                  <c:y val="-1.9358555790282311E-2"/>
                </c:manualLayout>
              </c:layout>
              <c:tx>
                <c:rich>
                  <a:bodyPr/>
                  <a:lstStyle/>
                  <a:p>
                    <a:fld id="{E53453B7-6A08-4D29-8234-2EDF61D459E1}"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0661-463A-80D1-6D58E65AAEA6}"/>
                </c:ext>
              </c:extLst>
            </c:dLbl>
            <c:dLbl>
              <c:idx val="8"/>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0661-463A-80D1-6D58E65AAEA6}"/>
                </c:ext>
              </c:extLst>
            </c:dLbl>
            <c:dLbl>
              <c:idx val="9"/>
              <c:tx>
                <c:rich>
                  <a:bodyPr/>
                  <a:lstStyle/>
                  <a:p>
                    <a:fld id="{E0A11B1A-C25C-47C9-8459-89AC7CF34A7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0661-463A-80D1-6D58E65AAEA6}"/>
                </c:ext>
              </c:extLst>
            </c:dLbl>
            <c:dLbl>
              <c:idx val="10"/>
              <c:layout>
                <c:manualLayout>
                  <c:x val="-4.8989589712186161E-3"/>
                  <c:y val="-5.4200542005420054E-3"/>
                </c:manualLayout>
              </c:layout>
              <c:tx>
                <c:rich>
                  <a:bodyPr/>
                  <a:lstStyle/>
                  <a:p>
                    <a:fld id="{A1AD027A-29AA-4365-B42C-D547D7045767}"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0661-463A-80D1-6D58E65AAEA6}"/>
                </c:ext>
              </c:extLst>
            </c:dLbl>
            <c:dLbl>
              <c:idx val="11"/>
              <c:layout>
                <c:manualLayout>
                  <c:x val="-6.402640423162051E-2"/>
                  <c:y val="0.10891606028921182"/>
                </c:manualLayout>
              </c:layout>
              <c:tx>
                <c:rich>
                  <a:bodyPr/>
                  <a:lstStyle/>
                  <a:p>
                    <a:fld id="{17A7FA80-DBEA-44C9-8A47-94575C881550}"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0661-463A-80D1-6D58E65AAEA6}"/>
                </c:ext>
              </c:extLst>
            </c:dLbl>
            <c:dLbl>
              <c:idx val="12"/>
              <c:tx>
                <c:rich>
                  <a:bodyPr/>
                  <a:lstStyle/>
                  <a:p>
                    <a:fld id="{69D21A25-A532-4A00-8514-E422379E2147}"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0661-463A-80D1-6D58E65AAEA6}"/>
                </c:ext>
              </c:extLst>
            </c:dLbl>
            <c:dLbl>
              <c:idx val="13"/>
              <c:tx>
                <c:rich>
                  <a:bodyPr/>
                  <a:lstStyle/>
                  <a:p>
                    <a:fld id="{A82230B8-8D4E-455A-B5BC-6A5E4F59AF5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0661-463A-80D1-6D58E65AAEA6}"/>
                </c:ext>
              </c:extLst>
            </c:dLbl>
            <c:dLbl>
              <c:idx val="14"/>
              <c:layout>
                <c:manualLayout>
                  <c:x val="-3.2835272504592866E-2"/>
                  <c:y val="-2.1165240523796314E-2"/>
                </c:manualLayout>
              </c:layout>
              <c:tx>
                <c:rich>
                  <a:bodyPr/>
                  <a:lstStyle/>
                  <a:p>
                    <a:fld id="{FD6BF037-A4F4-4338-A47D-630E5197C2ED}"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0661-463A-80D1-6D58E65AAEA6}"/>
                </c:ext>
              </c:extLst>
            </c:dLbl>
            <c:dLbl>
              <c:idx val="15"/>
              <c:layout>
                <c:manualLayout>
                  <c:x val="-3.0480782676200992E-2"/>
                  <c:y val="1.8455355682165747E-2"/>
                </c:manualLayout>
              </c:layout>
              <c:tx>
                <c:rich>
                  <a:bodyPr rot="0" spcFirstLastPara="1" vertOverflow="ellipsis" vert="horz" wrap="square" lIns="38100" tIns="19050" rIns="38100" bIns="19050" anchor="ctr" anchorCtr="1">
                    <a:noAutofit/>
                  </a:bodyPr>
                  <a:lstStyle/>
                  <a:p>
                    <a:pPr>
                      <a:defRPr sz="1100" b="0" i="0" u="none" strike="noStrike" kern="1200" baseline="0">
                        <a:solidFill>
                          <a:schemeClr val="accent1"/>
                        </a:solidFill>
                        <a:latin typeface="+mn-lt"/>
                        <a:ea typeface="+mn-ea"/>
                        <a:cs typeface="+mn-cs"/>
                      </a:defRPr>
                    </a:pPr>
                    <a:fld id="{4BCA9E20-AD9E-466B-A74D-3E0C69E0DA5F}" type="CELLRANGE">
                      <a:rPr lang="en-US"/>
                      <a:pPr>
                        <a:defRPr sz="1100">
                          <a:solidFill>
                            <a:schemeClr val="accent1"/>
                          </a:solidFill>
                        </a:defRPr>
                      </a:pPr>
                      <a:t>[CELLRANGE]</a:t>
                    </a:fld>
                    <a:endParaRPr lang="en-GB"/>
                  </a:p>
                </c:rich>
              </c:tx>
              <c:spPr>
                <a:noFill/>
                <a:ln>
                  <a:noFill/>
                </a:ln>
                <a:effectLst/>
              </c:spPr>
              <c:txPr>
                <a:bodyPr rot="0" spcFirstLastPara="1" vertOverflow="ellipsis" vert="horz" wrap="square" lIns="38100" tIns="19050" rIns="38100" bIns="19050" anchor="ctr" anchorCtr="1">
                  <a:noAutofit/>
                </a:bodyPr>
                <a:lstStyle/>
                <a:p>
                  <a:pPr>
                    <a:defRPr sz="1100" b="0" i="0" u="none" strike="noStrike" kern="1200" baseline="0">
                      <a:solidFill>
                        <a:schemeClr val="accent1"/>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layout>
                    <c:manualLayout>
                      <c:w val="3.0342975346085415E-2"/>
                      <c:h val="3.871725383920506E-2"/>
                    </c:manualLayout>
                  </c15:layout>
                  <c15:dlblFieldTable/>
                  <c15:showDataLabelsRange val="1"/>
                </c:ext>
                <c:ext xmlns:c16="http://schemas.microsoft.com/office/drawing/2014/chart" uri="{C3380CC4-5D6E-409C-BE32-E72D297353CC}">
                  <c16:uniqueId val="{00000005-0661-463A-80D1-6D58E65AAEA6}"/>
                </c:ext>
              </c:extLst>
            </c:dLbl>
            <c:dLbl>
              <c:idx val="16"/>
              <c:tx>
                <c:rich>
                  <a:bodyPr/>
                  <a:lstStyle/>
                  <a:p>
                    <a:fld id="{6D84642D-52F3-44F7-9299-E458EC75C845}"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0661-463A-80D1-6D58E65AAEA6}"/>
                </c:ext>
              </c:extLst>
            </c:dLbl>
            <c:dLbl>
              <c:idx val="17"/>
              <c:layout>
                <c:manualLayout>
                  <c:x val="-2.972751951627611E-2"/>
                  <c:y val="-1.7551871056768309E-2"/>
                </c:manualLayout>
              </c:layout>
              <c:tx>
                <c:rich>
                  <a:bodyPr/>
                  <a:lstStyle/>
                  <a:p>
                    <a:fld id="{712EA4EA-189F-4D80-A828-908E5F3AEA94}"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0661-463A-80D1-6D58E65AAEA6}"/>
                </c:ext>
              </c:extLst>
            </c:dLbl>
            <c:dLbl>
              <c:idx val="18"/>
              <c:tx>
                <c:rich>
                  <a:bodyPr/>
                  <a:lstStyle/>
                  <a:p>
                    <a:fld id="{69C6EB01-4FBC-4977-8BD9-AA1FDBEB6912}"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0661-463A-80D1-6D58E65AAEA6}"/>
                </c:ext>
              </c:extLst>
            </c:dLbl>
            <c:dLbl>
              <c:idx val="19"/>
              <c:tx>
                <c:rich>
                  <a:bodyPr/>
                  <a:lstStyle/>
                  <a:p>
                    <a:fld id="{4D0731B1-8D8A-4F92-B696-24CA1984FB5B}"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0661-463A-80D1-6D58E65AAEA6}"/>
                </c:ext>
              </c:extLst>
            </c:dLbl>
            <c:dLbl>
              <c:idx val="20"/>
              <c:layout>
                <c:manualLayout>
                  <c:x val="-3.3857978407934863E-2"/>
                  <c:y val="2.297206751595075E-2"/>
                </c:manualLayout>
              </c:layout>
              <c:tx>
                <c:rich>
                  <a:bodyPr/>
                  <a:lstStyle/>
                  <a:p>
                    <a:fld id="{77137EA6-5001-4B62-803F-49D9FFF4D244}"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0661-463A-80D1-6D58E65AAEA6}"/>
                </c:ext>
              </c:extLst>
            </c:dLbl>
            <c:dLbl>
              <c:idx val="21"/>
              <c:tx>
                <c:rich>
                  <a:bodyPr/>
                  <a:lstStyle/>
                  <a:p>
                    <a:fld id="{F9F6B66D-1D54-49B8-BA85-34BBA1C5923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0661-463A-80D1-6D58E65AAEA6}"/>
                </c:ext>
              </c:extLst>
            </c:dLbl>
            <c:dLbl>
              <c:idx val="22"/>
              <c:tx>
                <c:rich>
                  <a:bodyPr/>
                  <a:lstStyle/>
                  <a:p>
                    <a:fld id="{EE7BFB81-D00B-423A-8F0E-4A96718FE72F}"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0661-463A-80D1-6D58E65AAEA6}"/>
                </c:ext>
              </c:extLst>
            </c:dLbl>
            <c:dLbl>
              <c:idx val="23"/>
              <c:tx>
                <c:rich>
                  <a:bodyPr/>
                  <a:lstStyle/>
                  <a:p>
                    <a:fld id="{313080F7-8FC9-4AD6-A442-B982F82DE17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0661-463A-80D1-6D58E65AAEA6}"/>
                </c:ext>
              </c:extLst>
            </c:dLbl>
            <c:dLbl>
              <c:idx val="24"/>
              <c:layout>
                <c:manualLayout>
                  <c:x val="-2.9951058628387924E-2"/>
                  <c:y val="2.1165382782436747E-2"/>
                </c:manualLayout>
              </c:layout>
              <c:tx>
                <c:rich>
                  <a:bodyPr/>
                  <a:lstStyle/>
                  <a:p>
                    <a:fld id="{0F6A72BB-62C8-4183-89C6-86E5FEED6D28}"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0661-463A-80D1-6D58E65AAEA6}"/>
                </c:ext>
              </c:extLst>
            </c:dLbl>
            <c:dLbl>
              <c:idx val="25"/>
              <c:layout>
                <c:manualLayout>
                  <c:x val="-8.6883037354562154E-2"/>
                  <c:y val="-3.6133694670280369E-3"/>
                </c:manualLayout>
              </c:layout>
              <c:tx>
                <c:rich>
                  <a:bodyPr/>
                  <a:lstStyle/>
                  <a:p>
                    <a:fld id="{D2381BA1-F4E8-447C-8458-992B70B5E7DB}"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0661-463A-80D1-6D58E65AAEA6}"/>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accent1"/>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25400" cap="rnd">
                <a:solidFill>
                  <a:schemeClr val="accent1"/>
                </a:solidFill>
                <a:prstDash val="solid"/>
              </a:ln>
              <a:effectLst/>
            </c:spPr>
            <c:trendlineType val="linear"/>
            <c:backward val="5"/>
            <c:dispRSqr val="1"/>
            <c:dispEq val="0"/>
            <c:trendlineLbl>
              <c:layout>
                <c:manualLayout>
                  <c:x val="-0.62658408513387753"/>
                  <c:y val="0.37272602892723516"/>
                </c:manualLayout>
              </c:layout>
              <c:numFmt formatCode="General" sourceLinked="0"/>
              <c:spPr>
                <a:noFill/>
                <a:ln>
                  <a:noFill/>
                </a:ln>
                <a:effectLst/>
              </c:spPr>
              <c:txPr>
                <a:bodyPr rot="0" spcFirstLastPara="1" vertOverflow="ellipsis" vert="horz" wrap="square" anchor="ctr" anchorCtr="1"/>
                <a:lstStyle/>
                <a:p>
                  <a:pPr>
                    <a:defRPr sz="1400" b="1" i="0" u="none" strike="noStrike" kern="1200" baseline="0">
                      <a:solidFill>
                        <a:schemeClr val="accent1"/>
                      </a:solidFill>
                      <a:latin typeface="+mn-lt"/>
                      <a:ea typeface="+mn-ea"/>
                      <a:cs typeface="+mn-cs"/>
                    </a:defRPr>
                  </a:pPr>
                  <a:endParaRPr lang="en-US"/>
                </a:p>
              </c:txPr>
            </c:trendlineLbl>
          </c:trendline>
          <c:xVal>
            <c:numRef>
              <c:f>PostCovid!$C$94:$C$119</c:f>
              <c:numCache>
                <c:formatCode>0.00</c:formatCode>
                <c:ptCount val="26"/>
                <c:pt idx="0">
                  <c:v>81.218000000000004</c:v>
                </c:pt>
                <c:pt idx="1">
                  <c:v>93.367999999999995</c:v>
                </c:pt>
                <c:pt idx="2">
                  <c:v>53.273000000000003</c:v>
                </c:pt>
                <c:pt idx="3">
                  <c:v>33.832999999999998</c:v>
                </c:pt>
                <c:pt idx="4">
                  <c:v>38.692999999999998</c:v>
                </c:pt>
                <c:pt idx="5">
                  <c:v>95.798000000000002</c:v>
                </c:pt>
                <c:pt idx="6">
                  <c:v>78.787999999999997</c:v>
                </c:pt>
                <c:pt idx="7">
                  <c:v>39.908000000000001</c:v>
                </c:pt>
                <c:pt idx="8">
                  <c:v>32.618000000000002</c:v>
                </c:pt>
                <c:pt idx="9">
                  <c:v>56.918000000000006</c:v>
                </c:pt>
                <c:pt idx="10">
                  <c:v>43.552999999999997</c:v>
                </c:pt>
                <c:pt idx="11">
                  <c:v>36.262999999999998</c:v>
                </c:pt>
                <c:pt idx="12">
                  <c:v>72.713000000000008</c:v>
                </c:pt>
                <c:pt idx="13">
                  <c:v>82.433000000000007</c:v>
                </c:pt>
                <c:pt idx="14">
                  <c:v>66.638000000000005</c:v>
                </c:pt>
                <c:pt idx="15">
                  <c:v>28.972999999999999</c:v>
                </c:pt>
                <c:pt idx="16">
                  <c:v>47.198</c:v>
                </c:pt>
                <c:pt idx="17">
                  <c:v>84.863</c:v>
                </c:pt>
                <c:pt idx="18">
                  <c:v>25.327999999999999</c:v>
                </c:pt>
                <c:pt idx="19">
                  <c:v>59.347999999999999</c:v>
                </c:pt>
                <c:pt idx="20">
                  <c:v>100</c:v>
                </c:pt>
                <c:pt idx="21">
                  <c:v>67.853000000000009</c:v>
                </c:pt>
                <c:pt idx="22">
                  <c:v>83.64800000000001</c:v>
                </c:pt>
                <c:pt idx="23">
                  <c:v>76.358000000000004</c:v>
                </c:pt>
                <c:pt idx="24">
                  <c:v>100</c:v>
                </c:pt>
                <c:pt idx="25">
                  <c:v>80.003</c:v>
                </c:pt>
              </c:numCache>
            </c:numRef>
          </c:xVal>
          <c:yVal>
            <c:numRef>
              <c:f>PostCovid!$D$94:$D$119</c:f>
              <c:numCache>
                <c:formatCode>General</c:formatCode>
                <c:ptCount val="26"/>
                <c:pt idx="0">
                  <c:v>73</c:v>
                </c:pt>
                <c:pt idx="1">
                  <c:v>72</c:v>
                </c:pt>
                <c:pt idx="2">
                  <c:v>57</c:v>
                </c:pt>
                <c:pt idx="3">
                  <c:v>44</c:v>
                </c:pt>
                <c:pt idx="4">
                  <c:v>51</c:v>
                </c:pt>
                <c:pt idx="5">
                  <c:v>83</c:v>
                </c:pt>
                <c:pt idx="6">
                  <c:v>77</c:v>
                </c:pt>
                <c:pt idx="7">
                  <c:v>52</c:v>
                </c:pt>
                <c:pt idx="9">
                  <c:v>63</c:v>
                </c:pt>
                <c:pt idx="10">
                  <c:v>50</c:v>
                </c:pt>
                <c:pt idx="11">
                  <c:v>44</c:v>
                </c:pt>
                <c:pt idx="12">
                  <c:v>79</c:v>
                </c:pt>
                <c:pt idx="13">
                  <c:v>69</c:v>
                </c:pt>
                <c:pt idx="14">
                  <c:v>72</c:v>
                </c:pt>
                <c:pt idx="15">
                  <c:v>46</c:v>
                </c:pt>
                <c:pt idx="16">
                  <c:v>59</c:v>
                </c:pt>
                <c:pt idx="17">
                  <c:v>74</c:v>
                </c:pt>
                <c:pt idx="18">
                  <c:v>47</c:v>
                </c:pt>
                <c:pt idx="19">
                  <c:v>54</c:v>
                </c:pt>
                <c:pt idx="20">
                  <c:v>68</c:v>
                </c:pt>
                <c:pt idx="21">
                  <c:v>58</c:v>
                </c:pt>
                <c:pt idx="22">
                  <c:v>64</c:v>
                </c:pt>
                <c:pt idx="23">
                  <c:v>55</c:v>
                </c:pt>
                <c:pt idx="24">
                  <c:v>74</c:v>
                </c:pt>
                <c:pt idx="25">
                  <c:v>69</c:v>
                </c:pt>
              </c:numCache>
            </c:numRef>
          </c:yVal>
          <c:smooth val="0"/>
          <c:extLst>
            <c:ext xmlns:c15="http://schemas.microsoft.com/office/drawing/2012/chart" uri="{02D57815-91ED-43cb-92C2-25804820EDAC}">
              <c15:datalabelsRange>
                <c15:f>PostCovid!$B$94:$B$119</c15:f>
                <c15:dlblRangeCache>
                  <c:ptCount val="26"/>
                  <c:pt idx="0">
                    <c:v>Indonesia</c:v>
                  </c:pt>
                  <c:pt idx="1">
                    <c:v>India</c:v>
                  </c:pt>
                  <c:pt idx="2">
                    <c:v>Ireland</c:v>
                  </c:pt>
                  <c:pt idx="3">
                    <c:v>Netherlands</c:v>
                  </c:pt>
                  <c:pt idx="4">
                    <c:v>Germany</c:v>
                  </c:pt>
                  <c:pt idx="5">
                    <c:v>Philippines</c:v>
                  </c:pt>
                  <c:pt idx="6">
                    <c:v>Turkey</c:v>
                  </c:pt>
                  <c:pt idx="7">
                    <c:v>France</c:v>
                  </c:pt>
                  <c:pt idx="8">
                    <c:v>Japan</c:v>
                  </c:pt>
                  <c:pt idx="9">
                    <c:v>Russia</c:v>
                  </c:pt>
                  <c:pt idx="10">
                    <c:v>Canada</c:v>
                  </c:pt>
                  <c:pt idx="11">
                    <c:v>Australia</c:v>
                  </c:pt>
                  <c:pt idx="12">
                    <c:v>South Africa</c:v>
                  </c:pt>
                  <c:pt idx="13">
                    <c:v>Brazil</c:v>
                  </c:pt>
                  <c:pt idx="14">
                    <c:v>Mexico</c:v>
                  </c:pt>
                  <c:pt idx="15">
                    <c:v>UK</c:v>
                  </c:pt>
                  <c:pt idx="16">
                    <c:v>Spain</c:v>
                  </c:pt>
                  <c:pt idx="17">
                    <c:v>Malaysia</c:v>
                  </c:pt>
                  <c:pt idx="18">
                    <c:v>Czech Republic</c:v>
                  </c:pt>
                  <c:pt idx="19">
                    <c:v>Taiwan</c:v>
                  </c:pt>
                  <c:pt idx="20">
                    <c:v>Thailand</c:v>
                  </c:pt>
                  <c:pt idx="21">
                    <c:v>Italy</c:v>
                  </c:pt>
                  <c:pt idx="22">
                    <c:v>Egypt</c:v>
                  </c:pt>
                  <c:pt idx="23">
                    <c:v>Poland</c:v>
                  </c:pt>
                  <c:pt idx="24">
                    <c:v>Nigeria</c:v>
                  </c:pt>
                  <c:pt idx="25">
                    <c:v>Saudi Arabia</c:v>
                  </c:pt>
                </c15:dlblRangeCache>
              </c15:datalabelsRange>
            </c:ext>
            <c:ext xmlns:c16="http://schemas.microsoft.com/office/drawing/2014/chart" uri="{C3380CC4-5D6E-409C-BE32-E72D297353CC}">
              <c16:uniqueId val="{00000000-0661-463A-80D1-6D58E65AAEA6}"/>
            </c:ext>
          </c:extLst>
        </c:ser>
        <c:ser>
          <c:idx val="1"/>
          <c:order val="1"/>
          <c:tx>
            <c:v>Little or no</c:v>
          </c:tx>
          <c:spPr>
            <a:ln w="25400" cap="rnd">
              <a:noFill/>
              <a:round/>
            </a:ln>
            <a:effectLst/>
          </c:spPr>
          <c:marker>
            <c:symbol val="circle"/>
            <c:size val="5"/>
            <c:spPr>
              <a:solidFill>
                <a:schemeClr val="accent2"/>
              </a:solidFill>
              <a:ln w="9525">
                <a:solidFill>
                  <a:schemeClr val="accent2"/>
                </a:solidFill>
              </a:ln>
              <a:effectLst/>
            </c:spPr>
          </c:marker>
          <c:dLbls>
            <c:dLbl>
              <c:idx val="0"/>
              <c:layout>
                <c:manualLayout>
                  <c:x val="-3.5811390079608083E-2"/>
                  <c:y val="2.1165382782436747E-2"/>
                </c:manualLayout>
              </c:layout>
              <c:tx>
                <c:rich>
                  <a:bodyPr/>
                  <a:lstStyle/>
                  <a:p>
                    <a:fld id="{8E2035E7-640F-4052-B4F1-812A730EA031}"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0661-463A-80D1-6D58E65AAEA6}"/>
                </c:ext>
              </c:extLst>
            </c:dLbl>
            <c:dLbl>
              <c:idx val="1"/>
              <c:layout>
                <c:manualLayout>
                  <c:x val="-2.2734255584861356E-2"/>
                  <c:y val="-2.1165240523796314E-2"/>
                </c:manualLayout>
              </c:layout>
              <c:tx>
                <c:rich>
                  <a:bodyPr/>
                  <a:lstStyle/>
                  <a:p>
                    <a:fld id="{E67839A9-B95C-4E1E-AE8F-9B39F7A1327C}"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0661-463A-80D1-6D58E65AAEA6}"/>
                </c:ext>
              </c:extLst>
            </c:dLbl>
            <c:dLbl>
              <c:idx val="2"/>
              <c:tx>
                <c:rich>
                  <a:bodyPr/>
                  <a:lstStyle/>
                  <a:p>
                    <a:fld id="{1A61B0BF-434C-4457-AFAB-C073B5EAE861}"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8-0661-463A-80D1-6D58E65AAEA6}"/>
                </c:ext>
              </c:extLst>
            </c:dLbl>
            <c:dLbl>
              <c:idx val="3"/>
              <c:layout>
                <c:manualLayout>
                  <c:x val="-0.11022657685241891"/>
                  <c:y val="-5.6007226738934053E-2"/>
                </c:manualLayout>
              </c:layout>
              <c:tx>
                <c:rich>
                  <a:bodyPr/>
                  <a:lstStyle/>
                  <a:p>
                    <a:fld id="{10DE9899-46FA-4C39-95A7-91CD98ED5A39}"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0-0661-463A-80D1-6D58E65AAEA6}"/>
                </c:ext>
              </c:extLst>
            </c:dLbl>
            <c:dLbl>
              <c:idx val="4"/>
              <c:layout>
                <c:manualLayout>
                  <c:x val="-2.3270055113288425E-2"/>
                  <c:y val="0.13188798554652212"/>
                </c:manualLayout>
              </c:layout>
              <c:tx>
                <c:rich>
                  <a:bodyPr/>
                  <a:lstStyle/>
                  <a:p>
                    <a:fld id="{5B6AC3B3-5105-4E77-921F-3B42CF8D3ABA}"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E-0661-463A-80D1-6D58E65AAEA6}"/>
                </c:ext>
              </c:extLst>
            </c:dLbl>
            <c:dLbl>
              <c:idx val="5"/>
              <c:layout>
                <c:manualLayout>
                  <c:x val="-4.8793631353337509E-2"/>
                  <c:y val="1.7552013315408746E-2"/>
                </c:manualLayout>
              </c:layout>
              <c:tx>
                <c:rich>
                  <a:bodyPr/>
                  <a:lstStyle/>
                  <a:p>
                    <a:fld id="{238F723E-1FC1-415C-81DE-6B152B75AC0D}"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0661-463A-80D1-6D58E65AAEA6}"/>
                </c:ext>
              </c:extLst>
            </c:dLbl>
            <c:dLbl>
              <c:idx val="6"/>
              <c:layout>
                <c:manualLayout>
                  <c:x val="-5.3190447030006124E-2"/>
                  <c:y val="-3.6133694670281362E-3"/>
                </c:manualLayout>
              </c:layout>
              <c:tx>
                <c:rich>
                  <a:bodyPr/>
                  <a:lstStyle/>
                  <a:p>
                    <a:fld id="{7BDDEDFA-6685-4877-B8B3-34B82884C820}"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0661-463A-80D1-6D58E65AAEA6}"/>
                </c:ext>
              </c:extLst>
            </c:dLbl>
            <c:dLbl>
              <c:idx val="7"/>
              <c:layout>
                <c:manualLayout>
                  <c:x val="-2.529039350791545E-3"/>
                  <c:y val="9.3947606142728096E-2"/>
                </c:manualLayout>
              </c:layout>
              <c:tx>
                <c:rich>
                  <a:bodyPr/>
                  <a:lstStyle/>
                  <a:p>
                    <a:fld id="{E85A3D0E-CFD2-4C57-94CA-E795FD85B8ED}"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D-0661-463A-80D1-6D58E65AAEA6}"/>
                </c:ext>
              </c:extLst>
            </c:dLbl>
            <c:dLbl>
              <c:idx val="8"/>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0661-463A-80D1-6D58E65AAEA6}"/>
                </c:ext>
              </c:extLst>
            </c:dLbl>
            <c:dLbl>
              <c:idx val="9"/>
              <c:tx>
                <c:rich>
                  <a:bodyPr/>
                  <a:lstStyle/>
                  <a:p>
                    <a:fld id="{71B2515F-892C-4D4F-BE81-AF18C2E7D071}"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A-0661-463A-80D1-6D58E65AAEA6}"/>
                </c:ext>
              </c:extLst>
            </c:dLbl>
            <c:dLbl>
              <c:idx val="10"/>
              <c:layout>
                <c:manualLayout>
                  <c:x val="-6.1236987140232254E-3"/>
                  <c:y val="5.4200542005420054E-3"/>
                </c:manualLayout>
              </c:layout>
              <c:tx>
                <c:rich>
                  <a:bodyPr/>
                  <a:lstStyle/>
                  <a:p>
                    <a:fld id="{2DF20605-81DA-475D-A070-D408BF0254AE}"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F-0661-463A-80D1-6D58E65AAEA6}"/>
                </c:ext>
              </c:extLst>
            </c:dLbl>
            <c:dLbl>
              <c:idx val="11"/>
              <c:layout>
                <c:manualLayout>
                  <c:x val="-2.2045315370483817E-2"/>
                  <c:y val="-4.878048780487805E-2"/>
                </c:manualLayout>
              </c:layout>
              <c:tx>
                <c:rich>
                  <a:bodyPr/>
                  <a:lstStyle/>
                  <a:p>
                    <a:fld id="{64DAD4C6-FECD-4888-8BDA-F571C7806E8B}"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1-0661-463A-80D1-6D58E65AAEA6}"/>
                </c:ext>
              </c:extLst>
            </c:dLbl>
            <c:dLbl>
              <c:idx val="12"/>
              <c:tx>
                <c:rich>
                  <a:bodyPr/>
                  <a:lstStyle/>
                  <a:p>
                    <a:fld id="{BFC1D866-C85B-40AC-9546-310CC7F80580}"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0661-463A-80D1-6D58E65AAEA6}"/>
                </c:ext>
              </c:extLst>
            </c:dLbl>
            <c:dLbl>
              <c:idx val="13"/>
              <c:tx>
                <c:rich>
                  <a:bodyPr/>
                  <a:lstStyle/>
                  <a:p>
                    <a:fld id="{A0D1CA04-46F1-46F5-98F0-866DC1248C1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3-0661-463A-80D1-6D58E65AAEA6}"/>
                </c:ext>
              </c:extLst>
            </c:dLbl>
            <c:dLbl>
              <c:idx val="14"/>
              <c:tx>
                <c:rich>
                  <a:bodyPr/>
                  <a:lstStyle/>
                  <a:p>
                    <a:fld id="{6F0659D5-01A7-4B48-BA38-23B6597CAD14}"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0661-463A-80D1-6D58E65AAEA6}"/>
                </c:ext>
              </c:extLst>
            </c:dLbl>
            <c:dLbl>
              <c:idx val="15"/>
              <c:tx>
                <c:rich>
                  <a:bodyPr/>
                  <a:lstStyle/>
                  <a:p>
                    <a:fld id="{DE1CF68C-0323-4809-8FC6-A11F4C76435E}"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C-0661-463A-80D1-6D58E65AAEA6}"/>
                </c:ext>
              </c:extLst>
            </c:dLbl>
            <c:dLbl>
              <c:idx val="16"/>
              <c:tx>
                <c:rich>
                  <a:bodyPr/>
                  <a:lstStyle/>
                  <a:p>
                    <a:fld id="{0496D12D-61A8-4EE8-9F5D-4D50B7DB2D9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4-0661-463A-80D1-6D58E65AAEA6}"/>
                </c:ext>
              </c:extLst>
            </c:dLbl>
            <c:dLbl>
              <c:idx val="17"/>
              <c:layout>
                <c:manualLayout>
                  <c:x val="-2.4494794856093978E-3"/>
                  <c:y val="1.8066847335138692E-3"/>
                </c:manualLayout>
              </c:layout>
              <c:tx>
                <c:rich>
                  <a:bodyPr/>
                  <a:lstStyle/>
                  <a:p>
                    <a:fld id="{E78835E6-90A4-4B06-8AAE-97884FECF2D1}"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0661-463A-80D1-6D58E65AAEA6}"/>
                </c:ext>
              </c:extLst>
            </c:dLbl>
            <c:dLbl>
              <c:idx val="18"/>
              <c:tx>
                <c:rich>
                  <a:bodyPr/>
                  <a:lstStyle/>
                  <a:p>
                    <a:fld id="{C03B0637-73F5-4237-BA4E-3C65FF8A67FF}"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B-0661-463A-80D1-6D58E65AAEA6}"/>
                </c:ext>
              </c:extLst>
            </c:dLbl>
            <c:dLbl>
              <c:idx val="19"/>
              <c:tx>
                <c:rich>
                  <a:bodyPr/>
                  <a:lstStyle/>
                  <a:p>
                    <a:fld id="{99BD1AF4-4115-42BE-BD3A-D6BDE487B4A9}"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9-0661-463A-80D1-6D58E65AAEA6}"/>
                </c:ext>
              </c:extLst>
            </c:dLbl>
            <c:dLbl>
              <c:idx val="20"/>
              <c:layout>
                <c:manualLayout>
                  <c:x val="-3.630745789354408E-2"/>
                  <c:y val="-2.1165240523796314E-2"/>
                </c:manualLayout>
              </c:layout>
              <c:tx>
                <c:rich>
                  <a:bodyPr/>
                  <a:lstStyle/>
                  <a:p>
                    <a:fld id="{7918C2FF-6576-4098-A1C5-4E62E338DB9A}"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0661-463A-80D1-6D58E65AAEA6}"/>
                </c:ext>
              </c:extLst>
            </c:dLbl>
            <c:dLbl>
              <c:idx val="21"/>
              <c:tx>
                <c:rich>
                  <a:bodyPr/>
                  <a:lstStyle/>
                  <a:p>
                    <a:fld id="{9428AEF4-4268-48E8-BE49-C64C04FEF80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5-0661-463A-80D1-6D58E65AAEA6}"/>
                </c:ext>
              </c:extLst>
            </c:dLbl>
            <c:dLbl>
              <c:idx val="22"/>
              <c:tx>
                <c:rich>
                  <a:bodyPr/>
                  <a:lstStyle/>
                  <a:p>
                    <a:fld id="{5FA869C3-0EC8-4DAF-894A-FA03150D495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6-0661-463A-80D1-6D58E65AAEA6}"/>
                </c:ext>
              </c:extLst>
            </c:dLbl>
            <c:dLbl>
              <c:idx val="23"/>
              <c:tx>
                <c:rich>
                  <a:bodyPr/>
                  <a:lstStyle/>
                  <a:p>
                    <a:fld id="{25E57533-BFE1-4C95-8FBE-FEECB323D72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7-0661-463A-80D1-6D58E65AAEA6}"/>
                </c:ext>
              </c:extLst>
            </c:dLbl>
            <c:dLbl>
              <c:idx val="24"/>
              <c:layout>
                <c:manualLayout>
                  <c:x val="-2.8726318885583271E-2"/>
                  <c:y val="-1.9358555790282311E-2"/>
                </c:manualLayout>
              </c:layout>
              <c:tx>
                <c:rich>
                  <a:bodyPr/>
                  <a:lstStyle/>
                  <a:p>
                    <a:fld id="{49FFDA89-A8EB-4073-AF53-880EFAAD85C2}"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0661-463A-80D1-6D58E65AAEA6}"/>
                </c:ext>
              </c:extLst>
            </c:dLbl>
            <c:dLbl>
              <c:idx val="25"/>
              <c:layout>
                <c:manualLayout>
                  <c:x val="-8.6883037354562154E-2"/>
                  <c:y val="-1.3248868327045195E-16"/>
                </c:manualLayout>
              </c:layout>
              <c:tx>
                <c:rich>
                  <a:bodyPr/>
                  <a:lstStyle/>
                  <a:p>
                    <a:fld id="{9CAA4AC4-CFF9-4475-9D51-BC7D21BEF845}"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0661-463A-80D1-6D58E65AAEA6}"/>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accent2"/>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25400" cap="rnd">
                <a:solidFill>
                  <a:schemeClr val="accent2"/>
                </a:solidFill>
                <a:prstDash val="solid"/>
              </a:ln>
              <a:effectLst/>
            </c:spPr>
            <c:trendlineType val="linear"/>
            <c:backward val="5"/>
            <c:dispRSqr val="1"/>
            <c:dispEq val="0"/>
            <c:trendlineLbl>
              <c:layout>
                <c:manualLayout>
                  <c:x val="-0.61789460487677861"/>
                  <c:y val="-0.44197352990450661"/>
                </c:manualLayout>
              </c:layout>
              <c:numFmt formatCode="General" sourceLinked="0"/>
              <c:spPr>
                <a:noFill/>
                <a:ln>
                  <a:noFill/>
                </a:ln>
                <a:effectLst/>
              </c:spPr>
              <c:txPr>
                <a:bodyPr rot="0" spcFirstLastPara="1" vertOverflow="ellipsis" vert="horz" wrap="square" anchor="ctr" anchorCtr="1"/>
                <a:lstStyle/>
                <a:p>
                  <a:pPr>
                    <a:defRPr sz="1400" b="1" i="0" u="none" strike="noStrike" kern="1200" baseline="0">
                      <a:solidFill>
                        <a:schemeClr val="accent2"/>
                      </a:solidFill>
                      <a:latin typeface="+mn-lt"/>
                      <a:ea typeface="+mn-ea"/>
                      <a:cs typeface="+mn-cs"/>
                    </a:defRPr>
                  </a:pPr>
                  <a:endParaRPr lang="en-US"/>
                </a:p>
              </c:txPr>
            </c:trendlineLbl>
          </c:trendline>
          <c:xVal>
            <c:numRef>
              <c:f>PostCovid!$C$94:$C$119</c:f>
              <c:numCache>
                <c:formatCode>0.00</c:formatCode>
                <c:ptCount val="26"/>
                <c:pt idx="0">
                  <c:v>81.218000000000004</c:v>
                </c:pt>
                <c:pt idx="1">
                  <c:v>93.367999999999995</c:v>
                </c:pt>
                <c:pt idx="2">
                  <c:v>53.273000000000003</c:v>
                </c:pt>
                <c:pt idx="3">
                  <c:v>33.832999999999998</c:v>
                </c:pt>
                <c:pt idx="4">
                  <c:v>38.692999999999998</c:v>
                </c:pt>
                <c:pt idx="5">
                  <c:v>95.798000000000002</c:v>
                </c:pt>
                <c:pt idx="6">
                  <c:v>78.787999999999997</c:v>
                </c:pt>
                <c:pt idx="7">
                  <c:v>39.908000000000001</c:v>
                </c:pt>
                <c:pt idx="8">
                  <c:v>32.618000000000002</c:v>
                </c:pt>
                <c:pt idx="9">
                  <c:v>56.918000000000006</c:v>
                </c:pt>
                <c:pt idx="10">
                  <c:v>43.552999999999997</c:v>
                </c:pt>
                <c:pt idx="11">
                  <c:v>36.262999999999998</c:v>
                </c:pt>
                <c:pt idx="12">
                  <c:v>72.713000000000008</c:v>
                </c:pt>
                <c:pt idx="13">
                  <c:v>82.433000000000007</c:v>
                </c:pt>
                <c:pt idx="14">
                  <c:v>66.638000000000005</c:v>
                </c:pt>
                <c:pt idx="15">
                  <c:v>28.972999999999999</c:v>
                </c:pt>
                <c:pt idx="16">
                  <c:v>47.198</c:v>
                </c:pt>
                <c:pt idx="17">
                  <c:v>84.863</c:v>
                </c:pt>
                <c:pt idx="18">
                  <c:v>25.327999999999999</c:v>
                </c:pt>
                <c:pt idx="19">
                  <c:v>59.347999999999999</c:v>
                </c:pt>
                <c:pt idx="20">
                  <c:v>100</c:v>
                </c:pt>
                <c:pt idx="21">
                  <c:v>67.853000000000009</c:v>
                </c:pt>
                <c:pt idx="22">
                  <c:v>83.64800000000001</c:v>
                </c:pt>
                <c:pt idx="23">
                  <c:v>76.358000000000004</c:v>
                </c:pt>
                <c:pt idx="24">
                  <c:v>100</c:v>
                </c:pt>
                <c:pt idx="25">
                  <c:v>80.003</c:v>
                </c:pt>
              </c:numCache>
            </c:numRef>
          </c:xVal>
          <c:yVal>
            <c:numRef>
              <c:f>PostCovid!$E$94:$E$119</c:f>
              <c:numCache>
                <c:formatCode>General</c:formatCode>
                <c:ptCount val="26"/>
                <c:pt idx="0">
                  <c:v>19</c:v>
                </c:pt>
                <c:pt idx="1">
                  <c:v>22</c:v>
                </c:pt>
                <c:pt idx="2">
                  <c:v>43</c:v>
                </c:pt>
                <c:pt idx="3">
                  <c:v>55</c:v>
                </c:pt>
                <c:pt idx="4">
                  <c:v>48</c:v>
                </c:pt>
                <c:pt idx="5">
                  <c:v>13</c:v>
                </c:pt>
                <c:pt idx="6">
                  <c:v>20</c:v>
                </c:pt>
                <c:pt idx="7">
                  <c:v>47</c:v>
                </c:pt>
                <c:pt idx="9">
                  <c:v>35</c:v>
                </c:pt>
                <c:pt idx="10">
                  <c:v>49</c:v>
                </c:pt>
                <c:pt idx="11">
                  <c:v>56</c:v>
                </c:pt>
                <c:pt idx="12">
                  <c:v>17</c:v>
                </c:pt>
                <c:pt idx="13">
                  <c:v>27</c:v>
                </c:pt>
                <c:pt idx="14">
                  <c:v>24</c:v>
                </c:pt>
                <c:pt idx="15">
                  <c:v>53</c:v>
                </c:pt>
                <c:pt idx="16">
                  <c:v>40</c:v>
                </c:pt>
                <c:pt idx="17">
                  <c:v>21</c:v>
                </c:pt>
                <c:pt idx="18">
                  <c:v>53</c:v>
                </c:pt>
                <c:pt idx="19">
                  <c:v>42</c:v>
                </c:pt>
                <c:pt idx="20">
                  <c:v>26</c:v>
                </c:pt>
                <c:pt idx="21">
                  <c:v>41</c:v>
                </c:pt>
                <c:pt idx="22">
                  <c:v>31</c:v>
                </c:pt>
                <c:pt idx="23">
                  <c:v>43</c:v>
                </c:pt>
                <c:pt idx="24">
                  <c:v>20</c:v>
                </c:pt>
                <c:pt idx="25">
                  <c:v>26</c:v>
                </c:pt>
              </c:numCache>
            </c:numRef>
          </c:yVal>
          <c:smooth val="0"/>
          <c:extLst>
            <c:ext xmlns:c15="http://schemas.microsoft.com/office/drawing/2012/chart" uri="{02D57815-91ED-43cb-92C2-25804820EDAC}">
              <c15:datalabelsRange>
                <c15:f>PostCovid!$B$94:$B$119</c15:f>
                <c15:dlblRangeCache>
                  <c:ptCount val="26"/>
                  <c:pt idx="0">
                    <c:v>Indonesia</c:v>
                  </c:pt>
                  <c:pt idx="1">
                    <c:v>India</c:v>
                  </c:pt>
                  <c:pt idx="2">
                    <c:v>Ireland</c:v>
                  </c:pt>
                  <c:pt idx="3">
                    <c:v>Netherlands</c:v>
                  </c:pt>
                  <c:pt idx="4">
                    <c:v>Germany</c:v>
                  </c:pt>
                  <c:pt idx="5">
                    <c:v>Philippines</c:v>
                  </c:pt>
                  <c:pt idx="6">
                    <c:v>Turkey</c:v>
                  </c:pt>
                  <c:pt idx="7">
                    <c:v>France</c:v>
                  </c:pt>
                  <c:pt idx="8">
                    <c:v>Japan</c:v>
                  </c:pt>
                  <c:pt idx="9">
                    <c:v>Russia</c:v>
                  </c:pt>
                  <c:pt idx="10">
                    <c:v>Canada</c:v>
                  </c:pt>
                  <c:pt idx="11">
                    <c:v>Australia</c:v>
                  </c:pt>
                  <c:pt idx="12">
                    <c:v>South Africa</c:v>
                  </c:pt>
                  <c:pt idx="13">
                    <c:v>Brazil</c:v>
                  </c:pt>
                  <c:pt idx="14">
                    <c:v>Mexico</c:v>
                  </c:pt>
                  <c:pt idx="15">
                    <c:v>UK</c:v>
                  </c:pt>
                  <c:pt idx="16">
                    <c:v>Spain</c:v>
                  </c:pt>
                  <c:pt idx="17">
                    <c:v>Malaysia</c:v>
                  </c:pt>
                  <c:pt idx="18">
                    <c:v>Czech Republic</c:v>
                  </c:pt>
                  <c:pt idx="19">
                    <c:v>Taiwan</c:v>
                  </c:pt>
                  <c:pt idx="20">
                    <c:v>Thailand</c:v>
                  </c:pt>
                  <c:pt idx="21">
                    <c:v>Italy</c:v>
                  </c:pt>
                  <c:pt idx="22">
                    <c:v>Egypt</c:v>
                  </c:pt>
                  <c:pt idx="23">
                    <c:v>Poland</c:v>
                  </c:pt>
                  <c:pt idx="24">
                    <c:v>Nigeria</c:v>
                  </c:pt>
                  <c:pt idx="25">
                    <c:v>Saudi Arabia</c:v>
                  </c:pt>
                </c15:dlblRangeCache>
              </c15:datalabelsRange>
            </c:ext>
            <c:ext xmlns:c16="http://schemas.microsoft.com/office/drawing/2014/chart" uri="{C3380CC4-5D6E-409C-BE32-E72D297353CC}">
              <c16:uniqueId val="{00000001-0661-463A-80D1-6D58E65AAEA6}"/>
            </c:ext>
          </c:extLst>
        </c:ser>
        <c:dLbls>
          <c:showLegendKey val="0"/>
          <c:showVal val="0"/>
          <c:showCatName val="0"/>
          <c:showSerName val="0"/>
          <c:showPercent val="0"/>
          <c:showBubbleSize val="0"/>
        </c:dLbls>
        <c:axId val="1869632672"/>
        <c:axId val="1869639328"/>
      </c:scatterChart>
      <c:valAx>
        <c:axId val="18696326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800" b="1"/>
                  <a:t>Debiased National Religiosity</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869639328"/>
        <c:crosses val="autoZero"/>
        <c:crossBetween val="midCat"/>
      </c:valAx>
      <c:valAx>
        <c:axId val="18696393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800" b="1"/>
                  <a:t>%</a:t>
                </a:r>
                <a:r>
                  <a:rPr lang="en-GB" sz="1800" b="1" baseline="0"/>
                  <a:t> response for each question option</a:t>
                </a:r>
                <a:endParaRPr lang="en-GB" sz="1800" b="1"/>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86963267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b="1"/>
              <a:t>Yale</a:t>
            </a:r>
            <a:r>
              <a:rPr lang="en-US" sz="2000" b="1" baseline="0"/>
              <a:t> (2021): Public worry about climate change </a:t>
            </a:r>
            <a:r>
              <a:rPr lang="en-US" sz="2000" b="0" baseline="0"/>
              <a:t>(with implicit constraint?)</a:t>
            </a:r>
            <a:endParaRPr lang="en-US" sz="2000" b="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Worry about CC</c:v>
          </c:tx>
          <c:spPr>
            <a:ln w="25400" cap="rnd">
              <a:noFill/>
              <a:round/>
            </a:ln>
            <a:effectLst/>
          </c:spPr>
          <c:marker>
            <c:symbol val="circle"/>
            <c:size val="5"/>
            <c:spPr>
              <a:solidFill>
                <a:schemeClr val="accent1"/>
              </a:solidFill>
              <a:ln w="9525">
                <a:solidFill>
                  <a:schemeClr val="accent1"/>
                </a:solidFill>
              </a:ln>
              <a:effectLst/>
            </c:spPr>
          </c:marker>
          <c:dLbls>
            <c:dLbl>
              <c:idx val="0"/>
              <c:tx>
                <c:rich>
                  <a:bodyPr/>
                  <a:lstStyle/>
                  <a:p>
                    <a:fld id="{6C3BDE9F-CAD7-4D08-9B46-13B5C8AFC23F}"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73B3-4B98-9AE1-337926B49D70}"/>
                </c:ext>
              </c:extLst>
            </c:dLbl>
            <c:dLbl>
              <c:idx val="1"/>
              <c:tx>
                <c:rich>
                  <a:bodyPr/>
                  <a:lstStyle/>
                  <a:p>
                    <a:fld id="{248E9EF1-3DF8-4207-905A-2CD92BD1C7F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73B3-4B98-9AE1-337926B49D70}"/>
                </c:ext>
              </c:extLst>
            </c:dLbl>
            <c:dLbl>
              <c:idx val="2"/>
              <c:tx>
                <c:rich>
                  <a:bodyPr/>
                  <a:lstStyle/>
                  <a:p>
                    <a:fld id="{43A7F70B-CD2A-4B78-A8BF-D04518BF8E1D}"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73B3-4B98-9AE1-337926B49D70}"/>
                </c:ext>
              </c:extLst>
            </c:dLbl>
            <c:dLbl>
              <c:idx val="3"/>
              <c:tx>
                <c:rich>
                  <a:bodyPr/>
                  <a:lstStyle/>
                  <a:p>
                    <a:fld id="{8859FB60-516B-4F47-9DEC-2F65B8485B13}"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73B3-4B98-9AE1-337926B49D70}"/>
                </c:ext>
              </c:extLst>
            </c:dLbl>
            <c:dLbl>
              <c:idx val="4"/>
              <c:tx>
                <c:rich>
                  <a:bodyPr/>
                  <a:lstStyle/>
                  <a:p>
                    <a:fld id="{F611AE6E-4A7A-470F-B699-45F7914E9B0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73B3-4B98-9AE1-337926B49D70}"/>
                </c:ext>
              </c:extLst>
            </c:dLbl>
            <c:dLbl>
              <c:idx val="5"/>
              <c:tx>
                <c:rich>
                  <a:bodyPr/>
                  <a:lstStyle/>
                  <a:p>
                    <a:fld id="{22525A29-E674-4AA8-95C2-C8E23661FB5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73B3-4B98-9AE1-337926B49D70}"/>
                </c:ext>
              </c:extLst>
            </c:dLbl>
            <c:dLbl>
              <c:idx val="6"/>
              <c:tx>
                <c:rich>
                  <a:bodyPr/>
                  <a:lstStyle/>
                  <a:p>
                    <a:fld id="{E5DBC2BB-E956-432F-8568-9BEF4176079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73B3-4B98-9AE1-337926B49D70}"/>
                </c:ext>
              </c:extLst>
            </c:dLbl>
            <c:dLbl>
              <c:idx val="7"/>
              <c:tx>
                <c:rich>
                  <a:bodyPr/>
                  <a:lstStyle/>
                  <a:p>
                    <a:fld id="{B4E31F69-ABC3-4076-B23B-EE4C77D938E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73B3-4B98-9AE1-337926B49D70}"/>
                </c:ext>
              </c:extLst>
            </c:dLbl>
            <c:dLbl>
              <c:idx val="8"/>
              <c:tx>
                <c:rich>
                  <a:bodyPr/>
                  <a:lstStyle/>
                  <a:p>
                    <a:fld id="{7CEE1560-4DCC-4C86-8456-296BABFF3B4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73B3-4B98-9AE1-337926B49D70}"/>
                </c:ext>
              </c:extLst>
            </c:dLbl>
            <c:dLbl>
              <c:idx val="9"/>
              <c:tx>
                <c:rich>
                  <a:bodyPr/>
                  <a:lstStyle/>
                  <a:p>
                    <a:fld id="{6881E9B6-4F4A-428C-B36B-91668B20998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73B3-4B98-9AE1-337926B49D70}"/>
                </c:ext>
              </c:extLst>
            </c:dLbl>
            <c:dLbl>
              <c:idx val="10"/>
              <c:tx>
                <c:rich>
                  <a:bodyPr/>
                  <a:lstStyle/>
                  <a:p>
                    <a:fld id="{A8EAA0B7-41F2-4620-AC8E-AECD689E9F1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73B3-4B98-9AE1-337926B49D70}"/>
                </c:ext>
              </c:extLst>
            </c:dLbl>
            <c:dLbl>
              <c:idx val="11"/>
              <c:tx>
                <c:rich>
                  <a:bodyPr/>
                  <a:lstStyle/>
                  <a:p>
                    <a:fld id="{4026AC68-0039-4D6F-B319-1A5494676F99}"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73B3-4B98-9AE1-337926B49D70}"/>
                </c:ext>
              </c:extLst>
            </c:dLbl>
            <c:dLbl>
              <c:idx val="12"/>
              <c:tx>
                <c:rich>
                  <a:bodyPr/>
                  <a:lstStyle/>
                  <a:p>
                    <a:fld id="{E4B65EE0-CC07-4751-948C-C7CB5FE1D5C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73B3-4B98-9AE1-337926B49D70}"/>
                </c:ext>
              </c:extLst>
            </c:dLbl>
            <c:dLbl>
              <c:idx val="13"/>
              <c:tx>
                <c:rich>
                  <a:bodyPr/>
                  <a:lstStyle/>
                  <a:p>
                    <a:fld id="{CBD26E18-B055-4820-9195-76021165D08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73B3-4B98-9AE1-337926B49D70}"/>
                </c:ext>
              </c:extLst>
            </c:dLbl>
            <c:dLbl>
              <c:idx val="14"/>
              <c:tx>
                <c:rich>
                  <a:bodyPr/>
                  <a:lstStyle/>
                  <a:p>
                    <a:fld id="{194DD1F6-5C75-46BC-AE63-5439EC007CC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73B3-4B98-9AE1-337926B49D70}"/>
                </c:ext>
              </c:extLst>
            </c:dLbl>
            <c:dLbl>
              <c:idx val="15"/>
              <c:tx>
                <c:rich>
                  <a:bodyPr/>
                  <a:lstStyle/>
                  <a:p>
                    <a:fld id="{7A044086-2482-496C-9F37-9D727E50BBB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73B3-4B98-9AE1-337926B49D70}"/>
                </c:ext>
              </c:extLst>
            </c:dLbl>
            <c:dLbl>
              <c:idx val="16"/>
              <c:tx>
                <c:rich>
                  <a:bodyPr/>
                  <a:lstStyle/>
                  <a:p>
                    <a:fld id="{2928B86B-DFF8-440A-A441-F664009B2D0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73B3-4B98-9AE1-337926B49D70}"/>
                </c:ext>
              </c:extLst>
            </c:dLbl>
            <c:dLbl>
              <c:idx val="17"/>
              <c:tx>
                <c:rich>
                  <a:bodyPr/>
                  <a:lstStyle/>
                  <a:p>
                    <a:fld id="{2A8E7BD1-9125-4116-ACFD-1BC45E16568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73B3-4B98-9AE1-337926B49D70}"/>
                </c:ext>
              </c:extLst>
            </c:dLbl>
            <c:dLbl>
              <c:idx val="18"/>
              <c:tx>
                <c:rich>
                  <a:bodyPr/>
                  <a:lstStyle/>
                  <a:p>
                    <a:fld id="{8783C069-AFC9-4EC3-9C1F-64ACE64B6EA8}"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73B3-4B98-9AE1-337926B49D70}"/>
                </c:ext>
              </c:extLst>
            </c:dLbl>
            <c:dLbl>
              <c:idx val="19"/>
              <c:tx>
                <c:rich>
                  <a:bodyPr/>
                  <a:lstStyle/>
                  <a:p>
                    <a:fld id="{DAFFAFB9-E8C3-48AF-9F84-D1534D6FC0D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73B3-4B98-9AE1-337926B49D70}"/>
                </c:ext>
              </c:extLst>
            </c:dLbl>
            <c:dLbl>
              <c:idx val="20"/>
              <c:tx>
                <c:rich>
                  <a:bodyPr/>
                  <a:lstStyle/>
                  <a:p>
                    <a:fld id="{D5B711BC-59CE-4395-A4F0-1E9DCC7E60B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73B3-4B98-9AE1-337926B49D70}"/>
                </c:ext>
              </c:extLst>
            </c:dLbl>
            <c:dLbl>
              <c:idx val="21"/>
              <c:tx>
                <c:rich>
                  <a:bodyPr/>
                  <a:lstStyle/>
                  <a:p>
                    <a:fld id="{298AB0D0-F0EB-40C9-83D4-EF69BAC1D89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73B3-4B98-9AE1-337926B49D70}"/>
                </c:ext>
              </c:extLst>
            </c:dLbl>
            <c:dLbl>
              <c:idx val="22"/>
              <c:tx>
                <c:rich>
                  <a:bodyPr/>
                  <a:lstStyle/>
                  <a:p>
                    <a:fld id="{BF336549-D45C-4634-9290-949439998A5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73B3-4B98-9AE1-337926B49D70}"/>
                </c:ext>
              </c:extLst>
            </c:dLbl>
            <c:dLbl>
              <c:idx val="23"/>
              <c:tx>
                <c:rich>
                  <a:bodyPr/>
                  <a:lstStyle/>
                  <a:p>
                    <a:fld id="{951BD17F-9E90-4D5D-AA51-3E1475A6B6E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73B3-4B98-9AE1-337926B49D70}"/>
                </c:ext>
              </c:extLst>
            </c:dLbl>
            <c:dLbl>
              <c:idx val="24"/>
              <c:tx>
                <c:rich>
                  <a:bodyPr/>
                  <a:lstStyle/>
                  <a:p>
                    <a:fld id="{560396EA-030A-4ED7-AF71-B786C959793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73B3-4B98-9AE1-337926B49D70}"/>
                </c:ext>
              </c:extLst>
            </c:dLbl>
            <c:dLbl>
              <c:idx val="25"/>
              <c:tx>
                <c:rich>
                  <a:bodyPr/>
                  <a:lstStyle/>
                  <a:p>
                    <a:fld id="{2A35AF08-41F4-4DFE-83AB-25B46FC372E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73B3-4B98-9AE1-337926B49D70}"/>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PostCovid!$C$94:$C$119</c:f>
              <c:numCache>
                <c:formatCode>0.00</c:formatCode>
                <c:ptCount val="26"/>
                <c:pt idx="0">
                  <c:v>81.218000000000004</c:v>
                </c:pt>
                <c:pt idx="1">
                  <c:v>93.367999999999995</c:v>
                </c:pt>
                <c:pt idx="2">
                  <c:v>53.273000000000003</c:v>
                </c:pt>
                <c:pt idx="3">
                  <c:v>33.832999999999998</c:v>
                </c:pt>
                <c:pt idx="4">
                  <c:v>38.692999999999998</c:v>
                </c:pt>
                <c:pt idx="5">
                  <c:v>95.798000000000002</c:v>
                </c:pt>
                <c:pt idx="6">
                  <c:v>78.787999999999997</c:v>
                </c:pt>
                <c:pt idx="7">
                  <c:v>39.908000000000001</c:v>
                </c:pt>
                <c:pt idx="8">
                  <c:v>32.618000000000002</c:v>
                </c:pt>
                <c:pt idx="9">
                  <c:v>56.918000000000006</c:v>
                </c:pt>
                <c:pt idx="10">
                  <c:v>43.552999999999997</c:v>
                </c:pt>
                <c:pt idx="11">
                  <c:v>36.262999999999998</c:v>
                </c:pt>
                <c:pt idx="12">
                  <c:v>72.713000000000008</c:v>
                </c:pt>
                <c:pt idx="13">
                  <c:v>82.433000000000007</c:v>
                </c:pt>
                <c:pt idx="14">
                  <c:v>66.638000000000005</c:v>
                </c:pt>
                <c:pt idx="15">
                  <c:v>28.972999999999999</c:v>
                </c:pt>
                <c:pt idx="16">
                  <c:v>47.198</c:v>
                </c:pt>
                <c:pt idx="17">
                  <c:v>84.863</c:v>
                </c:pt>
                <c:pt idx="18">
                  <c:v>25.327999999999999</c:v>
                </c:pt>
                <c:pt idx="19">
                  <c:v>59.347999999999999</c:v>
                </c:pt>
                <c:pt idx="20">
                  <c:v>100</c:v>
                </c:pt>
                <c:pt idx="21">
                  <c:v>67.853000000000009</c:v>
                </c:pt>
                <c:pt idx="22">
                  <c:v>83.64800000000001</c:v>
                </c:pt>
                <c:pt idx="23">
                  <c:v>76.358000000000004</c:v>
                </c:pt>
                <c:pt idx="24">
                  <c:v>100</c:v>
                </c:pt>
                <c:pt idx="25">
                  <c:v>80.003</c:v>
                </c:pt>
              </c:numCache>
            </c:numRef>
          </c:xVal>
          <c:yVal>
            <c:numRef>
              <c:f>PostCovid!$F$94:$F$119</c:f>
              <c:numCache>
                <c:formatCode>General</c:formatCode>
                <c:ptCount val="26"/>
                <c:pt idx="0">
                  <c:v>45</c:v>
                </c:pt>
                <c:pt idx="1">
                  <c:v>50</c:v>
                </c:pt>
                <c:pt idx="2">
                  <c:v>30</c:v>
                </c:pt>
                <c:pt idx="3">
                  <c:v>15</c:v>
                </c:pt>
                <c:pt idx="4">
                  <c:v>41</c:v>
                </c:pt>
                <c:pt idx="5">
                  <c:v>53</c:v>
                </c:pt>
                <c:pt idx="6">
                  <c:v>48</c:v>
                </c:pt>
                <c:pt idx="7">
                  <c:v>48</c:v>
                </c:pt>
                <c:pt idx="8">
                  <c:v>36</c:v>
                </c:pt>
                <c:pt idx="9">
                  <c:v>25</c:v>
                </c:pt>
                <c:pt idx="10">
                  <c:v>34</c:v>
                </c:pt>
                <c:pt idx="11">
                  <c:v>32</c:v>
                </c:pt>
                <c:pt idx="12">
                  <c:v>54</c:v>
                </c:pt>
                <c:pt idx="13">
                  <c:v>58</c:v>
                </c:pt>
                <c:pt idx="14">
                  <c:v>65</c:v>
                </c:pt>
                <c:pt idx="15">
                  <c:v>27</c:v>
                </c:pt>
                <c:pt idx="16">
                  <c:v>46</c:v>
                </c:pt>
                <c:pt idx="17">
                  <c:v>39</c:v>
                </c:pt>
                <c:pt idx="18">
                  <c:v>17</c:v>
                </c:pt>
                <c:pt idx="19">
                  <c:v>30</c:v>
                </c:pt>
                <c:pt idx="20">
                  <c:v>16</c:v>
                </c:pt>
                <c:pt idx="21">
                  <c:v>40</c:v>
                </c:pt>
                <c:pt idx="22">
                  <c:v>19</c:v>
                </c:pt>
                <c:pt idx="23">
                  <c:v>28</c:v>
                </c:pt>
                <c:pt idx="24">
                  <c:v>41</c:v>
                </c:pt>
                <c:pt idx="25">
                  <c:v>34</c:v>
                </c:pt>
              </c:numCache>
            </c:numRef>
          </c:yVal>
          <c:smooth val="0"/>
          <c:extLst>
            <c:ext xmlns:c15="http://schemas.microsoft.com/office/drawing/2012/chart" uri="{02D57815-91ED-43cb-92C2-25804820EDAC}">
              <c15:datalabelsRange>
                <c15:f>PostCovid!$B$94:$B$119</c15:f>
                <c15:dlblRangeCache>
                  <c:ptCount val="26"/>
                  <c:pt idx="0">
                    <c:v>Indonesia</c:v>
                  </c:pt>
                  <c:pt idx="1">
                    <c:v>India</c:v>
                  </c:pt>
                  <c:pt idx="2">
                    <c:v>Ireland</c:v>
                  </c:pt>
                  <c:pt idx="3">
                    <c:v>Netherlands</c:v>
                  </c:pt>
                  <c:pt idx="4">
                    <c:v>Germany</c:v>
                  </c:pt>
                  <c:pt idx="5">
                    <c:v>Philippines</c:v>
                  </c:pt>
                  <c:pt idx="6">
                    <c:v>Turkey</c:v>
                  </c:pt>
                  <c:pt idx="7">
                    <c:v>France</c:v>
                  </c:pt>
                  <c:pt idx="8">
                    <c:v>Japan</c:v>
                  </c:pt>
                  <c:pt idx="9">
                    <c:v>Russia</c:v>
                  </c:pt>
                  <c:pt idx="10">
                    <c:v>Canada</c:v>
                  </c:pt>
                  <c:pt idx="11">
                    <c:v>Australia</c:v>
                  </c:pt>
                  <c:pt idx="12">
                    <c:v>South Africa</c:v>
                  </c:pt>
                  <c:pt idx="13">
                    <c:v>Brazil</c:v>
                  </c:pt>
                  <c:pt idx="14">
                    <c:v>Mexico</c:v>
                  </c:pt>
                  <c:pt idx="15">
                    <c:v>UK</c:v>
                  </c:pt>
                  <c:pt idx="16">
                    <c:v>Spain</c:v>
                  </c:pt>
                  <c:pt idx="17">
                    <c:v>Malaysia</c:v>
                  </c:pt>
                  <c:pt idx="18">
                    <c:v>Czech Republic</c:v>
                  </c:pt>
                  <c:pt idx="19">
                    <c:v>Taiwan</c:v>
                  </c:pt>
                  <c:pt idx="20">
                    <c:v>Thailand</c:v>
                  </c:pt>
                  <c:pt idx="21">
                    <c:v>Italy</c:v>
                  </c:pt>
                  <c:pt idx="22">
                    <c:v>Egypt</c:v>
                  </c:pt>
                  <c:pt idx="23">
                    <c:v>Poland</c:v>
                  </c:pt>
                  <c:pt idx="24">
                    <c:v>Nigeria</c:v>
                  </c:pt>
                  <c:pt idx="25">
                    <c:v>Saudi Arabia</c:v>
                  </c:pt>
                </c15:dlblRangeCache>
              </c15:datalabelsRange>
            </c:ext>
            <c:ext xmlns:c16="http://schemas.microsoft.com/office/drawing/2014/chart" uri="{C3380CC4-5D6E-409C-BE32-E72D297353CC}">
              <c16:uniqueId val="{00000000-73B3-4B98-9AE1-337926B49D70}"/>
            </c:ext>
          </c:extLst>
        </c:ser>
        <c:dLbls>
          <c:showLegendKey val="0"/>
          <c:showVal val="0"/>
          <c:showCatName val="0"/>
          <c:showSerName val="0"/>
          <c:showPercent val="0"/>
          <c:showBubbleSize val="0"/>
        </c:dLbls>
        <c:axId val="1556220080"/>
        <c:axId val="1556211344"/>
      </c:scatterChart>
      <c:valAx>
        <c:axId val="155622008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n-GB" sz="1800" b="1" i="0" baseline="0">
                    <a:effectLst/>
                  </a:rPr>
                  <a:t>Debiased National Religiosity</a:t>
                </a:r>
                <a:endParaRPr lang="en-GB">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556211344"/>
        <c:crosses val="autoZero"/>
        <c:crossBetween val="midCat"/>
      </c:valAx>
      <c:valAx>
        <c:axId val="15562113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800" b="1"/>
                  <a:t>% response for 'Very</a:t>
                </a:r>
                <a:r>
                  <a:rPr lang="en-GB" sz="1800" b="1" baseline="0"/>
                  <a:t> worried'</a:t>
                </a:r>
                <a:endParaRPr lang="en-GB" sz="1800" b="1"/>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55622008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b="1"/>
              <a:t>Yale</a:t>
            </a:r>
            <a:r>
              <a:rPr lang="en-US" sz="2000" b="1" baseline="0"/>
              <a:t> (2021): Climate change personally "extremely important" across publics</a:t>
            </a:r>
            <a:endParaRPr lang="en-US" sz="20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1"/>
          <c:order val="1"/>
          <c:tx>
            <c:v>CC extremely important</c:v>
          </c:tx>
          <c:spPr>
            <a:ln w="25400" cap="rnd">
              <a:noFill/>
              <a:round/>
            </a:ln>
            <a:effectLst/>
          </c:spPr>
          <c:marker>
            <c:symbol val="circle"/>
            <c:size val="5"/>
            <c:spPr>
              <a:solidFill>
                <a:schemeClr val="tx1">
                  <a:lumMod val="75000"/>
                  <a:lumOff val="25000"/>
                </a:schemeClr>
              </a:solidFill>
              <a:ln w="9525">
                <a:solidFill>
                  <a:schemeClr val="tx1">
                    <a:lumMod val="75000"/>
                    <a:lumOff val="25000"/>
                  </a:schemeClr>
                </a:solidFill>
              </a:ln>
              <a:effectLst/>
            </c:spPr>
          </c:marker>
          <c:dLbls>
            <c:dLbl>
              <c:idx val="0"/>
              <c:layout>
                <c:manualLayout>
                  <c:x val="-3.472222222222222E-3"/>
                  <c:y val="-3.5429583702392795E-3"/>
                </c:manualLayout>
              </c:layout>
              <c:tx>
                <c:rich>
                  <a:bodyPr/>
                  <a:lstStyle/>
                  <a:p>
                    <a:fld id="{69FADAE1-96C1-4753-ADBA-8A18A9D02AC1}"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BF55-4076-9C7D-54DAEC56D51E}"/>
                </c:ext>
              </c:extLst>
            </c:dLbl>
            <c:dLbl>
              <c:idx val="1"/>
              <c:tx>
                <c:rich>
                  <a:bodyPr/>
                  <a:lstStyle/>
                  <a:p>
                    <a:fld id="{80060FB8-3B38-4925-ACB1-573AF8248A2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BF55-4076-9C7D-54DAEC56D51E}"/>
                </c:ext>
              </c:extLst>
            </c:dLbl>
            <c:dLbl>
              <c:idx val="2"/>
              <c:tx>
                <c:rich>
                  <a:bodyPr/>
                  <a:lstStyle/>
                  <a:p>
                    <a:fld id="{6708E6B9-C21D-40D5-8F5F-3002D14731D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BF55-4076-9C7D-54DAEC56D51E}"/>
                </c:ext>
              </c:extLst>
            </c:dLbl>
            <c:dLbl>
              <c:idx val="3"/>
              <c:layout>
                <c:manualLayout>
                  <c:x val="-1.1574074074074073E-3"/>
                  <c:y val="-5.3144375553587243E-3"/>
                </c:manualLayout>
              </c:layout>
              <c:tx>
                <c:rich>
                  <a:bodyPr/>
                  <a:lstStyle/>
                  <a:p>
                    <a:fld id="{3DD2B766-AE6D-4DC1-9007-643611FA5C0F}"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BF55-4076-9C7D-54DAEC56D51E}"/>
                </c:ext>
              </c:extLst>
            </c:dLbl>
            <c:dLbl>
              <c:idx val="4"/>
              <c:layout>
                <c:manualLayout>
                  <c:x val="-3.3602453339165936E-2"/>
                  <c:y val="-1.8981329725281239E-2"/>
                </c:manualLayout>
              </c:layout>
              <c:tx>
                <c:rich>
                  <a:bodyPr/>
                  <a:lstStyle/>
                  <a:p>
                    <a:fld id="{3480EF69-6BBB-4379-86A2-4FF2C741376E}"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BF55-4076-9C7D-54DAEC56D51E}"/>
                </c:ext>
              </c:extLst>
            </c:dLbl>
            <c:dLbl>
              <c:idx val="5"/>
              <c:tx>
                <c:rich>
                  <a:bodyPr/>
                  <a:lstStyle/>
                  <a:p>
                    <a:fld id="{1DA6C689-87D6-475F-97A6-B6642C76A3D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A-BF55-4076-9C7D-54DAEC56D51E}"/>
                </c:ext>
              </c:extLst>
            </c:dLbl>
            <c:dLbl>
              <c:idx val="6"/>
              <c:tx>
                <c:rich>
                  <a:bodyPr/>
                  <a:lstStyle/>
                  <a:p>
                    <a:fld id="{574CF80B-B727-44CD-BE64-89C4CB5ACC0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B-BF55-4076-9C7D-54DAEC56D51E}"/>
                </c:ext>
              </c:extLst>
            </c:dLbl>
            <c:dLbl>
              <c:idx val="7"/>
              <c:tx>
                <c:rich>
                  <a:bodyPr/>
                  <a:lstStyle/>
                  <a:p>
                    <a:fld id="{27F13460-6845-4DC8-84A6-58F72FDA4BD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BF55-4076-9C7D-54DAEC56D51E}"/>
                </c:ext>
              </c:extLst>
            </c:dLbl>
            <c:dLbl>
              <c:idx val="8"/>
              <c:tx>
                <c:rich>
                  <a:bodyPr/>
                  <a:lstStyle/>
                  <a:p>
                    <a:fld id="{C204C4D0-39C9-4F01-AD09-E7456145BF26}"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BF55-4076-9C7D-54DAEC56D51E}"/>
                </c:ext>
              </c:extLst>
            </c:dLbl>
            <c:dLbl>
              <c:idx val="9"/>
              <c:tx>
                <c:rich>
                  <a:bodyPr/>
                  <a:lstStyle/>
                  <a:p>
                    <a:fld id="{F7702B01-B2EE-4346-B209-A0C931E96AB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BF55-4076-9C7D-54DAEC56D51E}"/>
                </c:ext>
              </c:extLst>
            </c:dLbl>
            <c:dLbl>
              <c:idx val="10"/>
              <c:tx>
                <c:rich>
                  <a:bodyPr/>
                  <a:lstStyle/>
                  <a:p>
                    <a:fld id="{0F92D802-6C87-4CCB-BCEE-E2381B28A81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BF55-4076-9C7D-54DAEC56D51E}"/>
                </c:ext>
              </c:extLst>
            </c:dLbl>
            <c:dLbl>
              <c:idx val="11"/>
              <c:tx>
                <c:rich>
                  <a:bodyPr/>
                  <a:lstStyle/>
                  <a:p>
                    <a:fld id="{29757FC5-7065-4F06-94A8-070CF0E73638}"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BF55-4076-9C7D-54DAEC56D51E}"/>
                </c:ext>
              </c:extLst>
            </c:dLbl>
            <c:dLbl>
              <c:idx val="12"/>
              <c:tx>
                <c:rich>
                  <a:bodyPr/>
                  <a:lstStyle/>
                  <a:p>
                    <a:fld id="{04C73E14-5FA1-47AE-AC1F-07962C931CB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F-BF55-4076-9C7D-54DAEC56D51E}"/>
                </c:ext>
              </c:extLst>
            </c:dLbl>
            <c:dLbl>
              <c:idx val="13"/>
              <c:tx>
                <c:rich>
                  <a:bodyPr/>
                  <a:lstStyle/>
                  <a:p>
                    <a:fld id="{52F66E93-781E-4F80-9FCF-A36B1DBD35D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BF55-4076-9C7D-54DAEC56D51E}"/>
                </c:ext>
              </c:extLst>
            </c:dLbl>
            <c:dLbl>
              <c:idx val="14"/>
              <c:tx>
                <c:rich>
                  <a:bodyPr/>
                  <a:lstStyle/>
                  <a:p>
                    <a:fld id="{116709F4-8E60-4692-99CB-309B5BF64D7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1-BF55-4076-9C7D-54DAEC56D51E}"/>
                </c:ext>
              </c:extLst>
            </c:dLbl>
            <c:dLbl>
              <c:idx val="15"/>
              <c:tx>
                <c:rich>
                  <a:bodyPr/>
                  <a:lstStyle/>
                  <a:p>
                    <a:fld id="{C67A9192-7D0F-4109-936E-07DE0B37D9C7}"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BF55-4076-9C7D-54DAEC56D51E}"/>
                </c:ext>
              </c:extLst>
            </c:dLbl>
            <c:dLbl>
              <c:idx val="16"/>
              <c:tx>
                <c:rich>
                  <a:bodyPr/>
                  <a:lstStyle/>
                  <a:p>
                    <a:fld id="{ADEE5876-0214-4CBF-BD6E-A9BFBCBCDEE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2-BF55-4076-9C7D-54DAEC56D51E}"/>
                </c:ext>
              </c:extLst>
            </c:dLbl>
            <c:dLbl>
              <c:idx val="17"/>
              <c:tx>
                <c:rich>
                  <a:bodyPr/>
                  <a:lstStyle/>
                  <a:p>
                    <a:fld id="{4882DC12-1844-4E08-AB05-88BB9FF2FF9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3-BF55-4076-9C7D-54DAEC56D51E}"/>
                </c:ext>
              </c:extLst>
            </c:dLbl>
            <c:dLbl>
              <c:idx val="18"/>
              <c:tx>
                <c:rich>
                  <a:bodyPr/>
                  <a:lstStyle/>
                  <a:p>
                    <a:fld id="{842C4295-2F3B-43BA-9024-42C23B82ADA0}"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BF55-4076-9C7D-54DAEC56D51E}"/>
                </c:ext>
              </c:extLst>
            </c:dLbl>
            <c:dLbl>
              <c:idx val="19"/>
              <c:tx>
                <c:rich>
                  <a:bodyPr/>
                  <a:lstStyle/>
                  <a:p>
                    <a:fld id="{077493A1-8945-4D96-B8D9-735F377E80DB}"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BF55-4076-9C7D-54DAEC56D51E}"/>
                </c:ext>
              </c:extLst>
            </c:dLbl>
            <c:dLbl>
              <c:idx val="20"/>
              <c:tx>
                <c:rich>
                  <a:bodyPr/>
                  <a:lstStyle/>
                  <a:p>
                    <a:fld id="{CB930A2F-D4A1-464A-9132-D56B6CC1F76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4-BF55-4076-9C7D-54DAEC56D51E}"/>
                </c:ext>
              </c:extLst>
            </c:dLbl>
            <c:dLbl>
              <c:idx val="21"/>
              <c:tx>
                <c:rich>
                  <a:bodyPr/>
                  <a:lstStyle/>
                  <a:p>
                    <a:fld id="{241EE35A-CCDA-4F65-8400-32B4A7880FB5}"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BF55-4076-9C7D-54DAEC56D51E}"/>
                </c:ext>
              </c:extLst>
            </c:dLbl>
            <c:dLbl>
              <c:idx val="22"/>
              <c:layout>
                <c:manualLayout>
                  <c:x val="-3.4722222222221375E-3"/>
                  <c:y val="0"/>
                </c:manualLayout>
              </c:layout>
              <c:tx>
                <c:rich>
                  <a:bodyPr/>
                  <a:lstStyle/>
                  <a:p>
                    <a:fld id="{2F73EC5D-4244-47EB-8016-A8E2B88AFF77}"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BF55-4076-9C7D-54DAEC56D51E}"/>
                </c:ext>
              </c:extLst>
            </c:dLbl>
            <c:dLbl>
              <c:idx val="23"/>
              <c:tx>
                <c:rich>
                  <a:bodyPr/>
                  <a:lstStyle/>
                  <a:p>
                    <a:fld id="{0E76380C-D8EA-41B4-B03B-DE0DA36C4C29}"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BF55-4076-9C7D-54DAEC56D51E}"/>
                </c:ext>
              </c:extLst>
            </c:dLbl>
            <c:dLbl>
              <c:idx val="24"/>
              <c:tx>
                <c:rich>
                  <a:bodyPr/>
                  <a:lstStyle/>
                  <a:p>
                    <a:fld id="{27DFA9FE-AB3E-4D9E-BB48-59DCBE7AC27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5-BF55-4076-9C7D-54DAEC56D51E}"/>
                </c:ext>
              </c:extLst>
            </c:dLbl>
            <c:dLbl>
              <c:idx val="25"/>
              <c:tx>
                <c:rich>
                  <a:bodyPr/>
                  <a:lstStyle/>
                  <a:p>
                    <a:fld id="{1005F7C6-1270-41B2-829C-EEE9EA0ADB7A}"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BF55-4076-9C7D-54DAEC56D51E}"/>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PostCovid!$C$94:$C$119</c:f>
              <c:numCache>
                <c:formatCode>0.00</c:formatCode>
                <c:ptCount val="26"/>
                <c:pt idx="0">
                  <c:v>81.218000000000004</c:v>
                </c:pt>
                <c:pt idx="1">
                  <c:v>93.367999999999995</c:v>
                </c:pt>
                <c:pt idx="2">
                  <c:v>53.273000000000003</c:v>
                </c:pt>
                <c:pt idx="3">
                  <c:v>33.832999999999998</c:v>
                </c:pt>
                <c:pt idx="4">
                  <c:v>38.692999999999998</c:v>
                </c:pt>
                <c:pt idx="5">
                  <c:v>95.798000000000002</c:v>
                </c:pt>
                <c:pt idx="6">
                  <c:v>78.787999999999997</c:v>
                </c:pt>
                <c:pt idx="7">
                  <c:v>39.908000000000001</c:v>
                </c:pt>
                <c:pt idx="8">
                  <c:v>32.618000000000002</c:v>
                </c:pt>
                <c:pt idx="9">
                  <c:v>56.918000000000006</c:v>
                </c:pt>
                <c:pt idx="10">
                  <c:v>43.552999999999997</c:v>
                </c:pt>
                <c:pt idx="11">
                  <c:v>36.262999999999998</c:v>
                </c:pt>
                <c:pt idx="12">
                  <c:v>72.713000000000008</c:v>
                </c:pt>
                <c:pt idx="13">
                  <c:v>82.433000000000007</c:v>
                </c:pt>
                <c:pt idx="14">
                  <c:v>66.638000000000005</c:v>
                </c:pt>
                <c:pt idx="15">
                  <c:v>28.972999999999999</c:v>
                </c:pt>
                <c:pt idx="16">
                  <c:v>47.198</c:v>
                </c:pt>
                <c:pt idx="17">
                  <c:v>84.863</c:v>
                </c:pt>
                <c:pt idx="18">
                  <c:v>25.327999999999999</c:v>
                </c:pt>
                <c:pt idx="19">
                  <c:v>59.347999999999999</c:v>
                </c:pt>
                <c:pt idx="20">
                  <c:v>100</c:v>
                </c:pt>
                <c:pt idx="21">
                  <c:v>67.853000000000009</c:v>
                </c:pt>
                <c:pt idx="22">
                  <c:v>83.64800000000001</c:v>
                </c:pt>
                <c:pt idx="23">
                  <c:v>76.358000000000004</c:v>
                </c:pt>
                <c:pt idx="24">
                  <c:v>100</c:v>
                </c:pt>
                <c:pt idx="25">
                  <c:v>80.003</c:v>
                </c:pt>
              </c:numCache>
            </c:numRef>
          </c:xVal>
          <c:yVal>
            <c:numRef>
              <c:f>PostCovid!$G$94:$G$119</c:f>
              <c:numCache>
                <c:formatCode>General</c:formatCode>
                <c:ptCount val="26"/>
                <c:pt idx="0">
                  <c:v>13</c:v>
                </c:pt>
                <c:pt idx="1">
                  <c:v>40</c:v>
                </c:pt>
                <c:pt idx="2">
                  <c:v>21</c:v>
                </c:pt>
                <c:pt idx="3">
                  <c:v>8</c:v>
                </c:pt>
                <c:pt idx="4">
                  <c:v>17</c:v>
                </c:pt>
                <c:pt idx="5">
                  <c:v>36</c:v>
                </c:pt>
                <c:pt idx="6">
                  <c:v>42</c:v>
                </c:pt>
                <c:pt idx="7">
                  <c:v>24</c:v>
                </c:pt>
                <c:pt idx="8">
                  <c:v>16</c:v>
                </c:pt>
                <c:pt idx="9">
                  <c:v>8</c:v>
                </c:pt>
                <c:pt idx="10">
                  <c:v>22</c:v>
                </c:pt>
                <c:pt idx="11">
                  <c:v>25</c:v>
                </c:pt>
                <c:pt idx="12">
                  <c:v>32</c:v>
                </c:pt>
                <c:pt idx="13">
                  <c:v>36</c:v>
                </c:pt>
                <c:pt idx="14">
                  <c:v>24</c:v>
                </c:pt>
                <c:pt idx="15">
                  <c:v>20</c:v>
                </c:pt>
                <c:pt idx="16">
                  <c:v>19</c:v>
                </c:pt>
                <c:pt idx="17">
                  <c:v>23</c:v>
                </c:pt>
                <c:pt idx="18">
                  <c:v>6</c:v>
                </c:pt>
                <c:pt idx="19">
                  <c:v>39</c:v>
                </c:pt>
                <c:pt idx="20">
                  <c:v>19</c:v>
                </c:pt>
                <c:pt idx="21">
                  <c:v>44</c:v>
                </c:pt>
                <c:pt idx="22">
                  <c:v>11</c:v>
                </c:pt>
                <c:pt idx="23">
                  <c:v>10</c:v>
                </c:pt>
                <c:pt idx="24">
                  <c:v>26</c:v>
                </c:pt>
                <c:pt idx="25">
                  <c:v>21</c:v>
                </c:pt>
              </c:numCache>
            </c:numRef>
          </c:yVal>
          <c:smooth val="0"/>
          <c:extLst>
            <c:ext xmlns:c15="http://schemas.microsoft.com/office/drawing/2012/chart" uri="{02D57815-91ED-43cb-92C2-25804820EDAC}">
              <c15:datalabelsRange>
                <c15:f>PostCovid!$B$94:$B$119</c15:f>
                <c15:dlblRangeCache>
                  <c:ptCount val="26"/>
                  <c:pt idx="0">
                    <c:v>Indonesia</c:v>
                  </c:pt>
                  <c:pt idx="1">
                    <c:v>India</c:v>
                  </c:pt>
                  <c:pt idx="2">
                    <c:v>Ireland</c:v>
                  </c:pt>
                  <c:pt idx="3">
                    <c:v>Netherlands</c:v>
                  </c:pt>
                  <c:pt idx="4">
                    <c:v>Germany</c:v>
                  </c:pt>
                  <c:pt idx="5">
                    <c:v>Philippines</c:v>
                  </c:pt>
                  <c:pt idx="6">
                    <c:v>Turkey</c:v>
                  </c:pt>
                  <c:pt idx="7">
                    <c:v>France</c:v>
                  </c:pt>
                  <c:pt idx="8">
                    <c:v>Japan</c:v>
                  </c:pt>
                  <c:pt idx="9">
                    <c:v>Russia</c:v>
                  </c:pt>
                  <c:pt idx="10">
                    <c:v>Canada</c:v>
                  </c:pt>
                  <c:pt idx="11">
                    <c:v>Australia</c:v>
                  </c:pt>
                  <c:pt idx="12">
                    <c:v>South Africa</c:v>
                  </c:pt>
                  <c:pt idx="13">
                    <c:v>Brazil</c:v>
                  </c:pt>
                  <c:pt idx="14">
                    <c:v>Mexico</c:v>
                  </c:pt>
                  <c:pt idx="15">
                    <c:v>UK</c:v>
                  </c:pt>
                  <c:pt idx="16">
                    <c:v>Spain</c:v>
                  </c:pt>
                  <c:pt idx="17">
                    <c:v>Malaysia</c:v>
                  </c:pt>
                  <c:pt idx="18">
                    <c:v>Czech Republic</c:v>
                  </c:pt>
                  <c:pt idx="19">
                    <c:v>Taiwan</c:v>
                  </c:pt>
                  <c:pt idx="20">
                    <c:v>Thailand</c:v>
                  </c:pt>
                  <c:pt idx="21">
                    <c:v>Italy</c:v>
                  </c:pt>
                  <c:pt idx="22">
                    <c:v>Egypt</c:v>
                  </c:pt>
                  <c:pt idx="23">
                    <c:v>Poland</c:v>
                  </c:pt>
                  <c:pt idx="24">
                    <c:v>Nigeria</c:v>
                  </c:pt>
                  <c:pt idx="25">
                    <c:v>Saudi Arabia</c:v>
                  </c:pt>
                </c15:dlblRangeCache>
              </c15:datalabelsRange>
            </c:ext>
            <c:ext xmlns:c16="http://schemas.microsoft.com/office/drawing/2014/chart" uri="{C3380CC4-5D6E-409C-BE32-E72D297353CC}">
              <c16:uniqueId val="{0000001B-BF55-4076-9C7D-54DAEC56D51E}"/>
            </c:ext>
          </c:extLst>
        </c:ser>
        <c:dLbls>
          <c:showLegendKey val="0"/>
          <c:showVal val="0"/>
          <c:showCatName val="0"/>
          <c:showSerName val="0"/>
          <c:showPercent val="0"/>
          <c:showBubbleSize val="0"/>
        </c:dLbls>
        <c:axId val="1556220080"/>
        <c:axId val="1556211344"/>
        <c:extLst>
          <c:ext xmlns:c15="http://schemas.microsoft.com/office/drawing/2012/chart" uri="{02D57815-91ED-43cb-92C2-25804820EDAC}">
            <c15:filteredScatterSeries>
              <c15:ser>
                <c:idx val="0"/>
                <c:order val="0"/>
                <c:tx>
                  <c:v>Worry about CC</c:v>
                </c:tx>
                <c:spPr>
                  <a:ln w="25400" cap="rnd">
                    <a:noFill/>
                    <a:round/>
                  </a:ln>
                  <a:effectLst/>
                </c:spPr>
                <c:marker>
                  <c:symbol val="circle"/>
                  <c:size val="5"/>
                  <c:spPr>
                    <a:solidFill>
                      <a:schemeClr val="accent1"/>
                    </a:solidFill>
                    <a:ln w="9525">
                      <a:solidFill>
                        <a:schemeClr val="accent1"/>
                      </a:solidFill>
                    </a:ln>
                    <a:effectLst/>
                  </c:spPr>
                </c:marker>
                <c:dLbls>
                  <c:dLbl>
                    <c:idx val="0"/>
                    <c:tx>
                      <c:rich>
                        <a:bodyPr/>
                        <a:lstStyle/>
                        <a:p>
                          <a:fld id="{5BA4B11B-BDAE-4FF4-8902-B6083E7A8285}" type="CELLRANGE">
                            <a:rPr lang="en-US"/>
                            <a:pPr/>
                            <a:t>[CELLRANGE]</a:t>
                          </a:fld>
                          <a:endParaRPr lang="en-GB"/>
                        </a:p>
                      </c:rich>
                    </c:tx>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0-BF55-4076-9C7D-54DAEC56D51E}"/>
                      </c:ext>
                    </c:extLst>
                  </c:dLbl>
                  <c:dLbl>
                    <c:idx val="1"/>
                    <c:tx>
                      <c:rich>
                        <a:bodyPr/>
                        <a:lstStyle/>
                        <a:p>
                          <a:fld id="{15A9A432-2154-41F4-AA90-028449B8DD1F}"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1-BF55-4076-9C7D-54DAEC56D51E}"/>
                      </c:ext>
                    </c:extLst>
                  </c:dLbl>
                  <c:dLbl>
                    <c:idx val="2"/>
                    <c:tx>
                      <c:rich>
                        <a:bodyPr/>
                        <a:lstStyle/>
                        <a:p>
                          <a:fld id="{DD26D3B6-E438-4825-A617-748C38390A49}" type="CELLRANGE">
                            <a:rPr lang="en-US"/>
                            <a:pPr/>
                            <a:t>[CELLRANGE]</a:t>
                          </a:fld>
                          <a:endParaRPr lang="en-GB"/>
                        </a:p>
                      </c:rich>
                    </c:tx>
                    <c:dLblPos val="b"/>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2-BF55-4076-9C7D-54DAEC56D51E}"/>
                      </c:ext>
                    </c:extLst>
                  </c:dLbl>
                  <c:dLbl>
                    <c:idx val="3"/>
                    <c:tx>
                      <c:rich>
                        <a:bodyPr/>
                        <a:lstStyle/>
                        <a:p>
                          <a:fld id="{EE9D63D5-854F-4312-9B5F-BB100DA6FE59}" type="CELLRANGE">
                            <a:rPr lang="en-US"/>
                            <a:pPr/>
                            <a:t>[CELLRANGE]</a:t>
                          </a:fld>
                          <a:endParaRPr lang="en-GB"/>
                        </a:p>
                      </c:rich>
                    </c:tx>
                    <c:dLblPos val="b"/>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3-BF55-4076-9C7D-54DAEC56D51E}"/>
                      </c:ext>
                    </c:extLst>
                  </c:dLbl>
                  <c:dLbl>
                    <c:idx val="4"/>
                    <c:tx>
                      <c:rich>
                        <a:bodyPr/>
                        <a:lstStyle/>
                        <a:p>
                          <a:fld id="{9336D2BF-4465-4585-8FFD-0354E2AA895C}"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4-BF55-4076-9C7D-54DAEC56D51E}"/>
                      </c:ext>
                    </c:extLst>
                  </c:dLbl>
                  <c:dLbl>
                    <c:idx val="5"/>
                    <c:tx>
                      <c:rich>
                        <a:bodyPr/>
                        <a:lstStyle/>
                        <a:p>
                          <a:fld id="{E47F8254-CE7A-4A1E-A4A5-803D170DE2B8}"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5-BF55-4076-9C7D-54DAEC56D51E}"/>
                      </c:ext>
                    </c:extLst>
                  </c:dLbl>
                  <c:dLbl>
                    <c:idx val="6"/>
                    <c:tx>
                      <c:rich>
                        <a:bodyPr/>
                        <a:lstStyle/>
                        <a:p>
                          <a:fld id="{F4B2B239-E49B-49C6-A606-9F9BFA7EEF40}"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6-BF55-4076-9C7D-54DAEC56D51E}"/>
                      </c:ext>
                    </c:extLst>
                  </c:dLbl>
                  <c:dLbl>
                    <c:idx val="7"/>
                    <c:tx>
                      <c:rich>
                        <a:bodyPr/>
                        <a:lstStyle/>
                        <a:p>
                          <a:fld id="{DC489232-EEC2-40B8-98CF-A2CCEAA46071}"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7-BF55-4076-9C7D-54DAEC56D51E}"/>
                      </c:ext>
                    </c:extLst>
                  </c:dLbl>
                  <c:dLbl>
                    <c:idx val="8"/>
                    <c:tx>
                      <c:rich>
                        <a:bodyPr/>
                        <a:lstStyle/>
                        <a:p>
                          <a:fld id="{BE4A71F1-1D16-489D-95B8-827F78C8336F}"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8-BF55-4076-9C7D-54DAEC56D51E}"/>
                      </c:ext>
                    </c:extLst>
                  </c:dLbl>
                  <c:dLbl>
                    <c:idx val="9"/>
                    <c:tx>
                      <c:rich>
                        <a:bodyPr/>
                        <a:lstStyle/>
                        <a:p>
                          <a:fld id="{D8913D69-6BE6-4C62-8455-AD927D6D023C}"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9-BF55-4076-9C7D-54DAEC56D51E}"/>
                      </c:ext>
                    </c:extLst>
                  </c:dLbl>
                  <c:dLbl>
                    <c:idx val="10"/>
                    <c:tx>
                      <c:rich>
                        <a:bodyPr/>
                        <a:lstStyle/>
                        <a:p>
                          <a:fld id="{7BB6F587-1391-4791-878D-66AAF3671876}"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A-BF55-4076-9C7D-54DAEC56D51E}"/>
                      </c:ext>
                    </c:extLst>
                  </c:dLbl>
                  <c:dLbl>
                    <c:idx val="11"/>
                    <c:tx>
                      <c:rich>
                        <a:bodyPr/>
                        <a:lstStyle/>
                        <a:p>
                          <a:fld id="{44B3D409-DE04-428F-B90F-82996E2F2421}" type="CELLRANGE">
                            <a:rPr lang="en-US"/>
                            <a:pPr/>
                            <a:t>[CELLRANGE]</a:t>
                          </a:fld>
                          <a:endParaRPr lang="en-GB"/>
                        </a:p>
                      </c:rich>
                    </c:tx>
                    <c:dLblPos val="l"/>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B-BF55-4076-9C7D-54DAEC56D51E}"/>
                      </c:ext>
                    </c:extLst>
                  </c:dLbl>
                  <c:dLbl>
                    <c:idx val="12"/>
                    <c:tx>
                      <c:rich>
                        <a:bodyPr/>
                        <a:lstStyle/>
                        <a:p>
                          <a:fld id="{4273C6AC-F10D-429D-9947-3264467A0132}"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C-BF55-4076-9C7D-54DAEC56D51E}"/>
                      </c:ext>
                    </c:extLst>
                  </c:dLbl>
                  <c:dLbl>
                    <c:idx val="13"/>
                    <c:tx>
                      <c:rich>
                        <a:bodyPr/>
                        <a:lstStyle/>
                        <a:p>
                          <a:fld id="{4DB40B51-9A4B-431A-866D-5BFD0A0CCC32}"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D-BF55-4076-9C7D-54DAEC56D51E}"/>
                      </c:ext>
                    </c:extLst>
                  </c:dLbl>
                  <c:dLbl>
                    <c:idx val="14"/>
                    <c:tx>
                      <c:rich>
                        <a:bodyPr/>
                        <a:lstStyle/>
                        <a:p>
                          <a:fld id="{4DD3A443-4CE0-47B9-9CEA-62C2C8F1028C}"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E-BF55-4076-9C7D-54DAEC56D51E}"/>
                      </c:ext>
                    </c:extLst>
                  </c:dLbl>
                  <c:dLbl>
                    <c:idx val="15"/>
                    <c:tx>
                      <c:rich>
                        <a:bodyPr/>
                        <a:lstStyle/>
                        <a:p>
                          <a:fld id="{E995B941-A09D-4A6F-B809-249F15FF3900}"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F-BF55-4076-9C7D-54DAEC56D51E}"/>
                      </c:ext>
                    </c:extLst>
                  </c:dLbl>
                  <c:dLbl>
                    <c:idx val="16"/>
                    <c:tx>
                      <c:rich>
                        <a:bodyPr/>
                        <a:lstStyle/>
                        <a:p>
                          <a:fld id="{36B4FE93-FF16-4212-89D0-A64782B59D55}"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0-BF55-4076-9C7D-54DAEC56D51E}"/>
                      </c:ext>
                    </c:extLst>
                  </c:dLbl>
                  <c:dLbl>
                    <c:idx val="17"/>
                    <c:tx>
                      <c:rich>
                        <a:bodyPr/>
                        <a:lstStyle/>
                        <a:p>
                          <a:fld id="{650BC64A-FDF3-4C1F-9458-0CD27B344F08}"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1-BF55-4076-9C7D-54DAEC56D51E}"/>
                      </c:ext>
                    </c:extLst>
                  </c:dLbl>
                  <c:dLbl>
                    <c:idx val="18"/>
                    <c:tx>
                      <c:rich>
                        <a:bodyPr/>
                        <a:lstStyle/>
                        <a:p>
                          <a:fld id="{D1ABEA6B-FDB4-4760-9FBC-50D752B491A5}" type="CELLRANGE">
                            <a:rPr lang="en-US"/>
                            <a:pPr/>
                            <a:t>[CELLRANGE]</a:t>
                          </a:fld>
                          <a:endParaRPr lang="en-GB"/>
                        </a:p>
                      </c:rich>
                    </c:tx>
                    <c:dLblPos val="t"/>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12-BF55-4076-9C7D-54DAEC56D51E}"/>
                      </c:ext>
                    </c:extLst>
                  </c:dLbl>
                  <c:dLbl>
                    <c:idx val="19"/>
                    <c:tx>
                      <c:rich>
                        <a:bodyPr/>
                        <a:lstStyle/>
                        <a:p>
                          <a:fld id="{A4A54F0B-3D48-4C14-8036-AEE438C605F3}"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3-BF55-4076-9C7D-54DAEC56D51E}"/>
                      </c:ext>
                    </c:extLst>
                  </c:dLbl>
                  <c:dLbl>
                    <c:idx val="20"/>
                    <c:tx>
                      <c:rich>
                        <a:bodyPr/>
                        <a:lstStyle/>
                        <a:p>
                          <a:fld id="{BA1D62DA-D95D-4818-A030-E0D9EF413CA5}"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4-BF55-4076-9C7D-54DAEC56D51E}"/>
                      </c:ext>
                    </c:extLst>
                  </c:dLbl>
                  <c:dLbl>
                    <c:idx val="21"/>
                    <c:tx>
                      <c:rich>
                        <a:bodyPr/>
                        <a:lstStyle/>
                        <a:p>
                          <a:fld id="{C52FA086-1FD6-42D3-9B91-F28F8C36680F}"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5-BF55-4076-9C7D-54DAEC56D51E}"/>
                      </c:ext>
                    </c:extLst>
                  </c:dLbl>
                  <c:dLbl>
                    <c:idx val="22"/>
                    <c:tx>
                      <c:rich>
                        <a:bodyPr/>
                        <a:lstStyle/>
                        <a:p>
                          <a:fld id="{ABA83894-DA6A-47B6-A0BD-1CFEFBB30A44}"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6-BF55-4076-9C7D-54DAEC56D51E}"/>
                      </c:ext>
                    </c:extLst>
                  </c:dLbl>
                  <c:dLbl>
                    <c:idx val="23"/>
                    <c:tx>
                      <c:rich>
                        <a:bodyPr/>
                        <a:lstStyle/>
                        <a:p>
                          <a:fld id="{35414856-8290-442C-82D3-BACCF1854930}"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7-BF55-4076-9C7D-54DAEC56D51E}"/>
                      </c:ext>
                    </c:extLst>
                  </c:dLbl>
                  <c:dLbl>
                    <c:idx val="24"/>
                    <c:tx>
                      <c:rich>
                        <a:bodyPr/>
                        <a:lstStyle/>
                        <a:p>
                          <a:fld id="{689EE507-23C8-4293-BBD2-64F2518219F7}"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8-BF55-4076-9C7D-54DAEC56D51E}"/>
                      </c:ext>
                    </c:extLst>
                  </c:dLbl>
                  <c:dLbl>
                    <c:idx val="25"/>
                    <c:tx>
                      <c:rich>
                        <a:bodyPr/>
                        <a:lstStyle/>
                        <a:p>
                          <a:fld id="{990C6CD1-F485-498F-AF35-726E69A8AB25}"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9-BF55-4076-9C7D-54DAEC56D51E}"/>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extLst>
                      <c:ext uri="{02D57815-91ED-43cb-92C2-25804820EDAC}">
                        <c15:formulaRef>
                          <c15:sqref>PostCovid!$C$94:$C$119</c15:sqref>
                        </c15:formulaRef>
                      </c:ext>
                    </c:extLst>
                    <c:numCache>
                      <c:formatCode>0.00</c:formatCode>
                      <c:ptCount val="26"/>
                      <c:pt idx="0">
                        <c:v>81.218000000000004</c:v>
                      </c:pt>
                      <c:pt idx="1">
                        <c:v>93.367999999999995</c:v>
                      </c:pt>
                      <c:pt idx="2">
                        <c:v>53.273000000000003</c:v>
                      </c:pt>
                      <c:pt idx="3">
                        <c:v>33.832999999999998</c:v>
                      </c:pt>
                      <c:pt idx="4">
                        <c:v>38.692999999999998</c:v>
                      </c:pt>
                      <c:pt idx="5">
                        <c:v>95.798000000000002</c:v>
                      </c:pt>
                      <c:pt idx="6">
                        <c:v>78.787999999999997</c:v>
                      </c:pt>
                      <c:pt idx="7">
                        <c:v>39.908000000000001</c:v>
                      </c:pt>
                      <c:pt idx="8">
                        <c:v>32.618000000000002</c:v>
                      </c:pt>
                      <c:pt idx="9">
                        <c:v>56.918000000000006</c:v>
                      </c:pt>
                      <c:pt idx="10">
                        <c:v>43.552999999999997</c:v>
                      </c:pt>
                      <c:pt idx="11">
                        <c:v>36.262999999999998</c:v>
                      </c:pt>
                      <c:pt idx="12">
                        <c:v>72.713000000000008</c:v>
                      </c:pt>
                      <c:pt idx="13">
                        <c:v>82.433000000000007</c:v>
                      </c:pt>
                      <c:pt idx="14">
                        <c:v>66.638000000000005</c:v>
                      </c:pt>
                      <c:pt idx="15">
                        <c:v>28.972999999999999</c:v>
                      </c:pt>
                      <c:pt idx="16">
                        <c:v>47.198</c:v>
                      </c:pt>
                      <c:pt idx="17">
                        <c:v>84.863</c:v>
                      </c:pt>
                      <c:pt idx="18">
                        <c:v>25.327999999999999</c:v>
                      </c:pt>
                      <c:pt idx="19">
                        <c:v>59.347999999999999</c:v>
                      </c:pt>
                      <c:pt idx="20">
                        <c:v>100</c:v>
                      </c:pt>
                      <c:pt idx="21">
                        <c:v>67.853000000000009</c:v>
                      </c:pt>
                      <c:pt idx="22">
                        <c:v>83.64800000000001</c:v>
                      </c:pt>
                      <c:pt idx="23">
                        <c:v>76.358000000000004</c:v>
                      </c:pt>
                      <c:pt idx="24">
                        <c:v>100</c:v>
                      </c:pt>
                      <c:pt idx="25">
                        <c:v>80.003</c:v>
                      </c:pt>
                    </c:numCache>
                  </c:numRef>
                </c:xVal>
                <c:yVal>
                  <c:numRef>
                    <c:extLst>
                      <c:ext uri="{02D57815-91ED-43cb-92C2-25804820EDAC}">
                        <c15:formulaRef>
                          <c15:sqref>PostCovid!$F$94:$F$119</c15:sqref>
                        </c15:formulaRef>
                      </c:ext>
                    </c:extLst>
                    <c:numCache>
                      <c:formatCode>General</c:formatCode>
                      <c:ptCount val="26"/>
                      <c:pt idx="0">
                        <c:v>45</c:v>
                      </c:pt>
                      <c:pt idx="1">
                        <c:v>50</c:v>
                      </c:pt>
                      <c:pt idx="2">
                        <c:v>30</c:v>
                      </c:pt>
                      <c:pt idx="3">
                        <c:v>15</c:v>
                      </c:pt>
                      <c:pt idx="4">
                        <c:v>41</c:v>
                      </c:pt>
                      <c:pt idx="5">
                        <c:v>53</c:v>
                      </c:pt>
                      <c:pt idx="6">
                        <c:v>48</c:v>
                      </c:pt>
                      <c:pt idx="7">
                        <c:v>48</c:v>
                      </c:pt>
                      <c:pt idx="8">
                        <c:v>36</c:v>
                      </c:pt>
                      <c:pt idx="9">
                        <c:v>25</c:v>
                      </c:pt>
                      <c:pt idx="10">
                        <c:v>34</c:v>
                      </c:pt>
                      <c:pt idx="11">
                        <c:v>32</c:v>
                      </c:pt>
                      <c:pt idx="12">
                        <c:v>54</c:v>
                      </c:pt>
                      <c:pt idx="13">
                        <c:v>58</c:v>
                      </c:pt>
                      <c:pt idx="14">
                        <c:v>65</c:v>
                      </c:pt>
                      <c:pt idx="15">
                        <c:v>27</c:v>
                      </c:pt>
                      <c:pt idx="16">
                        <c:v>46</c:v>
                      </c:pt>
                      <c:pt idx="17">
                        <c:v>39</c:v>
                      </c:pt>
                      <c:pt idx="18">
                        <c:v>17</c:v>
                      </c:pt>
                      <c:pt idx="19">
                        <c:v>30</c:v>
                      </c:pt>
                      <c:pt idx="20">
                        <c:v>16</c:v>
                      </c:pt>
                      <c:pt idx="21">
                        <c:v>40</c:v>
                      </c:pt>
                      <c:pt idx="22">
                        <c:v>19</c:v>
                      </c:pt>
                      <c:pt idx="23">
                        <c:v>28</c:v>
                      </c:pt>
                      <c:pt idx="24">
                        <c:v>41</c:v>
                      </c:pt>
                      <c:pt idx="25">
                        <c:v>34</c:v>
                      </c:pt>
                    </c:numCache>
                  </c:numRef>
                </c:yVal>
                <c:smooth val="0"/>
                <c:extLst>
                  <c:ext uri="{02D57815-91ED-43cb-92C2-25804820EDAC}">
                    <c15:datalabelsRange>
                      <c15:f>PostCovid!$B$94:$B$119</c15:f>
                      <c15:dlblRangeCache>
                        <c:ptCount val="26"/>
                        <c:pt idx="0">
                          <c:v>Indonesia</c:v>
                        </c:pt>
                        <c:pt idx="1">
                          <c:v>India</c:v>
                        </c:pt>
                        <c:pt idx="2">
                          <c:v>Ireland</c:v>
                        </c:pt>
                        <c:pt idx="3">
                          <c:v>Netherlands</c:v>
                        </c:pt>
                        <c:pt idx="4">
                          <c:v>Germany</c:v>
                        </c:pt>
                        <c:pt idx="5">
                          <c:v>Philippines</c:v>
                        </c:pt>
                        <c:pt idx="6">
                          <c:v>Turkey</c:v>
                        </c:pt>
                        <c:pt idx="7">
                          <c:v>France</c:v>
                        </c:pt>
                        <c:pt idx="8">
                          <c:v>Japan</c:v>
                        </c:pt>
                        <c:pt idx="9">
                          <c:v>Russia</c:v>
                        </c:pt>
                        <c:pt idx="10">
                          <c:v>Canada</c:v>
                        </c:pt>
                        <c:pt idx="11">
                          <c:v>Australia</c:v>
                        </c:pt>
                        <c:pt idx="12">
                          <c:v>South Africa</c:v>
                        </c:pt>
                        <c:pt idx="13">
                          <c:v>Brazil</c:v>
                        </c:pt>
                        <c:pt idx="14">
                          <c:v>Mexico</c:v>
                        </c:pt>
                        <c:pt idx="15">
                          <c:v>UK</c:v>
                        </c:pt>
                        <c:pt idx="16">
                          <c:v>Spain</c:v>
                        </c:pt>
                        <c:pt idx="17">
                          <c:v>Malaysia</c:v>
                        </c:pt>
                        <c:pt idx="18">
                          <c:v>Czech Republic</c:v>
                        </c:pt>
                        <c:pt idx="19">
                          <c:v>Taiwan</c:v>
                        </c:pt>
                        <c:pt idx="20">
                          <c:v>Thailand</c:v>
                        </c:pt>
                        <c:pt idx="21">
                          <c:v>Italy</c:v>
                        </c:pt>
                        <c:pt idx="22">
                          <c:v>Egypt</c:v>
                        </c:pt>
                        <c:pt idx="23">
                          <c:v>Poland</c:v>
                        </c:pt>
                        <c:pt idx="24">
                          <c:v>Nigeria</c:v>
                        </c:pt>
                        <c:pt idx="25">
                          <c:v>Saudi Arabia</c:v>
                        </c:pt>
                      </c15:dlblRangeCache>
                    </c15:datalabelsRange>
                  </c:ext>
                  <c:ext xmlns:c16="http://schemas.microsoft.com/office/drawing/2014/chart" uri="{C3380CC4-5D6E-409C-BE32-E72D297353CC}">
                    <c16:uniqueId val="{0000001A-BF55-4076-9C7D-54DAEC56D51E}"/>
                  </c:ext>
                </c:extLst>
              </c15:ser>
            </c15:filteredScatterSeries>
          </c:ext>
        </c:extLst>
      </c:scatterChart>
      <c:valAx>
        <c:axId val="155622008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n-GB" sz="1800" b="1" i="0" baseline="0">
                    <a:effectLst/>
                  </a:rPr>
                  <a:t>Debiased National Religiosity</a:t>
                </a:r>
                <a:endParaRPr lang="en-GB">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556211344"/>
        <c:crosses val="autoZero"/>
        <c:crossBetween val="midCat"/>
      </c:valAx>
      <c:valAx>
        <c:axId val="1556211344"/>
        <c:scaling>
          <c:orientation val="minMax"/>
          <c:max val="7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800" b="1"/>
                  <a:t>% response for 'Extremely important</a:t>
                </a:r>
                <a:r>
                  <a:rPr lang="en-GB" sz="1800" b="1" baseline="0"/>
                  <a:t>'</a:t>
                </a:r>
                <a:endParaRPr lang="en-GB" sz="1800" b="1"/>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55622008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800" b="1" i="0" baseline="0">
                <a:effectLst/>
              </a:rPr>
              <a:t>UN POLL vote share for 'Action on Climate-change', versus Debiased National Religiosity. For 47 nations. </a:t>
            </a:r>
            <a:r>
              <a:rPr lang="en-GB" sz="1400" b="1" i="0" baseline="0">
                <a:effectLst/>
              </a:rPr>
              <a:t>Highlighting Religio-regional and GDP-per-Capita info.</a:t>
            </a:r>
          </a:p>
        </c:rich>
      </c:tx>
      <c:layout>
        <c:manualLayout>
          <c:xMode val="edge"/>
          <c:yMode val="edge"/>
          <c:x val="0.15556672821729606"/>
          <c:y val="3.12989045383411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3.2117469216712428E-2"/>
          <c:y val="0.13137715179968701"/>
          <c:w val="0.94578077492788648"/>
          <c:h val="0.8276239941838256"/>
        </c:manualLayout>
      </c:layout>
      <c:scatterChart>
        <c:scatterStyle val="lineMarker"/>
        <c:varyColors val="0"/>
        <c:ser>
          <c:idx val="0"/>
          <c:order val="0"/>
          <c:tx>
            <c:v>Weakly Constrained</c:v>
          </c:tx>
          <c:spPr>
            <a:ln w="25400" cap="rnd">
              <a:noFill/>
              <a:round/>
            </a:ln>
            <a:effectLst/>
          </c:spPr>
          <c:marker>
            <c:symbol val="circle"/>
            <c:size val="8"/>
            <c:spPr>
              <a:solidFill>
                <a:schemeClr val="accent1"/>
              </a:solidFill>
              <a:ln w="9525">
                <a:noFill/>
              </a:ln>
              <a:effectLst/>
            </c:spPr>
          </c:marker>
          <c:dPt>
            <c:idx val="0"/>
            <c:marker>
              <c:symbol val="circle"/>
              <c:size val="8"/>
              <c:spPr>
                <a:solidFill>
                  <a:srgbClr val="92D050"/>
                </a:solidFill>
                <a:ln w="9525">
                  <a:noFill/>
                </a:ln>
                <a:effectLst/>
              </c:spPr>
            </c:marker>
            <c:bubble3D val="0"/>
            <c:extLst>
              <c:ext xmlns:c16="http://schemas.microsoft.com/office/drawing/2014/chart" uri="{C3380CC4-5D6E-409C-BE32-E72D297353CC}">
                <c16:uniqueId val="{00000000-C0F2-4316-8802-11F12BD085B1}"/>
              </c:ext>
            </c:extLst>
          </c:dPt>
          <c:dPt>
            <c:idx val="1"/>
            <c:marker>
              <c:symbol val="circle"/>
              <c:size val="8"/>
              <c:spPr>
                <a:solidFill>
                  <a:srgbClr val="FF0000"/>
                </a:solidFill>
                <a:ln w="9525">
                  <a:noFill/>
                </a:ln>
                <a:effectLst/>
              </c:spPr>
            </c:marker>
            <c:bubble3D val="0"/>
            <c:extLst>
              <c:ext xmlns:c16="http://schemas.microsoft.com/office/drawing/2014/chart" uri="{C3380CC4-5D6E-409C-BE32-E72D297353CC}">
                <c16:uniqueId val="{00000001-C0F2-4316-8802-11F12BD085B1}"/>
              </c:ext>
            </c:extLst>
          </c:dPt>
          <c:dPt>
            <c:idx val="2"/>
            <c:marker>
              <c:symbol val="circle"/>
              <c:size val="8"/>
              <c:spPr>
                <a:solidFill>
                  <a:srgbClr val="00B050"/>
                </a:solidFill>
                <a:ln w="9525">
                  <a:noFill/>
                </a:ln>
                <a:effectLst/>
              </c:spPr>
            </c:marker>
            <c:bubble3D val="0"/>
            <c:extLst>
              <c:ext xmlns:c16="http://schemas.microsoft.com/office/drawing/2014/chart" uri="{C3380CC4-5D6E-409C-BE32-E72D297353CC}">
                <c16:uniqueId val="{00000002-C0F2-4316-8802-11F12BD085B1}"/>
              </c:ext>
            </c:extLst>
          </c:dPt>
          <c:dPt>
            <c:idx val="3"/>
            <c:marker>
              <c:symbol val="circle"/>
              <c:size val="8"/>
              <c:spPr>
                <a:solidFill>
                  <a:srgbClr val="00B050"/>
                </a:solidFill>
                <a:ln w="9525">
                  <a:noFill/>
                </a:ln>
                <a:effectLst/>
              </c:spPr>
            </c:marker>
            <c:bubble3D val="0"/>
            <c:extLst>
              <c:ext xmlns:c16="http://schemas.microsoft.com/office/drawing/2014/chart" uri="{C3380CC4-5D6E-409C-BE32-E72D297353CC}">
                <c16:uniqueId val="{00000003-C0F2-4316-8802-11F12BD085B1}"/>
              </c:ext>
            </c:extLst>
          </c:dPt>
          <c:dPt>
            <c:idx val="4"/>
            <c:marker>
              <c:symbol val="circle"/>
              <c:size val="8"/>
              <c:spPr>
                <a:solidFill>
                  <a:srgbClr val="00B050"/>
                </a:solidFill>
                <a:ln w="9525">
                  <a:noFill/>
                </a:ln>
                <a:effectLst/>
              </c:spPr>
            </c:marker>
            <c:bubble3D val="0"/>
            <c:extLst>
              <c:ext xmlns:c16="http://schemas.microsoft.com/office/drawing/2014/chart" uri="{C3380CC4-5D6E-409C-BE32-E72D297353CC}">
                <c16:uniqueId val="{00000004-C0F2-4316-8802-11F12BD085B1}"/>
              </c:ext>
            </c:extLst>
          </c:dPt>
          <c:dPt>
            <c:idx val="5"/>
            <c:marker>
              <c:symbol val="circle"/>
              <c:size val="8"/>
              <c:spPr>
                <a:solidFill>
                  <a:srgbClr val="92D050"/>
                </a:solidFill>
                <a:ln w="9525">
                  <a:noFill/>
                </a:ln>
                <a:effectLst/>
              </c:spPr>
            </c:marker>
            <c:bubble3D val="0"/>
            <c:extLst>
              <c:ext xmlns:c16="http://schemas.microsoft.com/office/drawing/2014/chart" uri="{C3380CC4-5D6E-409C-BE32-E72D297353CC}">
                <c16:uniqueId val="{00000005-C0F2-4316-8802-11F12BD085B1}"/>
              </c:ext>
            </c:extLst>
          </c:dPt>
          <c:dPt>
            <c:idx val="6"/>
            <c:marker>
              <c:symbol val="circle"/>
              <c:size val="8"/>
              <c:spPr>
                <a:solidFill>
                  <a:srgbClr val="00B050"/>
                </a:solidFill>
                <a:ln w="9525">
                  <a:noFill/>
                </a:ln>
                <a:effectLst/>
              </c:spPr>
            </c:marker>
            <c:bubble3D val="0"/>
            <c:extLst>
              <c:ext xmlns:c16="http://schemas.microsoft.com/office/drawing/2014/chart" uri="{C3380CC4-5D6E-409C-BE32-E72D297353CC}">
                <c16:uniqueId val="{00000006-C0F2-4316-8802-11F12BD085B1}"/>
              </c:ext>
            </c:extLst>
          </c:dPt>
          <c:dPt>
            <c:idx val="7"/>
            <c:marker>
              <c:symbol val="circle"/>
              <c:size val="8"/>
              <c:spPr>
                <a:solidFill>
                  <a:srgbClr val="00B050"/>
                </a:solidFill>
                <a:ln w="9525">
                  <a:noFill/>
                </a:ln>
                <a:effectLst/>
              </c:spPr>
            </c:marker>
            <c:bubble3D val="0"/>
            <c:extLst>
              <c:ext xmlns:c16="http://schemas.microsoft.com/office/drawing/2014/chart" uri="{C3380CC4-5D6E-409C-BE32-E72D297353CC}">
                <c16:uniqueId val="{00000007-C0F2-4316-8802-11F12BD085B1}"/>
              </c:ext>
            </c:extLst>
          </c:dPt>
          <c:dPt>
            <c:idx val="8"/>
            <c:marker>
              <c:symbol val="circle"/>
              <c:size val="8"/>
              <c:spPr>
                <a:solidFill>
                  <a:srgbClr val="92D050"/>
                </a:solidFill>
                <a:ln w="9525">
                  <a:noFill/>
                </a:ln>
                <a:effectLst/>
              </c:spPr>
            </c:marker>
            <c:bubble3D val="0"/>
            <c:extLst>
              <c:ext xmlns:c16="http://schemas.microsoft.com/office/drawing/2014/chart" uri="{C3380CC4-5D6E-409C-BE32-E72D297353CC}">
                <c16:uniqueId val="{00000008-C0F2-4316-8802-11F12BD085B1}"/>
              </c:ext>
            </c:extLst>
          </c:dPt>
          <c:dPt>
            <c:idx val="9"/>
            <c:marker>
              <c:symbol val="circle"/>
              <c:size val="8"/>
              <c:spPr>
                <a:solidFill>
                  <a:srgbClr val="92D050"/>
                </a:solidFill>
                <a:ln w="9525">
                  <a:noFill/>
                </a:ln>
                <a:effectLst/>
              </c:spPr>
            </c:marker>
            <c:bubble3D val="0"/>
            <c:extLst>
              <c:ext xmlns:c16="http://schemas.microsoft.com/office/drawing/2014/chart" uri="{C3380CC4-5D6E-409C-BE32-E72D297353CC}">
                <c16:uniqueId val="{00000009-C0F2-4316-8802-11F12BD085B1}"/>
              </c:ext>
            </c:extLst>
          </c:dPt>
          <c:dPt>
            <c:idx val="10"/>
            <c:marker>
              <c:symbol val="circle"/>
              <c:size val="8"/>
              <c:spPr>
                <a:solidFill>
                  <a:srgbClr val="00B050"/>
                </a:solidFill>
                <a:ln w="9525">
                  <a:noFill/>
                </a:ln>
                <a:effectLst/>
              </c:spPr>
            </c:marker>
            <c:bubble3D val="0"/>
            <c:extLst>
              <c:ext xmlns:c16="http://schemas.microsoft.com/office/drawing/2014/chart" uri="{C3380CC4-5D6E-409C-BE32-E72D297353CC}">
                <c16:uniqueId val="{0000000A-C0F2-4316-8802-11F12BD085B1}"/>
              </c:ext>
            </c:extLst>
          </c:dPt>
          <c:dPt>
            <c:idx val="11"/>
            <c:marker>
              <c:symbol val="circle"/>
              <c:size val="8"/>
              <c:spPr>
                <a:solidFill>
                  <a:schemeClr val="bg1">
                    <a:lumMod val="75000"/>
                  </a:schemeClr>
                </a:solidFill>
                <a:ln w="9525">
                  <a:noFill/>
                </a:ln>
                <a:effectLst/>
              </c:spPr>
            </c:marker>
            <c:bubble3D val="0"/>
            <c:extLst>
              <c:ext xmlns:c16="http://schemas.microsoft.com/office/drawing/2014/chart" uri="{C3380CC4-5D6E-409C-BE32-E72D297353CC}">
                <c16:uniqueId val="{0000000B-C0F2-4316-8802-11F12BD085B1}"/>
              </c:ext>
            </c:extLst>
          </c:dPt>
          <c:dPt>
            <c:idx val="13"/>
            <c:marker>
              <c:symbol val="circle"/>
              <c:size val="8"/>
              <c:spPr>
                <a:solidFill>
                  <a:srgbClr val="00B0F0"/>
                </a:solidFill>
                <a:ln w="9525">
                  <a:noFill/>
                </a:ln>
                <a:effectLst/>
              </c:spPr>
            </c:marker>
            <c:bubble3D val="0"/>
            <c:extLst>
              <c:ext xmlns:c16="http://schemas.microsoft.com/office/drawing/2014/chart" uri="{C3380CC4-5D6E-409C-BE32-E72D297353CC}">
                <c16:uniqueId val="{0000000D-C0F2-4316-8802-11F12BD085B1}"/>
              </c:ext>
            </c:extLst>
          </c:dPt>
          <c:dPt>
            <c:idx val="14"/>
            <c:marker>
              <c:symbol val="circle"/>
              <c:size val="8"/>
              <c:spPr>
                <a:solidFill>
                  <a:schemeClr val="bg1">
                    <a:lumMod val="75000"/>
                  </a:schemeClr>
                </a:solidFill>
                <a:ln w="9525">
                  <a:noFill/>
                </a:ln>
                <a:effectLst/>
              </c:spPr>
            </c:marker>
            <c:bubble3D val="0"/>
            <c:extLst>
              <c:ext xmlns:c16="http://schemas.microsoft.com/office/drawing/2014/chart" uri="{C3380CC4-5D6E-409C-BE32-E72D297353CC}">
                <c16:uniqueId val="{0000000E-C0F2-4316-8802-11F12BD085B1}"/>
              </c:ext>
            </c:extLst>
          </c:dPt>
          <c:dPt>
            <c:idx val="22"/>
            <c:marker>
              <c:symbol val="circle"/>
              <c:size val="8"/>
              <c:spPr>
                <a:solidFill>
                  <a:schemeClr val="accent2"/>
                </a:solidFill>
                <a:ln w="9525">
                  <a:noFill/>
                </a:ln>
                <a:effectLst/>
              </c:spPr>
            </c:marker>
            <c:bubble3D val="0"/>
            <c:extLst>
              <c:ext xmlns:c16="http://schemas.microsoft.com/office/drawing/2014/chart" uri="{C3380CC4-5D6E-409C-BE32-E72D297353CC}">
                <c16:uniqueId val="{00000011-C0F2-4316-8802-11F12BD085B1}"/>
              </c:ext>
            </c:extLst>
          </c:dPt>
          <c:dPt>
            <c:idx val="23"/>
            <c:marker>
              <c:symbol val="circle"/>
              <c:size val="8"/>
              <c:spPr>
                <a:solidFill>
                  <a:schemeClr val="accent2"/>
                </a:solidFill>
                <a:ln w="9525">
                  <a:noFill/>
                </a:ln>
                <a:effectLst/>
              </c:spPr>
            </c:marker>
            <c:bubble3D val="0"/>
            <c:extLst>
              <c:ext xmlns:c16="http://schemas.microsoft.com/office/drawing/2014/chart" uri="{C3380CC4-5D6E-409C-BE32-E72D297353CC}">
                <c16:uniqueId val="{00000012-C0F2-4316-8802-11F12BD085B1}"/>
              </c:ext>
            </c:extLst>
          </c:dPt>
          <c:dPt>
            <c:idx val="24"/>
            <c:marker>
              <c:symbol val="circle"/>
              <c:size val="8"/>
              <c:spPr>
                <a:solidFill>
                  <a:srgbClr val="FF0000"/>
                </a:solidFill>
                <a:ln w="9525">
                  <a:noFill/>
                </a:ln>
                <a:effectLst/>
              </c:spPr>
            </c:marker>
            <c:bubble3D val="0"/>
            <c:extLst>
              <c:ext xmlns:c16="http://schemas.microsoft.com/office/drawing/2014/chart" uri="{C3380CC4-5D6E-409C-BE32-E72D297353CC}">
                <c16:uniqueId val="{00000013-C0F2-4316-8802-11F12BD085B1}"/>
              </c:ext>
            </c:extLst>
          </c:dPt>
          <c:dPt>
            <c:idx val="25"/>
            <c:marker>
              <c:symbol val="circle"/>
              <c:size val="8"/>
              <c:spPr>
                <a:solidFill>
                  <a:srgbClr val="FF0000"/>
                </a:solidFill>
                <a:ln w="9525">
                  <a:noFill/>
                </a:ln>
                <a:effectLst/>
              </c:spPr>
            </c:marker>
            <c:bubble3D val="0"/>
            <c:extLst>
              <c:ext xmlns:c16="http://schemas.microsoft.com/office/drawing/2014/chart" uri="{C3380CC4-5D6E-409C-BE32-E72D297353CC}">
                <c16:uniqueId val="{00000014-C0F2-4316-8802-11F12BD085B1}"/>
              </c:ext>
            </c:extLst>
          </c:dPt>
          <c:dPt>
            <c:idx val="26"/>
            <c:marker>
              <c:symbol val="circle"/>
              <c:size val="8"/>
              <c:spPr>
                <a:solidFill>
                  <a:schemeClr val="accent2"/>
                </a:solidFill>
                <a:ln w="9525">
                  <a:noFill/>
                </a:ln>
                <a:effectLst/>
              </c:spPr>
            </c:marker>
            <c:bubble3D val="0"/>
            <c:extLst>
              <c:ext xmlns:c16="http://schemas.microsoft.com/office/drawing/2014/chart" uri="{C3380CC4-5D6E-409C-BE32-E72D297353CC}">
                <c16:uniqueId val="{00000015-C0F2-4316-8802-11F12BD085B1}"/>
              </c:ext>
            </c:extLst>
          </c:dPt>
          <c:dPt>
            <c:idx val="27"/>
            <c:marker>
              <c:symbol val="circle"/>
              <c:size val="8"/>
              <c:spPr>
                <a:solidFill>
                  <a:srgbClr val="FF00FF"/>
                </a:solidFill>
                <a:ln w="9525">
                  <a:noFill/>
                </a:ln>
                <a:effectLst/>
              </c:spPr>
            </c:marker>
            <c:bubble3D val="0"/>
            <c:extLst>
              <c:ext xmlns:c16="http://schemas.microsoft.com/office/drawing/2014/chart" uri="{C3380CC4-5D6E-409C-BE32-E72D297353CC}">
                <c16:uniqueId val="{00000016-C0F2-4316-8802-11F12BD085B1}"/>
              </c:ext>
            </c:extLst>
          </c:dPt>
          <c:dPt>
            <c:idx val="28"/>
            <c:marker>
              <c:symbol val="circle"/>
              <c:size val="8"/>
              <c:spPr>
                <a:solidFill>
                  <a:srgbClr val="00B0F0"/>
                </a:solidFill>
                <a:ln w="9525">
                  <a:noFill/>
                </a:ln>
                <a:effectLst/>
              </c:spPr>
            </c:marker>
            <c:bubble3D val="0"/>
            <c:extLst>
              <c:ext xmlns:c16="http://schemas.microsoft.com/office/drawing/2014/chart" uri="{C3380CC4-5D6E-409C-BE32-E72D297353CC}">
                <c16:uniqueId val="{00000017-C0F2-4316-8802-11F12BD085B1}"/>
              </c:ext>
            </c:extLst>
          </c:dPt>
          <c:dPt>
            <c:idx val="29"/>
            <c:marker>
              <c:symbol val="circle"/>
              <c:size val="8"/>
              <c:spPr>
                <a:solidFill>
                  <a:srgbClr val="FF00FF"/>
                </a:solidFill>
                <a:ln w="9525">
                  <a:noFill/>
                </a:ln>
                <a:effectLst/>
              </c:spPr>
            </c:marker>
            <c:bubble3D val="0"/>
            <c:extLst>
              <c:ext xmlns:c16="http://schemas.microsoft.com/office/drawing/2014/chart" uri="{C3380CC4-5D6E-409C-BE32-E72D297353CC}">
                <c16:uniqueId val="{00000018-C0F2-4316-8802-11F12BD085B1}"/>
              </c:ext>
            </c:extLst>
          </c:dPt>
          <c:dPt>
            <c:idx val="30"/>
            <c:marker>
              <c:symbol val="circle"/>
              <c:size val="8"/>
              <c:spPr>
                <a:solidFill>
                  <a:schemeClr val="accent6">
                    <a:lumMod val="75000"/>
                  </a:schemeClr>
                </a:solidFill>
                <a:ln w="9525">
                  <a:noFill/>
                </a:ln>
                <a:effectLst/>
              </c:spPr>
            </c:marker>
            <c:bubble3D val="0"/>
            <c:extLst>
              <c:ext xmlns:c16="http://schemas.microsoft.com/office/drawing/2014/chart" uri="{C3380CC4-5D6E-409C-BE32-E72D297353CC}">
                <c16:uniqueId val="{00000019-C0F2-4316-8802-11F12BD085B1}"/>
              </c:ext>
            </c:extLst>
          </c:dPt>
          <c:dPt>
            <c:idx val="31"/>
            <c:marker>
              <c:symbol val="circle"/>
              <c:size val="8"/>
              <c:spPr>
                <a:solidFill>
                  <a:srgbClr val="00B0F0"/>
                </a:solidFill>
                <a:ln w="9525">
                  <a:noFill/>
                </a:ln>
                <a:effectLst/>
              </c:spPr>
            </c:marker>
            <c:bubble3D val="0"/>
            <c:extLst>
              <c:ext xmlns:c16="http://schemas.microsoft.com/office/drawing/2014/chart" uri="{C3380CC4-5D6E-409C-BE32-E72D297353CC}">
                <c16:uniqueId val="{0000001A-C0F2-4316-8802-11F12BD085B1}"/>
              </c:ext>
            </c:extLst>
          </c:dPt>
          <c:dPt>
            <c:idx val="32"/>
            <c:marker>
              <c:symbol val="circle"/>
              <c:size val="8"/>
              <c:spPr>
                <a:solidFill>
                  <a:schemeClr val="accent6">
                    <a:lumMod val="75000"/>
                  </a:schemeClr>
                </a:solidFill>
                <a:ln w="9525">
                  <a:noFill/>
                </a:ln>
                <a:effectLst/>
              </c:spPr>
            </c:marker>
            <c:bubble3D val="0"/>
            <c:extLst>
              <c:ext xmlns:c16="http://schemas.microsoft.com/office/drawing/2014/chart" uri="{C3380CC4-5D6E-409C-BE32-E72D297353CC}">
                <c16:uniqueId val="{0000001B-C0F2-4316-8802-11F12BD085B1}"/>
              </c:ext>
            </c:extLst>
          </c:dPt>
          <c:dPt>
            <c:idx val="33"/>
            <c:marker>
              <c:symbol val="circle"/>
              <c:size val="8"/>
              <c:spPr>
                <a:solidFill>
                  <a:srgbClr val="00B0F0"/>
                </a:solidFill>
                <a:ln w="9525">
                  <a:noFill/>
                </a:ln>
                <a:effectLst/>
              </c:spPr>
            </c:marker>
            <c:bubble3D val="0"/>
            <c:extLst>
              <c:ext xmlns:c16="http://schemas.microsoft.com/office/drawing/2014/chart" uri="{C3380CC4-5D6E-409C-BE32-E72D297353CC}">
                <c16:uniqueId val="{0000001C-C0F2-4316-8802-11F12BD085B1}"/>
              </c:ext>
            </c:extLst>
          </c:dPt>
          <c:dPt>
            <c:idx val="34"/>
            <c:marker>
              <c:symbol val="circle"/>
              <c:size val="8"/>
              <c:spPr>
                <a:solidFill>
                  <a:srgbClr val="00B0F0"/>
                </a:solidFill>
                <a:ln w="9525">
                  <a:noFill/>
                </a:ln>
                <a:effectLst/>
              </c:spPr>
            </c:marker>
            <c:bubble3D val="0"/>
            <c:extLst>
              <c:ext xmlns:c16="http://schemas.microsoft.com/office/drawing/2014/chart" uri="{C3380CC4-5D6E-409C-BE32-E72D297353CC}">
                <c16:uniqueId val="{0000001D-C0F2-4316-8802-11F12BD085B1}"/>
              </c:ext>
            </c:extLst>
          </c:dPt>
          <c:dPt>
            <c:idx val="37"/>
            <c:marker>
              <c:symbol val="circle"/>
              <c:size val="8"/>
              <c:spPr>
                <a:solidFill>
                  <a:schemeClr val="accent6">
                    <a:lumMod val="75000"/>
                  </a:schemeClr>
                </a:solidFill>
                <a:ln w="9525">
                  <a:noFill/>
                </a:ln>
                <a:effectLst/>
              </c:spPr>
            </c:marker>
            <c:bubble3D val="0"/>
            <c:extLst>
              <c:ext xmlns:c16="http://schemas.microsoft.com/office/drawing/2014/chart" uri="{C3380CC4-5D6E-409C-BE32-E72D297353CC}">
                <c16:uniqueId val="{00000020-C0F2-4316-8802-11F12BD085B1}"/>
              </c:ext>
            </c:extLst>
          </c:dPt>
          <c:dPt>
            <c:idx val="38"/>
            <c:marker>
              <c:symbol val="circle"/>
              <c:size val="8"/>
              <c:spPr>
                <a:solidFill>
                  <a:schemeClr val="bg1">
                    <a:lumMod val="75000"/>
                  </a:schemeClr>
                </a:solidFill>
                <a:ln w="9525">
                  <a:noFill/>
                </a:ln>
                <a:effectLst/>
              </c:spPr>
            </c:marker>
            <c:bubble3D val="0"/>
            <c:extLst>
              <c:ext xmlns:c16="http://schemas.microsoft.com/office/drawing/2014/chart" uri="{C3380CC4-5D6E-409C-BE32-E72D297353CC}">
                <c16:uniqueId val="{00000021-C0F2-4316-8802-11F12BD085B1}"/>
              </c:ext>
            </c:extLst>
          </c:dPt>
          <c:dPt>
            <c:idx val="39"/>
            <c:marker>
              <c:symbol val="circle"/>
              <c:size val="8"/>
              <c:spPr>
                <a:solidFill>
                  <a:srgbClr val="00B0F0"/>
                </a:solidFill>
                <a:ln w="9525">
                  <a:noFill/>
                </a:ln>
                <a:effectLst/>
              </c:spPr>
            </c:marker>
            <c:bubble3D val="0"/>
            <c:extLst>
              <c:ext xmlns:c16="http://schemas.microsoft.com/office/drawing/2014/chart" uri="{C3380CC4-5D6E-409C-BE32-E72D297353CC}">
                <c16:uniqueId val="{00000022-C0F2-4316-8802-11F12BD085B1}"/>
              </c:ext>
            </c:extLst>
          </c:dPt>
          <c:dPt>
            <c:idx val="42"/>
            <c:marker>
              <c:symbol val="circle"/>
              <c:size val="8"/>
              <c:spPr>
                <a:solidFill>
                  <a:schemeClr val="bg1">
                    <a:lumMod val="75000"/>
                  </a:schemeClr>
                </a:solidFill>
                <a:ln w="9525">
                  <a:noFill/>
                </a:ln>
                <a:effectLst/>
              </c:spPr>
            </c:marker>
            <c:bubble3D val="0"/>
            <c:extLst>
              <c:ext xmlns:c16="http://schemas.microsoft.com/office/drawing/2014/chart" uri="{C3380CC4-5D6E-409C-BE32-E72D297353CC}">
                <c16:uniqueId val="{00000025-C0F2-4316-8802-11F12BD085B1}"/>
              </c:ext>
            </c:extLst>
          </c:dPt>
          <c:dPt>
            <c:idx val="45"/>
            <c:marker>
              <c:symbol val="circle"/>
              <c:size val="8"/>
              <c:spPr>
                <a:solidFill>
                  <a:schemeClr val="accent6">
                    <a:lumMod val="75000"/>
                  </a:schemeClr>
                </a:solidFill>
                <a:ln w="9525">
                  <a:noFill/>
                </a:ln>
                <a:effectLst/>
              </c:spPr>
            </c:marker>
            <c:bubble3D val="0"/>
            <c:extLst>
              <c:ext xmlns:c16="http://schemas.microsoft.com/office/drawing/2014/chart" uri="{C3380CC4-5D6E-409C-BE32-E72D297353CC}">
                <c16:uniqueId val="{00000028-C0F2-4316-8802-11F12BD085B1}"/>
              </c:ext>
            </c:extLst>
          </c:dPt>
          <c:dPt>
            <c:idx val="46"/>
            <c:marker>
              <c:symbol val="circle"/>
              <c:size val="8"/>
              <c:spPr>
                <a:solidFill>
                  <a:schemeClr val="accent2"/>
                </a:solidFill>
                <a:ln w="9525">
                  <a:noFill/>
                </a:ln>
                <a:effectLst/>
              </c:spPr>
            </c:marker>
            <c:bubble3D val="0"/>
            <c:extLst>
              <c:ext xmlns:c16="http://schemas.microsoft.com/office/drawing/2014/chart" uri="{C3380CC4-5D6E-409C-BE32-E72D297353CC}">
                <c16:uniqueId val="{00000029-C0F2-4316-8802-11F12BD085B1}"/>
              </c:ext>
            </c:extLst>
          </c:dPt>
          <c:dLbls>
            <c:dLbl>
              <c:idx val="0"/>
              <c:layout>
                <c:manualLayout>
                  <c:x val="-2.3794070091177937E-2"/>
                  <c:y val="1.8767636439811219E-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92D050"/>
                        </a:solidFill>
                        <a:latin typeface="+mn-lt"/>
                        <a:ea typeface="+mn-ea"/>
                        <a:cs typeface="+mn-cs"/>
                      </a:defRPr>
                    </a:pPr>
                    <a:fld id="{8EAE96A8-0873-41C3-BD03-D8CFAF1A5A05}" type="CELLRANGE">
                      <a:rPr lang="en-US"/>
                      <a:pPr>
                        <a:defRPr>
                          <a:solidFill>
                            <a:srgbClr val="92D050"/>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92D050"/>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C0F2-4316-8802-11F12BD085B1}"/>
                </c:ext>
              </c:extLst>
            </c:dLbl>
            <c:dLbl>
              <c:idx val="1"/>
              <c:layout>
                <c:manualLayout>
                  <c:x val="-2.436515150065546E-2"/>
                  <c:y val="-1.5637745985977104E-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D6625FE1-0E0B-46A9-9254-B584B6E95DB5}" type="CELLRANGE">
                      <a:rPr lang="en-US"/>
                      <a:pPr>
                        <a:defRPr>
                          <a:solidFill>
                            <a:srgbClr val="FF0000"/>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C0F2-4316-8802-11F12BD085B1}"/>
                </c:ext>
              </c:extLst>
            </c:dLbl>
            <c:dLbl>
              <c:idx val="2"/>
              <c:tx>
                <c:rich>
                  <a:bodyPr rot="0" spcFirstLastPara="1" vertOverflow="ellipsis" vert="horz" wrap="square" lIns="38100" tIns="19050" rIns="38100" bIns="19050" anchor="ctr" anchorCtr="1">
                    <a:spAutoFit/>
                  </a:bodyPr>
                  <a:lstStyle/>
                  <a:p>
                    <a:pPr>
                      <a:defRPr sz="900" b="0" i="0" u="none" strike="noStrike" kern="1200" baseline="0">
                        <a:solidFill>
                          <a:srgbClr val="00B050"/>
                        </a:solidFill>
                        <a:latin typeface="+mn-lt"/>
                        <a:ea typeface="+mn-ea"/>
                        <a:cs typeface="+mn-cs"/>
                      </a:defRPr>
                    </a:pPr>
                    <a:fld id="{EFD01195-963D-48CB-B686-6DC3EE6C3255}" type="CELLRANGE">
                      <a:rPr lang="en-GB"/>
                      <a:pPr>
                        <a:defRPr>
                          <a:solidFill>
                            <a:srgbClr val="00B050"/>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B05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C0F2-4316-8802-11F12BD085B1}"/>
                </c:ext>
              </c:extLst>
            </c:dLbl>
            <c:dLbl>
              <c:idx val="3"/>
              <c:tx>
                <c:rich>
                  <a:bodyPr rot="0" spcFirstLastPara="1" vertOverflow="ellipsis" vert="horz" wrap="square" lIns="38100" tIns="19050" rIns="38100" bIns="19050" anchor="ctr" anchorCtr="1">
                    <a:spAutoFit/>
                  </a:bodyPr>
                  <a:lstStyle/>
                  <a:p>
                    <a:pPr>
                      <a:defRPr sz="900" b="0" i="0" u="none" strike="noStrike" kern="1200" baseline="0">
                        <a:solidFill>
                          <a:srgbClr val="00B050"/>
                        </a:solidFill>
                        <a:latin typeface="+mn-lt"/>
                        <a:ea typeface="+mn-ea"/>
                        <a:cs typeface="+mn-cs"/>
                      </a:defRPr>
                    </a:pPr>
                    <a:fld id="{3BF4EFDE-A173-467E-9861-91B0AA470F46}" type="CELLRANGE">
                      <a:rPr lang="en-US"/>
                      <a:pPr>
                        <a:defRPr>
                          <a:solidFill>
                            <a:srgbClr val="00B050"/>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B050"/>
                      </a:solidFill>
                      <a:latin typeface="+mn-lt"/>
                      <a:ea typeface="+mn-ea"/>
                      <a:cs typeface="+mn-cs"/>
                    </a:defRPr>
                  </a:pPr>
                  <a:endParaRPr lang="en-US"/>
                </a:p>
              </c:txPr>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C0F2-4316-8802-11F12BD085B1}"/>
                </c:ext>
              </c:extLst>
            </c:dLbl>
            <c:dLbl>
              <c:idx val="4"/>
              <c:layout>
                <c:manualLayout>
                  <c:x val="-2.1494532199271048E-2"/>
                  <c:y val="1.7202691212894163E-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00B050"/>
                        </a:solidFill>
                        <a:latin typeface="+mn-lt"/>
                        <a:ea typeface="+mn-ea"/>
                        <a:cs typeface="+mn-cs"/>
                      </a:defRPr>
                    </a:pPr>
                    <a:fld id="{E30E0595-1193-4FA4-9004-E999B20F3350}" type="CELLRANGE">
                      <a:rPr lang="en-US"/>
                      <a:pPr>
                        <a:defRPr>
                          <a:solidFill>
                            <a:srgbClr val="00B050"/>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B050"/>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C0F2-4316-8802-11F12BD085B1}"/>
                </c:ext>
              </c:extLst>
            </c:dLbl>
            <c:dLbl>
              <c:idx val="5"/>
              <c:tx>
                <c:rich>
                  <a:bodyPr rot="0" spcFirstLastPara="1" vertOverflow="ellipsis" vert="horz" wrap="square" lIns="38100" tIns="19050" rIns="38100" bIns="19050" anchor="ctr" anchorCtr="1">
                    <a:spAutoFit/>
                  </a:bodyPr>
                  <a:lstStyle/>
                  <a:p>
                    <a:pPr>
                      <a:defRPr sz="900" b="0" i="0" u="none" strike="noStrike" kern="1200" baseline="0">
                        <a:solidFill>
                          <a:srgbClr val="92D050"/>
                        </a:solidFill>
                        <a:latin typeface="+mn-lt"/>
                        <a:ea typeface="+mn-ea"/>
                        <a:cs typeface="+mn-cs"/>
                      </a:defRPr>
                    </a:pPr>
                    <a:fld id="{C15AE809-FE17-4D6F-AD49-0543BB81E6F7}" type="CELLRANGE">
                      <a:rPr lang="en-GB"/>
                      <a:pPr>
                        <a:defRPr>
                          <a:solidFill>
                            <a:srgbClr val="92D050"/>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92D05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C0F2-4316-8802-11F12BD085B1}"/>
                </c:ext>
              </c:extLst>
            </c:dLbl>
            <c:dLbl>
              <c:idx val="6"/>
              <c:tx>
                <c:rich>
                  <a:bodyPr rot="0" spcFirstLastPara="1" vertOverflow="ellipsis" vert="horz" wrap="square" lIns="38100" tIns="19050" rIns="38100" bIns="19050" anchor="ctr" anchorCtr="1">
                    <a:spAutoFit/>
                  </a:bodyPr>
                  <a:lstStyle/>
                  <a:p>
                    <a:pPr>
                      <a:defRPr sz="900" b="0" i="0" u="none" strike="noStrike" kern="1200" baseline="0">
                        <a:solidFill>
                          <a:srgbClr val="00B050"/>
                        </a:solidFill>
                        <a:latin typeface="+mn-lt"/>
                        <a:ea typeface="+mn-ea"/>
                        <a:cs typeface="+mn-cs"/>
                      </a:defRPr>
                    </a:pPr>
                    <a:fld id="{714D4CE6-D94E-4ED4-9B60-EF904997B40F}" type="CELLRANGE">
                      <a:rPr lang="en-US"/>
                      <a:pPr>
                        <a:defRPr>
                          <a:solidFill>
                            <a:srgbClr val="00B050"/>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B050"/>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C0F2-4316-8802-11F12BD085B1}"/>
                </c:ext>
              </c:extLst>
            </c:dLbl>
            <c:dLbl>
              <c:idx val="7"/>
              <c:layout>
                <c:manualLayout>
                  <c:x val="-6.0753341433778859E-3"/>
                  <c:y val="-1.2519561815336578E-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00B050"/>
                        </a:solidFill>
                        <a:latin typeface="+mn-lt"/>
                        <a:ea typeface="+mn-ea"/>
                        <a:cs typeface="+mn-cs"/>
                      </a:defRPr>
                    </a:pPr>
                    <a:fld id="{5C987EE5-C90E-4B97-98FB-F2DF01966B9E}" type="CELLRANGE">
                      <a:rPr lang="en-US"/>
                      <a:pPr>
                        <a:defRPr>
                          <a:solidFill>
                            <a:srgbClr val="00B050"/>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B05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C0F2-4316-8802-11F12BD085B1}"/>
                </c:ext>
              </c:extLst>
            </c:dLbl>
            <c:dLbl>
              <c:idx val="8"/>
              <c:tx>
                <c:rich>
                  <a:bodyPr rot="0" spcFirstLastPara="1" vertOverflow="ellipsis" vert="horz" wrap="square" lIns="38100" tIns="19050" rIns="38100" bIns="19050" anchor="ctr" anchorCtr="1">
                    <a:spAutoFit/>
                  </a:bodyPr>
                  <a:lstStyle/>
                  <a:p>
                    <a:pPr>
                      <a:defRPr sz="900" b="0" i="0" u="none" strike="noStrike" kern="1200" baseline="0">
                        <a:solidFill>
                          <a:srgbClr val="92D050"/>
                        </a:solidFill>
                        <a:latin typeface="+mn-lt"/>
                        <a:ea typeface="+mn-ea"/>
                        <a:cs typeface="+mn-cs"/>
                      </a:defRPr>
                    </a:pPr>
                    <a:fld id="{CBA05B20-418A-418A-886D-78CD56813768}" type="CELLRANGE">
                      <a:rPr lang="en-US"/>
                      <a:pPr>
                        <a:defRPr>
                          <a:solidFill>
                            <a:srgbClr val="92D050"/>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92D050"/>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C0F2-4316-8802-11F12BD085B1}"/>
                </c:ext>
              </c:extLst>
            </c:dLbl>
            <c:dLbl>
              <c:idx val="9"/>
              <c:tx>
                <c:rich>
                  <a:bodyPr rot="0" spcFirstLastPara="1" vertOverflow="ellipsis" vert="horz" wrap="square" lIns="38100" tIns="19050" rIns="38100" bIns="19050" anchor="ctr" anchorCtr="1">
                    <a:spAutoFit/>
                  </a:bodyPr>
                  <a:lstStyle/>
                  <a:p>
                    <a:pPr>
                      <a:defRPr sz="900" b="0" i="0" u="none" strike="noStrike" kern="1200" baseline="0">
                        <a:solidFill>
                          <a:srgbClr val="92D050"/>
                        </a:solidFill>
                        <a:latin typeface="+mn-lt"/>
                        <a:ea typeface="+mn-ea"/>
                        <a:cs typeface="+mn-cs"/>
                      </a:defRPr>
                    </a:pPr>
                    <a:fld id="{DB3505FD-9ABD-42AD-87B0-361500CCAAE8}" type="CELLRANGE">
                      <a:rPr lang="en-US"/>
                      <a:pPr>
                        <a:defRPr>
                          <a:solidFill>
                            <a:srgbClr val="92D050"/>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92D050"/>
                      </a:solidFill>
                      <a:latin typeface="+mn-lt"/>
                      <a:ea typeface="+mn-ea"/>
                      <a:cs typeface="+mn-cs"/>
                    </a:defRPr>
                  </a:pPr>
                  <a:endParaRPr lang="en-US"/>
                </a:p>
              </c:txPr>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C0F2-4316-8802-11F12BD085B1}"/>
                </c:ext>
              </c:extLst>
            </c:dLbl>
            <c:dLbl>
              <c:idx val="10"/>
              <c:tx>
                <c:rich>
                  <a:bodyPr rot="0" spcFirstLastPara="1" vertOverflow="ellipsis" vert="horz" wrap="square" lIns="38100" tIns="19050" rIns="38100" bIns="19050" anchor="ctr" anchorCtr="1">
                    <a:spAutoFit/>
                  </a:bodyPr>
                  <a:lstStyle/>
                  <a:p>
                    <a:pPr>
                      <a:defRPr sz="900" b="0" i="0" u="none" strike="noStrike" kern="1200" baseline="0">
                        <a:solidFill>
                          <a:srgbClr val="00B050"/>
                        </a:solidFill>
                        <a:latin typeface="+mn-lt"/>
                        <a:ea typeface="+mn-ea"/>
                        <a:cs typeface="+mn-cs"/>
                      </a:defRPr>
                    </a:pPr>
                    <a:fld id="{01CBF0CC-719E-4CA2-B159-69520DBB9D24}" type="CELLRANGE">
                      <a:rPr lang="en-US"/>
                      <a:pPr>
                        <a:defRPr>
                          <a:solidFill>
                            <a:srgbClr val="00B050"/>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B050"/>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C0F2-4316-8802-11F12BD085B1}"/>
                </c:ext>
              </c:extLst>
            </c:dLbl>
            <c:dLbl>
              <c:idx val="11"/>
              <c:tx>
                <c:rich>
                  <a:bodyPr rot="0" spcFirstLastPara="1" vertOverflow="ellipsis" vert="horz" wrap="square" lIns="38100" tIns="19050" rIns="38100" bIns="19050" anchor="ctr" anchorCtr="1">
                    <a:spAutoFit/>
                  </a:bodyPr>
                  <a:lstStyle/>
                  <a:p>
                    <a:pPr>
                      <a:defRPr sz="900" b="0" i="0" u="none" strike="noStrike" kern="1200" baseline="0">
                        <a:solidFill>
                          <a:schemeClr val="bg1">
                            <a:lumMod val="75000"/>
                          </a:schemeClr>
                        </a:solidFill>
                        <a:latin typeface="+mn-lt"/>
                        <a:ea typeface="+mn-ea"/>
                        <a:cs typeface="+mn-cs"/>
                      </a:defRPr>
                    </a:pPr>
                    <a:fld id="{8027F2CE-5988-4B13-A9F3-6DE16D26496C}" type="CELLRANGE">
                      <a:rPr lang="en-GB"/>
                      <a:pPr>
                        <a:defRPr>
                          <a:solidFill>
                            <a:schemeClr val="bg1">
                              <a:lumMod val="75000"/>
                            </a:schemeClr>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7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C0F2-4316-8802-11F12BD085B1}"/>
                </c:ext>
              </c:extLst>
            </c:dLbl>
            <c:dLbl>
              <c:idx val="12"/>
              <c:tx>
                <c:rich>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fld id="{91ABDB98-A0AB-4086-B2C9-C91D3F8F327A}" type="CELLRANGE">
                      <a:rPr lang="en-US">
                        <a:solidFill>
                          <a:schemeClr val="accent1"/>
                        </a:solidFill>
                      </a:rPr>
                      <a:pPr>
                        <a:defRPr>
                          <a:solidFill>
                            <a:schemeClr val="accent1"/>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C0F2-4316-8802-11F12BD085B1}"/>
                </c:ext>
              </c:extLst>
            </c:dLbl>
            <c:dLbl>
              <c:idx val="13"/>
              <c:tx>
                <c:rich>
                  <a:bodyPr rot="0" spcFirstLastPara="1" vertOverflow="ellipsis" vert="horz" wrap="square" lIns="38100" tIns="19050" rIns="38100" bIns="19050" anchor="ctr" anchorCtr="1">
                    <a:spAutoFit/>
                  </a:bodyPr>
                  <a:lstStyle/>
                  <a:p>
                    <a:pPr>
                      <a:defRPr sz="900" b="0" i="0" u="none" strike="noStrike" kern="1200" baseline="0">
                        <a:solidFill>
                          <a:srgbClr val="00B0F0"/>
                        </a:solidFill>
                        <a:latin typeface="+mn-lt"/>
                        <a:ea typeface="+mn-ea"/>
                        <a:cs typeface="+mn-cs"/>
                      </a:defRPr>
                    </a:pPr>
                    <a:fld id="{A325D43C-B79F-41DC-98F4-FCA918D05B32}" type="CELLRANGE">
                      <a:rPr lang="en-US"/>
                      <a:pPr>
                        <a:defRPr>
                          <a:solidFill>
                            <a:srgbClr val="00B0F0"/>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B0F0"/>
                      </a:solidFill>
                      <a:latin typeface="+mn-lt"/>
                      <a:ea typeface="+mn-ea"/>
                      <a:cs typeface="+mn-cs"/>
                    </a:defRPr>
                  </a:pPr>
                  <a:endParaRPr lang="en-US"/>
                </a:p>
              </c:txPr>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C0F2-4316-8802-11F12BD085B1}"/>
                </c:ext>
              </c:extLst>
            </c:dLbl>
            <c:dLbl>
              <c:idx val="14"/>
              <c:tx>
                <c:rich>
                  <a:bodyPr rot="0" spcFirstLastPara="1" vertOverflow="ellipsis" vert="horz" wrap="square" lIns="38100" tIns="19050" rIns="38100" bIns="19050" anchor="ctr" anchorCtr="1">
                    <a:spAutoFit/>
                  </a:bodyPr>
                  <a:lstStyle/>
                  <a:p>
                    <a:pPr>
                      <a:defRPr sz="900" b="0" i="0" u="none" strike="noStrike" kern="1200" baseline="0">
                        <a:solidFill>
                          <a:schemeClr val="bg1">
                            <a:lumMod val="75000"/>
                          </a:schemeClr>
                        </a:solidFill>
                        <a:latin typeface="+mn-lt"/>
                        <a:ea typeface="+mn-ea"/>
                        <a:cs typeface="+mn-cs"/>
                      </a:defRPr>
                    </a:pPr>
                    <a:fld id="{4A9A7552-36A4-49D0-A6E0-E6640979E9B9}" type="CELLRANGE">
                      <a:rPr lang="en-US">
                        <a:solidFill>
                          <a:schemeClr val="bg1">
                            <a:lumMod val="75000"/>
                          </a:schemeClr>
                        </a:solidFill>
                      </a:rPr>
                      <a:pPr>
                        <a:defRPr>
                          <a:solidFill>
                            <a:schemeClr val="bg1">
                              <a:lumMod val="75000"/>
                            </a:schemeClr>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75000"/>
                        </a:schemeClr>
                      </a:solidFill>
                      <a:latin typeface="+mn-lt"/>
                      <a:ea typeface="+mn-ea"/>
                      <a:cs typeface="+mn-cs"/>
                    </a:defRPr>
                  </a:pPr>
                  <a:endParaRPr lang="en-US"/>
                </a:p>
              </c:txPr>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C0F2-4316-8802-11F12BD085B1}"/>
                </c:ext>
              </c:extLst>
            </c:dLbl>
            <c:dLbl>
              <c:idx val="15"/>
              <c:layout>
                <c:manualLayout>
                  <c:x val="-2.6242477588235856E-2"/>
                  <c:y val="1.8767636439811219E-2"/>
                </c:manualLayout>
              </c:layout>
              <c:tx>
                <c:rich>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fld id="{99D6CBC8-248C-4A80-A0F5-7ECC785DF811}" type="CELLRANGE">
                      <a:rPr lang="en-US">
                        <a:solidFill>
                          <a:schemeClr val="accent1"/>
                        </a:solidFill>
                      </a:rPr>
                      <a:pPr>
                        <a:defRPr>
                          <a:solidFill>
                            <a:schemeClr val="accent1"/>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C0F2-4316-8802-11F12BD085B1}"/>
                </c:ext>
              </c:extLst>
            </c:dLbl>
            <c:dLbl>
              <c:idx val="16"/>
              <c:tx>
                <c:rich>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fld id="{21B230B3-5A1F-4AB7-93E9-6B2E63591070}" type="CELLRANGE">
                      <a:rPr lang="en-US"/>
                      <a:pPr>
                        <a:defRPr>
                          <a:solidFill>
                            <a:schemeClr val="accent1"/>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B-C0F2-4316-8802-11F12BD085B1}"/>
                </c:ext>
              </c:extLst>
            </c:dLbl>
            <c:dLbl>
              <c:idx val="17"/>
              <c:layout>
                <c:manualLayout>
                  <c:x val="-2.0656136087484813E-2"/>
                  <c:y val="-1.5649452269170552E-2"/>
                </c:manualLayout>
              </c:layout>
              <c:tx>
                <c:rich>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fld id="{C989616F-5EBE-40DC-BCC2-21E7DC89CEB8}" type="CELLRANGE">
                      <a:rPr lang="en-US">
                        <a:solidFill>
                          <a:schemeClr val="accent1"/>
                        </a:solidFill>
                      </a:rPr>
                      <a:pPr>
                        <a:defRPr>
                          <a:solidFill>
                            <a:schemeClr val="accent1"/>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C0F2-4316-8802-11F12BD085B1}"/>
                </c:ext>
              </c:extLst>
            </c:dLbl>
            <c:dLbl>
              <c:idx val="18"/>
              <c:tx>
                <c:rich>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fld id="{9801657A-E43E-4672-AB94-EDF4040C9BA3}" type="CELLRANGE">
                      <a:rPr lang="en-GB"/>
                      <a:pPr>
                        <a:defRPr>
                          <a:solidFill>
                            <a:schemeClr val="accent1"/>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C0F2-4316-8802-11F12BD085B1}"/>
                </c:ext>
              </c:extLst>
            </c:dLbl>
            <c:dLbl>
              <c:idx val="19"/>
              <c:tx>
                <c:rich>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fld id="{DEE02FF1-1AA4-470D-B8A1-98A0808867B5}" type="CELLRANGE">
                      <a:rPr lang="en-US">
                        <a:solidFill>
                          <a:schemeClr val="accent1"/>
                        </a:solidFill>
                      </a:rPr>
                      <a:pPr>
                        <a:defRPr>
                          <a:solidFill>
                            <a:schemeClr val="accent1"/>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D-C0F2-4316-8802-11F12BD085B1}"/>
                </c:ext>
              </c:extLst>
            </c:dLbl>
            <c:dLbl>
              <c:idx val="20"/>
              <c:tx>
                <c:rich>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fld id="{800CD6E1-CA15-4E68-AF93-A1FB0E76ABFB}" type="CELLRANGE">
                      <a:rPr lang="en-GB"/>
                      <a:pPr>
                        <a:defRPr>
                          <a:solidFill>
                            <a:schemeClr val="accent1"/>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C0F2-4316-8802-11F12BD085B1}"/>
                </c:ext>
              </c:extLst>
            </c:dLbl>
            <c:dLbl>
              <c:idx val="21"/>
              <c:tx>
                <c:rich>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fld id="{18FCE702-5E9E-40D7-BCBE-935CDFE2C245}" type="CELLRANGE">
                      <a:rPr lang="en-US">
                        <a:solidFill>
                          <a:schemeClr val="accent1"/>
                        </a:solidFill>
                      </a:rPr>
                      <a:pPr>
                        <a:defRPr>
                          <a:solidFill>
                            <a:schemeClr val="accent1"/>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F-C0F2-4316-8802-11F12BD085B1}"/>
                </c:ext>
              </c:extLst>
            </c:dLbl>
            <c:dLbl>
              <c:idx val="22"/>
              <c:tx>
                <c:rich>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mn-lt"/>
                        <a:ea typeface="+mn-ea"/>
                        <a:cs typeface="+mn-cs"/>
                      </a:defRPr>
                    </a:pPr>
                    <a:fld id="{78E2372B-C240-4DEA-BB8F-38D373B443D7}" type="CELLRANGE">
                      <a:rPr lang="en-GB"/>
                      <a:pPr>
                        <a:defRPr>
                          <a:solidFill>
                            <a:schemeClr val="accent2"/>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C0F2-4316-8802-11F12BD085B1}"/>
                </c:ext>
              </c:extLst>
            </c:dLbl>
            <c:dLbl>
              <c:idx val="23"/>
              <c:tx>
                <c:rich>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mn-lt"/>
                        <a:ea typeface="+mn-ea"/>
                        <a:cs typeface="+mn-cs"/>
                      </a:defRPr>
                    </a:pPr>
                    <a:fld id="{E746004E-511C-4782-B934-3E2457557117}" type="CELLRANGE">
                      <a:rPr lang="en-US">
                        <a:solidFill>
                          <a:schemeClr val="accent2"/>
                        </a:solidFill>
                      </a:rPr>
                      <a:pPr>
                        <a:defRPr>
                          <a:solidFill>
                            <a:schemeClr val="accent2"/>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mn-lt"/>
                      <a:ea typeface="+mn-ea"/>
                      <a:cs typeface="+mn-cs"/>
                    </a:defRPr>
                  </a:pPr>
                  <a:endParaRPr lang="en-US"/>
                </a:p>
              </c:txPr>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C0F2-4316-8802-11F12BD085B1}"/>
                </c:ext>
              </c:extLst>
            </c:dLbl>
            <c:dLbl>
              <c:idx val="24"/>
              <c:layout>
                <c:manualLayout>
                  <c:x val="-6.0753341433778859E-3"/>
                  <c:y val="1.5649452269170579E-3"/>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3E38062C-9F57-419C-8BC1-FE7579478A96}" type="CELLRANGE">
                      <a:rPr lang="en-US"/>
                      <a:pPr>
                        <a:defRPr>
                          <a:solidFill>
                            <a:srgbClr val="FF0000"/>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C0F2-4316-8802-11F12BD085B1}"/>
                </c:ext>
              </c:extLst>
            </c:dLbl>
            <c:dLbl>
              <c:idx val="25"/>
              <c:tx>
                <c:rich>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fld id="{45ADA970-783E-499F-A83E-8FA45A667D6E}" type="CELLRANGE">
                      <a:rPr lang="en-US"/>
                      <a:pPr>
                        <a:defRPr>
                          <a:solidFill>
                            <a:srgbClr val="FF0000"/>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en-US"/>
                </a:p>
              </c:txPr>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C0F2-4316-8802-11F12BD085B1}"/>
                </c:ext>
              </c:extLst>
            </c:dLbl>
            <c:dLbl>
              <c:idx val="26"/>
              <c:tx>
                <c:rich>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mn-lt"/>
                        <a:ea typeface="+mn-ea"/>
                        <a:cs typeface="+mn-cs"/>
                      </a:defRPr>
                    </a:pPr>
                    <a:fld id="{5D35B105-CDC5-4763-BADB-CEAB74C2814E}" type="CELLRANGE">
                      <a:rPr lang="en-US">
                        <a:solidFill>
                          <a:schemeClr val="accent2"/>
                        </a:solidFill>
                      </a:rPr>
                      <a:pPr>
                        <a:defRPr>
                          <a:solidFill>
                            <a:schemeClr val="accent2"/>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mn-lt"/>
                      <a:ea typeface="+mn-ea"/>
                      <a:cs typeface="+mn-cs"/>
                    </a:defRPr>
                  </a:pPr>
                  <a:endParaRPr lang="en-US"/>
                </a:p>
              </c:txPr>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C0F2-4316-8802-11F12BD085B1}"/>
                </c:ext>
              </c:extLst>
            </c:dLbl>
            <c:dLbl>
              <c:idx val="27"/>
              <c:layout>
                <c:manualLayout>
                  <c:x val="-3.6452004860266425E-3"/>
                  <c:y val="-7.8247261345854042E-3"/>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FF00FF"/>
                        </a:solidFill>
                        <a:latin typeface="+mn-lt"/>
                        <a:ea typeface="+mn-ea"/>
                        <a:cs typeface="+mn-cs"/>
                      </a:defRPr>
                    </a:pPr>
                    <a:fld id="{21A66F5A-052E-4EF3-9F51-B74F501AD658}" type="CELLRANGE">
                      <a:rPr lang="en-US"/>
                      <a:pPr>
                        <a:defRPr>
                          <a:solidFill>
                            <a:srgbClr val="FF00FF"/>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FF"/>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C0F2-4316-8802-11F12BD085B1}"/>
                </c:ext>
              </c:extLst>
            </c:dLbl>
            <c:dLbl>
              <c:idx val="28"/>
              <c:layout>
                <c:manualLayout>
                  <c:x val="-6.103892997579443E-2"/>
                  <c:y val="0"/>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00B0F0"/>
                        </a:solidFill>
                        <a:latin typeface="+mn-lt"/>
                        <a:ea typeface="+mn-ea"/>
                        <a:cs typeface="+mn-cs"/>
                      </a:defRPr>
                    </a:pPr>
                    <a:fld id="{0249F0C9-A3ED-495B-B6D6-8434AECB891A}" type="CELLRANGE">
                      <a:rPr lang="en-US"/>
                      <a:pPr>
                        <a:defRPr>
                          <a:solidFill>
                            <a:srgbClr val="00B0F0"/>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B0F0"/>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C0F2-4316-8802-11F12BD085B1}"/>
                </c:ext>
              </c:extLst>
            </c:dLbl>
            <c:dLbl>
              <c:idx val="29"/>
              <c:layout>
                <c:manualLayout>
                  <c:x val="-3.7703523693803247E-2"/>
                  <c:y val="1.2519561815336349E-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FF00FF"/>
                        </a:solidFill>
                        <a:latin typeface="+mn-lt"/>
                        <a:ea typeface="+mn-ea"/>
                        <a:cs typeface="+mn-cs"/>
                      </a:defRPr>
                    </a:pPr>
                    <a:fld id="{C3274E4F-9B68-46A4-9052-00590AA769A6}" type="CELLRANGE">
                      <a:rPr lang="en-US"/>
                      <a:pPr>
                        <a:defRPr>
                          <a:solidFill>
                            <a:srgbClr val="FF00FF"/>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FF"/>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C0F2-4316-8802-11F12BD085B1}"/>
                </c:ext>
              </c:extLst>
            </c:dLbl>
            <c:dLbl>
              <c:idx val="30"/>
              <c:tx>
                <c:rich>
                  <a:bodyPr rot="0" spcFirstLastPara="1" vertOverflow="ellipsis" vert="horz" wrap="square" lIns="38100" tIns="19050" rIns="38100" bIns="19050" anchor="ctr" anchorCtr="1">
                    <a:spAutoFit/>
                  </a:bodyPr>
                  <a:lstStyle/>
                  <a:p>
                    <a:pPr>
                      <a:defRPr sz="900" b="0" i="0" u="none" strike="noStrike" kern="1200" baseline="0">
                        <a:solidFill>
                          <a:schemeClr val="accent6">
                            <a:lumMod val="75000"/>
                          </a:schemeClr>
                        </a:solidFill>
                        <a:latin typeface="+mn-lt"/>
                        <a:ea typeface="+mn-ea"/>
                        <a:cs typeface="+mn-cs"/>
                      </a:defRPr>
                    </a:pPr>
                    <a:fld id="{AC0DB00B-D045-4A5C-8616-5D4BCACFCCF2}" type="CELLRANGE">
                      <a:rPr lang="en-US">
                        <a:solidFill>
                          <a:schemeClr val="accent6">
                            <a:lumMod val="75000"/>
                          </a:schemeClr>
                        </a:solidFill>
                      </a:rPr>
                      <a:pPr>
                        <a:defRPr>
                          <a:solidFill>
                            <a:schemeClr val="accent6">
                              <a:lumMod val="75000"/>
                            </a:schemeClr>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lumMod val="75000"/>
                        </a:schemeClr>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C0F2-4316-8802-11F12BD085B1}"/>
                </c:ext>
              </c:extLst>
            </c:dLbl>
            <c:dLbl>
              <c:idx val="31"/>
              <c:tx>
                <c:rich>
                  <a:bodyPr rot="0" spcFirstLastPara="1" vertOverflow="ellipsis" vert="horz" wrap="square" lIns="38100" tIns="19050" rIns="38100" bIns="19050" anchor="ctr" anchorCtr="1">
                    <a:spAutoFit/>
                  </a:bodyPr>
                  <a:lstStyle/>
                  <a:p>
                    <a:pPr>
                      <a:defRPr sz="900" b="0" i="0" u="none" strike="noStrike" kern="1200" baseline="0">
                        <a:solidFill>
                          <a:srgbClr val="00B0F0"/>
                        </a:solidFill>
                        <a:latin typeface="+mn-lt"/>
                        <a:ea typeface="+mn-ea"/>
                        <a:cs typeface="+mn-cs"/>
                      </a:defRPr>
                    </a:pPr>
                    <a:fld id="{A6BD0F5E-91D5-436F-B2B0-348565A213E7}" type="CELLRANGE">
                      <a:rPr lang="en-US"/>
                      <a:pPr>
                        <a:defRPr>
                          <a:solidFill>
                            <a:srgbClr val="00B0F0"/>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B0F0"/>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C0F2-4316-8802-11F12BD085B1}"/>
                </c:ext>
              </c:extLst>
            </c:dLbl>
            <c:dLbl>
              <c:idx val="32"/>
              <c:tx>
                <c:rich>
                  <a:bodyPr rot="0" spcFirstLastPara="1" vertOverflow="ellipsis" vert="horz" wrap="square" lIns="38100" tIns="19050" rIns="38100" bIns="19050" anchor="ctr" anchorCtr="1">
                    <a:spAutoFit/>
                  </a:bodyPr>
                  <a:lstStyle/>
                  <a:p>
                    <a:pPr>
                      <a:defRPr sz="900" b="0" i="0" u="none" strike="noStrike" kern="1200" baseline="0">
                        <a:solidFill>
                          <a:schemeClr val="accent6">
                            <a:lumMod val="75000"/>
                          </a:schemeClr>
                        </a:solidFill>
                        <a:latin typeface="+mn-lt"/>
                        <a:ea typeface="+mn-ea"/>
                        <a:cs typeface="+mn-cs"/>
                      </a:defRPr>
                    </a:pPr>
                    <a:fld id="{5F7AA71C-12E6-4F05-84E9-839AD62C7300}" type="CELLRANGE">
                      <a:rPr lang="en-US">
                        <a:solidFill>
                          <a:schemeClr val="accent6">
                            <a:lumMod val="75000"/>
                          </a:schemeClr>
                        </a:solidFill>
                      </a:rPr>
                      <a:pPr>
                        <a:defRPr>
                          <a:solidFill>
                            <a:schemeClr val="accent6">
                              <a:lumMod val="75000"/>
                            </a:schemeClr>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lumMod val="75000"/>
                        </a:schemeClr>
                      </a:solidFill>
                      <a:latin typeface="+mn-lt"/>
                      <a:ea typeface="+mn-ea"/>
                      <a:cs typeface="+mn-cs"/>
                    </a:defRPr>
                  </a:pPr>
                  <a:endParaRPr lang="en-US"/>
                </a:p>
              </c:txPr>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C0F2-4316-8802-11F12BD085B1}"/>
                </c:ext>
              </c:extLst>
            </c:dLbl>
            <c:dLbl>
              <c:idx val="33"/>
              <c:tx>
                <c:rich>
                  <a:bodyPr rot="0" spcFirstLastPara="1" vertOverflow="ellipsis" vert="horz" wrap="square" lIns="38100" tIns="19050" rIns="38100" bIns="19050" anchor="ctr" anchorCtr="1">
                    <a:spAutoFit/>
                  </a:bodyPr>
                  <a:lstStyle/>
                  <a:p>
                    <a:pPr>
                      <a:defRPr sz="900" b="0" i="0" u="none" strike="noStrike" kern="1200" baseline="0">
                        <a:solidFill>
                          <a:srgbClr val="00B0F0"/>
                        </a:solidFill>
                        <a:latin typeface="+mn-lt"/>
                        <a:ea typeface="+mn-ea"/>
                        <a:cs typeface="+mn-cs"/>
                      </a:defRPr>
                    </a:pPr>
                    <a:fld id="{3FEAC3A0-D8F4-4F38-8534-66C8E66F44D4}" type="CELLRANGE">
                      <a:rPr lang="en-US"/>
                      <a:pPr>
                        <a:defRPr>
                          <a:solidFill>
                            <a:srgbClr val="00B0F0"/>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B0F0"/>
                      </a:solidFill>
                      <a:latin typeface="+mn-lt"/>
                      <a:ea typeface="+mn-ea"/>
                      <a:cs typeface="+mn-cs"/>
                    </a:defRPr>
                  </a:pPr>
                  <a:endParaRPr lang="en-US"/>
                </a:p>
              </c:txPr>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C0F2-4316-8802-11F12BD085B1}"/>
                </c:ext>
              </c:extLst>
            </c:dLbl>
            <c:dLbl>
              <c:idx val="34"/>
              <c:tx>
                <c:rich>
                  <a:bodyPr rot="0" spcFirstLastPara="1" vertOverflow="ellipsis" vert="horz" wrap="square" lIns="38100" tIns="19050" rIns="38100" bIns="19050" anchor="ctr" anchorCtr="1">
                    <a:spAutoFit/>
                  </a:bodyPr>
                  <a:lstStyle/>
                  <a:p>
                    <a:pPr>
                      <a:defRPr sz="900" b="0" i="0" u="none" strike="noStrike" kern="1200" baseline="0">
                        <a:solidFill>
                          <a:srgbClr val="00B0F0"/>
                        </a:solidFill>
                        <a:latin typeface="+mn-lt"/>
                        <a:ea typeface="+mn-ea"/>
                        <a:cs typeface="+mn-cs"/>
                      </a:defRPr>
                    </a:pPr>
                    <a:fld id="{6DE73C99-A918-404F-BEAE-0BB7FAD12C9D}" type="CELLRANGE">
                      <a:rPr lang="en-US"/>
                      <a:pPr>
                        <a:defRPr>
                          <a:solidFill>
                            <a:srgbClr val="00B0F0"/>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B0F0"/>
                      </a:solidFill>
                      <a:latin typeface="+mn-lt"/>
                      <a:ea typeface="+mn-ea"/>
                      <a:cs typeface="+mn-cs"/>
                    </a:defRPr>
                  </a:pPr>
                  <a:endParaRPr lang="en-US"/>
                </a:p>
              </c:txPr>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C0F2-4316-8802-11F12BD085B1}"/>
                </c:ext>
              </c:extLst>
            </c:dLbl>
            <c:dLbl>
              <c:idx val="35"/>
              <c:tx>
                <c:rich>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fld id="{3D2D7F60-B75D-416A-BF1C-1A764FA605E2}" type="CELLRANGE">
                      <a:rPr lang="en-US">
                        <a:solidFill>
                          <a:schemeClr val="accent1"/>
                        </a:solidFill>
                      </a:rPr>
                      <a:pPr>
                        <a:defRPr>
                          <a:solidFill>
                            <a:schemeClr val="accent1"/>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C0F2-4316-8802-11F12BD085B1}"/>
                </c:ext>
              </c:extLst>
            </c:dLbl>
            <c:dLbl>
              <c:idx val="36"/>
              <c:layout>
                <c:manualLayout>
                  <c:x val="-4.8055893074119123E-2"/>
                  <c:y val="0"/>
                </c:manualLayout>
              </c:layout>
              <c:tx>
                <c:rich>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fld id="{6EE3FFCA-6D25-4112-B8E2-C8E2008F3C6C}" type="CELLRANGE">
                      <a:rPr lang="en-US">
                        <a:solidFill>
                          <a:schemeClr val="accent1"/>
                        </a:solidFill>
                      </a:rPr>
                      <a:pPr>
                        <a:defRPr>
                          <a:solidFill>
                            <a:schemeClr val="accent1"/>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C0F2-4316-8802-11F12BD085B1}"/>
                </c:ext>
              </c:extLst>
            </c:dLbl>
            <c:dLbl>
              <c:idx val="37"/>
              <c:tx>
                <c:rich>
                  <a:bodyPr rot="0" spcFirstLastPara="1" vertOverflow="ellipsis" vert="horz" wrap="square" lIns="38100" tIns="19050" rIns="38100" bIns="19050" anchor="ctr" anchorCtr="1">
                    <a:spAutoFit/>
                  </a:bodyPr>
                  <a:lstStyle/>
                  <a:p>
                    <a:pPr>
                      <a:defRPr sz="900" b="0" i="0" u="none" strike="noStrike" kern="1200" baseline="0">
                        <a:solidFill>
                          <a:schemeClr val="accent6">
                            <a:lumMod val="75000"/>
                          </a:schemeClr>
                        </a:solidFill>
                        <a:latin typeface="+mn-lt"/>
                        <a:ea typeface="+mn-ea"/>
                        <a:cs typeface="+mn-cs"/>
                      </a:defRPr>
                    </a:pPr>
                    <a:fld id="{2D8D2F91-304F-4E7E-9003-120F428C3057}" type="CELLRANGE">
                      <a:rPr lang="en-GB"/>
                      <a:pPr>
                        <a:defRPr>
                          <a:solidFill>
                            <a:schemeClr val="accent6">
                              <a:lumMod val="75000"/>
                            </a:schemeClr>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lumMod val="7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C0F2-4316-8802-11F12BD085B1}"/>
                </c:ext>
              </c:extLst>
            </c:dLbl>
            <c:dLbl>
              <c:idx val="38"/>
              <c:tx>
                <c:rich>
                  <a:bodyPr rot="0" spcFirstLastPara="1" vertOverflow="ellipsis" vert="horz" wrap="square" lIns="38100" tIns="19050" rIns="38100" bIns="19050" anchor="ctr" anchorCtr="1">
                    <a:spAutoFit/>
                  </a:bodyPr>
                  <a:lstStyle/>
                  <a:p>
                    <a:pPr>
                      <a:defRPr sz="900" b="0" i="0" u="none" strike="noStrike" kern="1200" baseline="0">
                        <a:solidFill>
                          <a:schemeClr val="bg1">
                            <a:lumMod val="75000"/>
                          </a:schemeClr>
                        </a:solidFill>
                        <a:latin typeface="+mn-lt"/>
                        <a:ea typeface="+mn-ea"/>
                        <a:cs typeface="+mn-cs"/>
                      </a:defRPr>
                    </a:pPr>
                    <a:fld id="{FFEE0AEC-CB32-40AA-804B-A803E51FBE5A}" type="CELLRANGE">
                      <a:rPr lang="en-US"/>
                      <a:pPr>
                        <a:defRPr>
                          <a:solidFill>
                            <a:schemeClr val="bg1">
                              <a:lumMod val="75000"/>
                            </a:schemeClr>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75000"/>
                        </a:schemeClr>
                      </a:solidFill>
                      <a:latin typeface="+mn-lt"/>
                      <a:ea typeface="+mn-ea"/>
                      <a:cs typeface="+mn-cs"/>
                    </a:defRPr>
                  </a:pPr>
                  <a:endParaRPr lang="en-US"/>
                </a:p>
              </c:txPr>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C0F2-4316-8802-11F12BD085B1}"/>
                </c:ext>
              </c:extLst>
            </c:dLbl>
            <c:dLbl>
              <c:idx val="39"/>
              <c:tx>
                <c:rich>
                  <a:bodyPr rot="0" spcFirstLastPara="1" vertOverflow="ellipsis" vert="horz" wrap="square" lIns="38100" tIns="19050" rIns="38100" bIns="19050" anchor="ctr" anchorCtr="1">
                    <a:spAutoFit/>
                  </a:bodyPr>
                  <a:lstStyle/>
                  <a:p>
                    <a:pPr>
                      <a:defRPr sz="900" b="0" i="0" u="none" strike="noStrike" kern="1200" baseline="0">
                        <a:solidFill>
                          <a:srgbClr val="00B0F0"/>
                        </a:solidFill>
                        <a:latin typeface="+mn-lt"/>
                        <a:ea typeface="+mn-ea"/>
                        <a:cs typeface="+mn-cs"/>
                      </a:defRPr>
                    </a:pPr>
                    <a:fld id="{62BA6F1D-6859-4D54-B1BB-43FC430EC5B9}" type="CELLRANGE">
                      <a:rPr lang="en-GB"/>
                      <a:pPr>
                        <a:defRPr>
                          <a:solidFill>
                            <a:srgbClr val="00B0F0"/>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B0F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C0F2-4316-8802-11F12BD085B1}"/>
                </c:ext>
              </c:extLst>
            </c:dLbl>
            <c:dLbl>
              <c:idx val="40"/>
              <c:tx>
                <c:rich>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fld id="{ED2773D8-B008-4D79-B6DE-4815357CB9D2}" type="CELLRANGE">
                      <a:rPr lang="en-US">
                        <a:solidFill>
                          <a:schemeClr val="accent1"/>
                        </a:solidFill>
                      </a:rPr>
                      <a:pPr>
                        <a:defRPr>
                          <a:solidFill>
                            <a:schemeClr val="accent1"/>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C0F2-4316-8802-11F12BD085B1}"/>
                </c:ext>
              </c:extLst>
            </c:dLbl>
            <c:dLbl>
              <c:idx val="41"/>
              <c:layout>
                <c:manualLayout>
                  <c:x val="-8.0929478286660098E-2"/>
                  <c:y val="0"/>
                </c:manualLayout>
              </c:layout>
              <c:tx>
                <c:rich>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fld id="{EBE0ACA1-52D1-4402-BE91-9B3F6C5A0317}" type="CELLRANGE">
                      <a:rPr lang="en-US">
                        <a:solidFill>
                          <a:schemeClr val="accent1"/>
                        </a:solidFill>
                      </a:rPr>
                      <a:pPr>
                        <a:defRPr>
                          <a:solidFill>
                            <a:schemeClr val="accent1"/>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C0F2-4316-8802-11F12BD085B1}"/>
                </c:ext>
              </c:extLst>
            </c:dLbl>
            <c:dLbl>
              <c:idx val="42"/>
              <c:tx>
                <c:rich>
                  <a:bodyPr rot="0" spcFirstLastPara="1" vertOverflow="ellipsis" vert="horz" wrap="square" lIns="38100" tIns="19050" rIns="38100" bIns="19050" anchor="ctr" anchorCtr="1">
                    <a:spAutoFit/>
                  </a:bodyPr>
                  <a:lstStyle/>
                  <a:p>
                    <a:pPr>
                      <a:defRPr sz="900" b="0" i="0" u="none" strike="noStrike" kern="1200" baseline="0">
                        <a:solidFill>
                          <a:schemeClr val="bg1">
                            <a:lumMod val="75000"/>
                          </a:schemeClr>
                        </a:solidFill>
                        <a:latin typeface="+mn-lt"/>
                        <a:ea typeface="+mn-ea"/>
                        <a:cs typeface="+mn-cs"/>
                      </a:defRPr>
                    </a:pPr>
                    <a:fld id="{9532DEF1-B476-4B9F-970B-1EEE7F140FD3}" type="CELLRANGE">
                      <a:rPr lang="en-US">
                        <a:solidFill>
                          <a:schemeClr val="bg1">
                            <a:lumMod val="75000"/>
                          </a:schemeClr>
                        </a:solidFill>
                      </a:rPr>
                      <a:pPr>
                        <a:defRPr>
                          <a:solidFill>
                            <a:schemeClr val="bg1">
                              <a:lumMod val="75000"/>
                            </a:schemeClr>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75000"/>
                        </a:schemeClr>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C0F2-4316-8802-11F12BD085B1}"/>
                </c:ext>
              </c:extLst>
            </c:dLbl>
            <c:dLbl>
              <c:idx val="43"/>
              <c:tx>
                <c:rich>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fld id="{D9884D26-A081-480A-AB5B-A8A90FA69615}" type="CELLRANGE">
                      <a:rPr lang="en-US">
                        <a:solidFill>
                          <a:schemeClr val="accent1"/>
                        </a:solidFill>
                      </a:rPr>
                      <a:pPr>
                        <a:defRPr>
                          <a:solidFill>
                            <a:schemeClr val="accent1"/>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C0F2-4316-8802-11F12BD085B1}"/>
                </c:ext>
              </c:extLst>
            </c:dLbl>
            <c:dLbl>
              <c:idx val="44"/>
              <c:tx>
                <c:rich>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fld id="{BC1801AC-68B2-466D-ACA7-0F384AA0829C}" type="CELLRANGE">
                      <a:rPr lang="en-US">
                        <a:solidFill>
                          <a:schemeClr val="accent1"/>
                        </a:solidFill>
                      </a:rPr>
                      <a:pPr>
                        <a:defRPr>
                          <a:solidFill>
                            <a:schemeClr val="accent1"/>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C0F2-4316-8802-11F12BD085B1}"/>
                </c:ext>
              </c:extLst>
            </c:dLbl>
            <c:dLbl>
              <c:idx val="45"/>
              <c:tx>
                <c:rich>
                  <a:bodyPr rot="0" spcFirstLastPara="1" vertOverflow="ellipsis" vert="horz" wrap="square" lIns="38100" tIns="19050" rIns="38100" bIns="19050" anchor="ctr" anchorCtr="1">
                    <a:spAutoFit/>
                  </a:bodyPr>
                  <a:lstStyle/>
                  <a:p>
                    <a:pPr>
                      <a:defRPr sz="900" b="0" i="0" u="none" strike="noStrike" kern="1200" baseline="0">
                        <a:solidFill>
                          <a:schemeClr val="accent6">
                            <a:lumMod val="75000"/>
                          </a:schemeClr>
                        </a:solidFill>
                        <a:latin typeface="+mn-lt"/>
                        <a:ea typeface="+mn-ea"/>
                        <a:cs typeface="+mn-cs"/>
                      </a:defRPr>
                    </a:pPr>
                    <a:fld id="{395C9BDF-F8F5-4C6B-A047-EB49694CA4F1}" type="CELLRANGE">
                      <a:rPr lang="en-US">
                        <a:solidFill>
                          <a:schemeClr val="accent6">
                            <a:lumMod val="75000"/>
                          </a:schemeClr>
                        </a:solidFill>
                      </a:rPr>
                      <a:pPr>
                        <a:defRPr>
                          <a:solidFill>
                            <a:schemeClr val="accent6">
                              <a:lumMod val="75000"/>
                            </a:schemeClr>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lumMod val="75000"/>
                        </a:schemeClr>
                      </a:solidFill>
                      <a:latin typeface="+mn-lt"/>
                      <a:ea typeface="+mn-ea"/>
                      <a:cs typeface="+mn-cs"/>
                    </a:defRPr>
                  </a:pPr>
                  <a:endParaRPr lang="en-US"/>
                </a:p>
              </c:txPr>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8-C0F2-4316-8802-11F12BD085B1}"/>
                </c:ext>
              </c:extLst>
            </c:dLbl>
            <c:dLbl>
              <c:idx val="46"/>
              <c:tx>
                <c:rich>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mn-lt"/>
                        <a:ea typeface="+mn-ea"/>
                        <a:cs typeface="+mn-cs"/>
                      </a:defRPr>
                    </a:pPr>
                    <a:fld id="{8A4113C5-30A0-4585-ADAC-287C82EE57C7}" type="CELLRANGE">
                      <a:rPr lang="en-GB"/>
                      <a:pPr>
                        <a:defRPr>
                          <a:solidFill>
                            <a:schemeClr val="accent2"/>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C0F2-4316-8802-11F12BD085B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trendline>
            <c:spPr>
              <a:ln w="19050" cap="rnd">
                <a:solidFill>
                  <a:schemeClr val="accent1"/>
                </a:solidFill>
                <a:prstDash val="sysDot"/>
              </a:ln>
              <a:effectLst/>
            </c:spPr>
            <c:trendlineType val="linear"/>
            <c:dispRSqr val="1"/>
            <c:dispEq val="0"/>
            <c:trendlineLbl>
              <c:layout>
                <c:manualLayout>
                  <c:x val="0.1286262090871691"/>
                  <c:y val="-0.50772676302786091"/>
                </c:manualLayout>
              </c:layout>
              <c:numFmt formatCode="General" sourceLinked="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trendlineLbl>
          </c:trendline>
          <c:xVal>
            <c:numRef>
              <c:f>'Main Trends'!$D$362:$D$408</c:f>
              <c:numCache>
                <c:formatCode>General</c:formatCode>
                <c:ptCount val="47"/>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47.198</c:v>
                </c:pt>
                <c:pt idx="13">
                  <c:v>67.853000000000009</c:v>
                </c:pt>
                <c:pt idx="14">
                  <c:v>36.262999999999998</c:v>
                </c:pt>
                <c:pt idx="15">
                  <c:v>39.908000000000001</c:v>
                </c:pt>
                <c:pt idx="16">
                  <c:v>28.972999999999999</c:v>
                </c:pt>
                <c:pt idx="17">
                  <c:v>38.692999999999998</c:v>
                </c:pt>
                <c:pt idx="18">
                  <c:v>37.478000000000002</c:v>
                </c:pt>
                <c:pt idx="19">
                  <c:v>30.188000000000002</c:v>
                </c:pt>
                <c:pt idx="20">
                  <c:v>24.113</c:v>
                </c:pt>
                <c:pt idx="21">
                  <c:v>27.757999999999999</c:v>
                </c:pt>
                <c:pt idx="22">
                  <c:v>100</c:v>
                </c:pt>
                <c:pt idx="23">
                  <c:v>100</c:v>
                </c:pt>
                <c:pt idx="24">
                  <c:v>97.013000000000005</c:v>
                </c:pt>
                <c:pt idx="25">
                  <c:v>94.582999999999998</c:v>
                </c:pt>
                <c:pt idx="26">
                  <c:v>88.507999999999996</c:v>
                </c:pt>
                <c:pt idx="27">
                  <c:v>87.293000000000006</c:v>
                </c:pt>
                <c:pt idx="28">
                  <c:v>86.078000000000003</c:v>
                </c:pt>
                <c:pt idx="29">
                  <c:v>82.433000000000007</c:v>
                </c:pt>
                <c:pt idx="30">
                  <c:v>78.787999999999997</c:v>
                </c:pt>
                <c:pt idx="31">
                  <c:v>50.843000000000004</c:v>
                </c:pt>
                <c:pt idx="32">
                  <c:v>73.927999999999997</c:v>
                </c:pt>
                <c:pt idx="33">
                  <c:v>61.778000000000006</c:v>
                </c:pt>
                <c:pt idx="34">
                  <c:v>58.132999999999996</c:v>
                </c:pt>
                <c:pt idx="35">
                  <c:v>53.273000000000003</c:v>
                </c:pt>
                <c:pt idx="36">
                  <c:v>45.983000000000004</c:v>
                </c:pt>
                <c:pt idx="37">
                  <c:v>44.768000000000001</c:v>
                </c:pt>
                <c:pt idx="38">
                  <c:v>43.552999999999997</c:v>
                </c:pt>
                <c:pt idx="39">
                  <c:v>49.628</c:v>
                </c:pt>
                <c:pt idx="40">
                  <c:v>35.048000000000002</c:v>
                </c:pt>
                <c:pt idx="41">
                  <c:v>33.832999999999998</c:v>
                </c:pt>
                <c:pt idx="42">
                  <c:v>32.618000000000002</c:v>
                </c:pt>
                <c:pt idx="43">
                  <c:v>26.542999999999999</c:v>
                </c:pt>
                <c:pt idx="44">
                  <c:v>25.327999999999999</c:v>
                </c:pt>
                <c:pt idx="45">
                  <c:v>70.283000000000001</c:v>
                </c:pt>
                <c:pt idx="46">
                  <c:v>100</c:v>
                </c:pt>
              </c:numCache>
            </c:numRef>
          </c:xVal>
          <c:yVal>
            <c:numRef>
              <c:f>'Main Trends'!$G$362:$G$408</c:f>
              <c:numCache>
                <c:formatCode>General</c:formatCode>
                <c:ptCount val="47"/>
                <c:pt idx="0">
                  <c:v>22.200000000000003</c:v>
                </c:pt>
                <c:pt idx="1">
                  <c:v>21.6</c:v>
                </c:pt>
                <c:pt idx="2">
                  <c:v>27</c:v>
                </c:pt>
                <c:pt idx="3">
                  <c:v>11.399999999999999</c:v>
                </c:pt>
                <c:pt idx="4">
                  <c:v>21.6</c:v>
                </c:pt>
                <c:pt idx="5">
                  <c:v>23.4</c:v>
                </c:pt>
                <c:pt idx="6">
                  <c:v>22.799999999999997</c:v>
                </c:pt>
                <c:pt idx="7">
                  <c:v>24</c:v>
                </c:pt>
                <c:pt idx="8">
                  <c:v>21.6</c:v>
                </c:pt>
                <c:pt idx="9">
                  <c:v>18.600000000000001</c:v>
                </c:pt>
                <c:pt idx="10">
                  <c:v>19.799999999999997</c:v>
                </c:pt>
                <c:pt idx="11">
                  <c:v>40.799999999999997</c:v>
                </c:pt>
                <c:pt idx="12">
                  <c:v>36.599999999999994</c:v>
                </c:pt>
                <c:pt idx="13">
                  <c:v>42.599999999999994</c:v>
                </c:pt>
                <c:pt idx="14">
                  <c:v>27.599999999999998</c:v>
                </c:pt>
                <c:pt idx="15">
                  <c:v>48.599999999999994</c:v>
                </c:pt>
                <c:pt idx="16">
                  <c:v>40.799999999999997</c:v>
                </c:pt>
                <c:pt idx="17">
                  <c:v>49.199999999999996</c:v>
                </c:pt>
                <c:pt idx="18">
                  <c:v>41.400000000000006</c:v>
                </c:pt>
                <c:pt idx="19">
                  <c:v>52.199999999999996</c:v>
                </c:pt>
                <c:pt idx="20">
                  <c:v>57</c:v>
                </c:pt>
                <c:pt idx="21">
                  <c:v>54.599999999999994</c:v>
                </c:pt>
                <c:pt idx="22">
                  <c:v>15.600000000000001</c:v>
                </c:pt>
                <c:pt idx="23">
                  <c:v>11.399999999999999</c:v>
                </c:pt>
                <c:pt idx="24">
                  <c:v>22.200000000000003</c:v>
                </c:pt>
                <c:pt idx="25">
                  <c:v>0.96</c:v>
                </c:pt>
                <c:pt idx="26">
                  <c:v>18</c:v>
                </c:pt>
                <c:pt idx="27">
                  <c:v>25.799999999999997</c:v>
                </c:pt>
                <c:pt idx="28">
                  <c:v>29.400000000000002</c:v>
                </c:pt>
                <c:pt idx="29">
                  <c:v>18</c:v>
                </c:pt>
                <c:pt idx="30">
                  <c:v>31.200000000000003</c:v>
                </c:pt>
                <c:pt idx="31">
                  <c:v>35.400000000000006</c:v>
                </c:pt>
                <c:pt idx="32">
                  <c:v>26.400000000000002</c:v>
                </c:pt>
                <c:pt idx="33">
                  <c:v>22.200000000000003</c:v>
                </c:pt>
                <c:pt idx="34">
                  <c:v>15.600000000000001</c:v>
                </c:pt>
                <c:pt idx="35">
                  <c:v>42</c:v>
                </c:pt>
                <c:pt idx="36">
                  <c:v>27</c:v>
                </c:pt>
                <c:pt idx="37">
                  <c:v>25.200000000000003</c:v>
                </c:pt>
                <c:pt idx="38">
                  <c:v>43.8</c:v>
                </c:pt>
                <c:pt idx="39">
                  <c:v>33.599999999999994</c:v>
                </c:pt>
                <c:pt idx="40">
                  <c:v>51</c:v>
                </c:pt>
                <c:pt idx="41">
                  <c:v>48.599999999999994</c:v>
                </c:pt>
                <c:pt idx="42">
                  <c:v>28.200000000000003</c:v>
                </c:pt>
                <c:pt idx="43">
                  <c:v>30.599999999999998</c:v>
                </c:pt>
                <c:pt idx="44">
                  <c:v>45.599999999999994</c:v>
                </c:pt>
                <c:pt idx="45">
                  <c:v>18</c:v>
                </c:pt>
                <c:pt idx="46">
                  <c:v>14.399999999999999</c:v>
                </c:pt>
              </c:numCache>
            </c:numRef>
          </c:yVal>
          <c:smooth val="0"/>
          <c:extLst>
            <c:ext xmlns:c15="http://schemas.microsoft.com/office/drawing/2012/chart" uri="{02D57815-91ED-43cb-92C2-25804820EDAC}">
              <c15:datalabelsRange>
                <c15:f>'Main Trends'!$B$362:$B$408</c15:f>
                <c15:dlblRangeCache>
                  <c:ptCount val="47"/>
                  <c:pt idx="0">
                    <c:v>Phillipines</c:v>
                  </c:pt>
                  <c:pt idx="1">
                    <c:v>India</c:v>
                  </c:pt>
                  <c:pt idx="2">
                    <c:v>Qatar</c:v>
                  </c:pt>
                  <c:pt idx="3">
                    <c:v>Egypt</c:v>
                  </c:pt>
                  <c:pt idx="4">
                    <c:v>UAE</c:v>
                  </c:pt>
                  <c:pt idx="5">
                    <c:v>Thailand</c:v>
                  </c:pt>
                  <c:pt idx="6">
                    <c:v>Kuwait</c:v>
                  </c:pt>
                  <c:pt idx="7">
                    <c:v>Bahrain</c:v>
                  </c:pt>
                  <c:pt idx="8">
                    <c:v>Malaysia</c:v>
                  </c:pt>
                  <c:pt idx="9">
                    <c:v>Indonesia</c:v>
                  </c:pt>
                  <c:pt idx="10">
                    <c:v>Saudia Arabia</c:v>
                  </c:pt>
                  <c:pt idx="11">
                    <c:v>Singapore</c:v>
                  </c:pt>
                  <c:pt idx="12">
                    <c:v>Spain</c:v>
                  </c:pt>
                  <c:pt idx="13">
                    <c:v>Italy</c:v>
                  </c:pt>
                  <c:pt idx="14">
                    <c:v>Australia</c:v>
                  </c:pt>
                  <c:pt idx="15">
                    <c:v>France</c:v>
                  </c:pt>
                  <c:pt idx="16">
                    <c:v>Great Britain</c:v>
                  </c:pt>
                  <c:pt idx="17">
                    <c:v>Germany</c:v>
                  </c:pt>
                  <c:pt idx="18">
                    <c:v>Finland</c:v>
                  </c:pt>
                  <c:pt idx="19">
                    <c:v>Norway</c:v>
                  </c:pt>
                  <c:pt idx="20">
                    <c:v>Sweden</c:v>
                  </c:pt>
                  <c:pt idx="21">
                    <c:v>Denmark</c:v>
                  </c:pt>
                  <c:pt idx="22">
                    <c:v>Nigeria</c:v>
                  </c:pt>
                  <c:pt idx="23">
                    <c:v>Ghana</c:v>
                  </c:pt>
                  <c:pt idx="24">
                    <c:v>Afghanistan</c:v>
                  </c:pt>
                  <c:pt idx="25">
                    <c:v>Pakistan</c:v>
                  </c:pt>
                  <c:pt idx="26">
                    <c:v>DR Congo</c:v>
                  </c:pt>
                  <c:pt idx="27">
                    <c:v>Venezuela</c:v>
                  </c:pt>
                  <c:pt idx="28">
                    <c:v>Romania</c:v>
                  </c:pt>
                  <c:pt idx="29">
                    <c:v>Brazil</c:v>
                  </c:pt>
                  <c:pt idx="30">
                    <c:v>Turkey</c:v>
                  </c:pt>
                  <c:pt idx="31">
                    <c:v>Bulgaria</c:v>
                  </c:pt>
                  <c:pt idx="32">
                    <c:v>Iran</c:v>
                  </c:pt>
                  <c:pt idx="33">
                    <c:v>Serbia</c:v>
                  </c:pt>
                  <c:pt idx="34">
                    <c:v>Ukraine</c:v>
                  </c:pt>
                  <c:pt idx="35">
                    <c:v>Ireland</c:v>
                  </c:pt>
                  <c:pt idx="36">
                    <c:v>Latvia</c:v>
                  </c:pt>
                  <c:pt idx="37">
                    <c:v>Azerbaijan</c:v>
                  </c:pt>
                  <c:pt idx="38">
                    <c:v>Canada</c:v>
                  </c:pt>
                  <c:pt idx="39">
                    <c:v>Slovenia</c:v>
                  </c:pt>
                  <c:pt idx="40">
                    <c:v>Belgium</c:v>
                  </c:pt>
                  <c:pt idx="41">
                    <c:v>Netherlands</c:v>
                  </c:pt>
                  <c:pt idx="42">
                    <c:v>Japan</c:v>
                  </c:pt>
                  <c:pt idx="43">
                    <c:v>Estonia</c:v>
                  </c:pt>
                  <c:pt idx="44">
                    <c:v>Czech republic</c:v>
                  </c:pt>
                  <c:pt idx="45">
                    <c:v>Iraq</c:v>
                  </c:pt>
                  <c:pt idx="46">
                    <c:v>Morocco</c:v>
                  </c:pt>
                </c15:dlblRangeCache>
              </c15:datalabelsRange>
            </c:ext>
            <c:ext xmlns:c16="http://schemas.microsoft.com/office/drawing/2014/chart" uri="{C3380CC4-5D6E-409C-BE32-E72D297353CC}">
              <c16:uniqueId val="{00000031-C0F2-4316-8802-11F12BD085B1}"/>
            </c:ext>
          </c:extLst>
        </c:ser>
        <c:dLbls>
          <c:showLegendKey val="0"/>
          <c:showVal val="0"/>
          <c:showCatName val="0"/>
          <c:showSerName val="0"/>
          <c:showPercent val="0"/>
          <c:showBubbleSize val="0"/>
        </c:dLbls>
        <c:axId val="519796096"/>
        <c:axId val="519793144"/>
      </c:scatterChart>
      <c:valAx>
        <c:axId val="51979609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9793144"/>
        <c:crosses val="autoZero"/>
        <c:crossBetween val="midCat"/>
      </c:valAx>
      <c:valAx>
        <c:axId val="5197931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979609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a:t>VWA(3)+O6 (IPSOS</a:t>
            </a:r>
            <a:r>
              <a:rPr lang="en-US" sz="1800" b="1" baseline="0"/>
              <a:t> 2021): Climate change</a:t>
            </a:r>
            <a:r>
              <a:rPr lang="en-US" sz="1800" b="1"/>
              <a:t> becoming a more important issue personally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CC becoming more important personally</c:v>
          </c:tx>
          <c:spPr>
            <a:ln w="25400" cap="rnd">
              <a:noFill/>
              <a:round/>
            </a:ln>
            <a:effectLst/>
          </c:spPr>
          <c:marker>
            <c:symbol val="circle"/>
            <c:size val="5"/>
            <c:spPr>
              <a:solidFill>
                <a:schemeClr val="accent1"/>
              </a:solidFill>
              <a:ln w="9525">
                <a:solidFill>
                  <a:schemeClr val="accent1"/>
                </a:solidFill>
              </a:ln>
              <a:effectLst/>
            </c:spPr>
          </c:marker>
          <c:dLbls>
            <c:dLbl>
              <c:idx val="0"/>
              <c:layout>
                <c:manualLayout>
                  <c:x val="-4.5467889908256884E-2"/>
                  <c:y val="1.9531249999999642E-3"/>
                </c:manualLayout>
              </c:layout>
              <c:tx>
                <c:rich>
                  <a:bodyPr/>
                  <a:lstStyle/>
                  <a:p>
                    <a:fld id="{C53A8E7B-940B-4D6A-99FB-1BD65113D5EF}"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CF0C-43AE-A9BB-6D32D7F1AC0E}"/>
                </c:ext>
              </c:extLst>
            </c:dLbl>
            <c:dLbl>
              <c:idx val="1"/>
              <c:tx>
                <c:rich>
                  <a:bodyPr/>
                  <a:lstStyle/>
                  <a:p>
                    <a:fld id="{D051F178-42A9-4FF7-A28A-80778C51BE9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CF0C-43AE-A9BB-6D32D7F1AC0E}"/>
                </c:ext>
              </c:extLst>
            </c:dLbl>
            <c:dLbl>
              <c:idx val="2"/>
              <c:layout>
                <c:manualLayout>
                  <c:x val="-4.4039779431240864E-2"/>
                  <c:y val="1.3115311269685039E-2"/>
                </c:manualLayout>
              </c:layout>
              <c:tx>
                <c:rich>
                  <a:bodyPr/>
                  <a:lstStyle/>
                  <a:p>
                    <a:fld id="{70969F69-9CD2-4AE0-809A-B227DFEDF71D}"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CF0C-43AE-A9BB-6D32D7F1AC0E}"/>
                </c:ext>
              </c:extLst>
            </c:dLbl>
            <c:dLbl>
              <c:idx val="3"/>
              <c:tx>
                <c:rich>
                  <a:bodyPr/>
                  <a:lstStyle/>
                  <a:p>
                    <a:fld id="{13BDF9E6-FEE9-481E-99F5-E7E266D06B46}"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CF0C-43AE-A9BB-6D32D7F1AC0E}"/>
                </c:ext>
              </c:extLst>
            </c:dLbl>
            <c:dLbl>
              <c:idx val="4"/>
              <c:layout>
                <c:manualLayout>
                  <c:x val="-3.2678947241686532E-2"/>
                  <c:y val="-2.092765748031496E-2"/>
                </c:manualLayout>
              </c:layout>
              <c:tx>
                <c:rich>
                  <a:bodyPr/>
                  <a:lstStyle/>
                  <a:p>
                    <a:fld id="{960230D6-0557-4D34-9F7E-7893329F7BB8}"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CF0C-43AE-A9BB-6D32D7F1AC0E}"/>
                </c:ext>
              </c:extLst>
            </c:dLbl>
            <c:dLbl>
              <c:idx val="5"/>
              <c:tx>
                <c:rich>
                  <a:bodyPr/>
                  <a:lstStyle/>
                  <a:p>
                    <a:fld id="{29ADCA51-59AD-4932-A586-E006D7E1ABA0}"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CF0C-43AE-A9BB-6D32D7F1AC0E}"/>
                </c:ext>
              </c:extLst>
            </c:dLbl>
            <c:dLbl>
              <c:idx val="6"/>
              <c:layout>
                <c:manualLayout>
                  <c:x val="-2.6058128055094075E-2"/>
                  <c:y val="2.2880936269684966E-2"/>
                </c:manualLayout>
              </c:layout>
              <c:tx>
                <c:rich>
                  <a:bodyPr/>
                  <a:lstStyle/>
                  <a:p>
                    <a:fld id="{E37658AF-700C-426B-AF11-7DD76AA415A1}"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CF0C-43AE-A9BB-6D32D7F1AC0E}"/>
                </c:ext>
              </c:extLst>
            </c:dLbl>
            <c:dLbl>
              <c:idx val="7"/>
              <c:layout>
                <c:manualLayout>
                  <c:x val="-3.6697247706422467E-3"/>
                  <c:y val="-5.859375000000072E-3"/>
                </c:manualLayout>
              </c:layout>
              <c:tx>
                <c:rich>
                  <a:bodyPr/>
                  <a:lstStyle/>
                  <a:p>
                    <a:fld id="{2130D5C0-6B15-4301-BBBF-4CA66EC0F7FC}"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CF0C-43AE-A9BB-6D32D7F1AC0E}"/>
                </c:ext>
              </c:extLst>
            </c:dLbl>
            <c:dLbl>
              <c:idx val="8"/>
              <c:layout>
                <c:manualLayout>
                  <c:x val="-8.9296636085626907E-2"/>
                  <c:y val="-8.59375E-2"/>
                </c:manualLayout>
              </c:layout>
              <c:tx>
                <c:rich>
                  <a:bodyPr/>
                  <a:lstStyle/>
                  <a:p>
                    <a:fld id="{B5EE074C-9958-4105-9182-08C5B09C3E5E}"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CF0C-43AE-A9BB-6D32D7F1AC0E}"/>
                </c:ext>
              </c:extLst>
            </c:dLbl>
            <c:dLbl>
              <c:idx val="9"/>
              <c:layout>
                <c:manualLayout>
                  <c:x val="-1.7125382262997032E-2"/>
                  <c:y val="-9.1796875E-2"/>
                </c:manualLayout>
              </c:layout>
              <c:tx>
                <c:rich>
                  <a:bodyPr/>
                  <a:lstStyle/>
                  <a:p>
                    <a:fld id="{B4E6D027-7D0E-47AA-AE93-211FAEE12240}"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CF0C-43AE-A9BB-6D32D7F1AC0E}"/>
                </c:ext>
              </c:extLst>
            </c:dLbl>
            <c:dLbl>
              <c:idx val="10"/>
              <c:tx>
                <c:rich>
                  <a:bodyPr/>
                  <a:lstStyle/>
                  <a:p>
                    <a:fld id="{A1EFF146-2AED-40A9-883A-8F401992610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CF0C-43AE-A9BB-6D32D7F1AC0E}"/>
                </c:ext>
              </c:extLst>
            </c:dLbl>
            <c:dLbl>
              <c:idx val="11"/>
              <c:layout>
                <c:manualLayout>
                  <c:x val="-5.7027522935779909E-2"/>
                  <c:y val="-3.5806878022556228E-17"/>
                </c:manualLayout>
              </c:layout>
              <c:tx>
                <c:rich>
                  <a:bodyPr/>
                  <a:lstStyle/>
                  <a:p>
                    <a:fld id="{27C013FD-0016-4DA7-8EC6-C9AEAB1E76DC}"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CF0C-43AE-A9BB-6D32D7F1AC0E}"/>
                </c:ext>
              </c:extLst>
            </c:dLbl>
            <c:dLbl>
              <c:idx val="12"/>
              <c:tx>
                <c:rich>
                  <a:bodyPr/>
                  <a:lstStyle/>
                  <a:p>
                    <a:fld id="{37ED63AD-E61A-4FC2-990A-8BA76DD906C1}"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CF0C-43AE-A9BB-6D32D7F1AC0E}"/>
                </c:ext>
              </c:extLst>
            </c:dLbl>
            <c:dLbl>
              <c:idx val="13"/>
              <c:tx>
                <c:rich>
                  <a:bodyPr/>
                  <a:lstStyle/>
                  <a:p>
                    <a:fld id="{CB88E31B-5A48-4E67-A2AE-1E6E22F0590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CF0C-43AE-A9BB-6D32D7F1AC0E}"/>
                </c:ext>
              </c:extLst>
            </c:dLbl>
            <c:dLbl>
              <c:idx val="14"/>
              <c:tx>
                <c:rich>
                  <a:bodyPr/>
                  <a:lstStyle/>
                  <a:p>
                    <a:fld id="{99C6CE70-449E-462F-BAEA-9B1E460AFB1A}"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CF0C-43AE-A9BB-6D32D7F1AC0E}"/>
                </c:ext>
              </c:extLst>
            </c:dLbl>
            <c:dLbl>
              <c:idx val="15"/>
              <c:tx>
                <c:rich>
                  <a:bodyPr/>
                  <a:lstStyle/>
                  <a:p>
                    <a:fld id="{B041F900-3BE2-4A4E-B623-EC17494360CA}"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CF0C-43AE-A9BB-6D32D7F1AC0E}"/>
                </c:ext>
              </c:extLst>
            </c:dLbl>
            <c:dLbl>
              <c:idx val="16"/>
              <c:layout>
                <c:manualLayout>
                  <c:x val="-3.669724770642202E-3"/>
                  <c:y val="1.953125E-3"/>
                </c:manualLayout>
              </c:layout>
              <c:tx>
                <c:rich>
                  <a:bodyPr/>
                  <a:lstStyle/>
                  <a:p>
                    <a:fld id="{931575F6-C569-42ED-8B30-B4F3AE86B326}"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CF0C-43AE-A9BB-6D32D7F1AC0E}"/>
                </c:ext>
              </c:extLst>
            </c:dLbl>
            <c:dLbl>
              <c:idx val="17"/>
              <c:tx>
                <c:rich>
                  <a:bodyPr/>
                  <a:lstStyle/>
                  <a:p>
                    <a:fld id="{AAF5AABB-B04C-48F5-915D-6B0169F405BA}"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CF0C-43AE-A9BB-6D32D7F1AC0E}"/>
                </c:ext>
              </c:extLst>
            </c:dLbl>
            <c:dLbl>
              <c:idx val="18"/>
              <c:layout>
                <c:manualLayout>
                  <c:x val="-0.11896640901538684"/>
                  <c:y val="-1.3671875E-2"/>
                </c:manualLayout>
              </c:layout>
              <c:tx>
                <c:rich>
                  <a:bodyPr/>
                  <a:lstStyle/>
                  <a:p>
                    <a:fld id="{D0DCD8DB-0FCD-483D-9AF6-23C77F70B729}"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CF0C-43AE-A9BB-6D32D7F1AC0E}"/>
                </c:ext>
              </c:extLst>
            </c:dLbl>
            <c:dLbl>
              <c:idx val="19"/>
              <c:tx>
                <c:rich>
                  <a:bodyPr/>
                  <a:lstStyle/>
                  <a:p>
                    <a:fld id="{47311FDE-D27C-4665-8195-400BDFB1B844}"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CF0C-43AE-A9BB-6D32D7F1AC0E}"/>
                </c:ext>
              </c:extLst>
            </c:dLbl>
            <c:dLbl>
              <c:idx val="20"/>
              <c:tx>
                <c:rich>
                  <a:bodyPr/>
                  <a:lstStyle/>
                  <a:p>
                    <a:fld id="{10095251-F5F9-4A71-B5C5-8137C2D49E2D}"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CF0C-43AE-A9BB-6D32D7F1AC0E}"/>
                </c:ext>
              </c:extLst>
            </c:dLbl>
            <c:dLbl>
              <c:idx val="21"/>
              <c:layout>
                <c:manualLayout>
                  <c:x val="-4.4611620795107033E-2"/>
                  <c:y val="1.8974686269685039E-2"/>
                </c:manualLayout>
              </c:layout>
              <c:tx>
                <c:rich>
                  <a:bodyPr/>
                  <a:lstStyle/>
                  <a:p>
                    <a:fld id="{70307901-8FD8-4D02-BDFF-DF65DF559ACD}"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CF0C-43AE-A9BB-6D32D7F1AC0E}"/>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25400" cap="rnd">
                <a:solidFill>
                  <a:schemeClr val="accent1"/>
                </a:solidFill>
                <a:prstDash val="solid"/>
              </a:ln>
              <a:effectLst/>
            </c:spPr>
            <c:trendlineType val="linear"/>
            <c:forward val="7"/>
            <c:backward val="4"/>
            <c:dispRSqr val="1"/>
            <c:dispEq val="0"/>
            <c:trendlineLbl>
              <c:layout>
                <c:manualLayout>
                  <c:x val="-0.62091136314382722"/>
                  <c:y val="0.33866649237204727"/>
                </c:manualLayout>
              </c:layout>
              <c:numFmt formatCode="General" sourceLinked="0"/>
              <c:spPr>
                <a:noFill/>
                <a:ln>
                  <a:noFill/>
                </a:ln>
                <a:effectLst/>
              </c:spPr>
              <c:txPr>
                <a:bodyPr rot="0" spcFirstLastPara="1" vertOverflow="ellipsis" vert="horz" wrap="square" anchor="ctr" anchorCtr="1"/>
                <a:lstStyle/>
                <a:p>
                  <a:pPr>
                    <a:defRPr sz="1400" b="1" i="0" u="none" strike="noStrike" kern="1200" baseline="0">
                      <a:solidFill>
                        <a:schemeClr val="accent1"/>
                      </a:solidFill>
                      <a:latin typeface="+mn-lt"/>
                      <a:ea typeface="+mn-ea"/>
                      <a:cs typeface="+mn-cs"/>
                    </a:defRPr>
                  </a:pPr>
                  <a:endParaRPr lang="en-US"/>
                </a:p>
              </c:txPr>
            </c:trendlineLbl>
          </c:trendline>
          <c:xVal>
            <c:numRef>
              <c:f>PostCovid!$C$264:$C$285</c:f>
              <c:numCache>
                <c:formatCode>0.00</c:formatCode>
                <c:ptCount val="22"/>
                <c:pt idx="0">
                  <c:v>64.207999999999998</c:v>
                </c:pt>
                <c:pt idx="1">
                  <c:v>93.367999999999995</c:v>
                </c:pt>
                <c:pt idx="2">
                  <c:v>33.832999999999998</c:v>
                </c:pt>
                <c:pt idx="3">
                  <c:v>38.692999999999998</c:v>
                </c:pt>
                <c:pt idx="4">
                  <c:v>78.787999999999997</c:v>
                </c:pt>
                <c:pt idx="5">
                  <c:v>39.908000000000001</c:v>
                </c:pt>
                <c:pt idx="6">
                  <c:v>32.618000000000002</c:v>
                </c:pt>
                <c:pt idx="7">
                  <c:v>43.552999999999997</c:v>
                </c:pt>
                <c:pt idx="8">
                  <c:v>36.262999999999998</c:v>
                </c:pt>
                <c:pt idx="9">
                  <c:v>72.713000000000008</c:v>
                </c:pt>
                <c:pt idx="10">
                  <c:v>82.433000000000007</c:v>
                </c:pt>
                <c:pt idx="11">
                  <c:v>66.638000000000005</c:v>
                </c:pt>
                <c:pt idx="12">
                  <c:v>28.972999999999999</c:v>
                </c:pt>
                <c:pt idx="13">
                  <c:v>47.198</c:v>
                </c:pt>
                <c:pt idx="14">
                  <c:v>84.863</c:v>
                </c:pt>
                <c:pt idx="15">
                  <c:v>52.058000000000007</c:v>
                </c:pt>
                <c:pt idx="16">
                  <c:v>41.123000000000005</c:v>
                </c:pt>
                <c:pt idx="17">
                  <c:v>67.853000000000009</c:v>
                </c:pt>
                <c:pt idx="18">
                  <c:v>35.048000000000002</c:v>
                </c:pt>
                <c:pt idx="19">
                  <c:v>76.358000000000004</c:v>
                </c:pt>
                <c:pt idx="20">
                  <c:v>24.113</c:v>
                </c:pt>
                <c:pt idx="21">
                  <c:v>80.003</c:v>
                </c:pt>
              </c:numCache>
            </c:numRef>
          </c:xVal>
          <c:yVal>
            <c:numRef>
              <c:f>PostCovid!$D$264:$D$285</c:f>
              <c:numCache>
                <c:formatCode>General</c:formatCode>
                <c:ptCount val="22"/>
                <c:pt idx="0">
                  <c:v>61</c:v>
                </c:pt>
                <c:pt idx="1">
                  <c:v>70</c:v>
                </c:pt>
                <c:pt idx="2">
                  <c:v>49</c:v>
                </c:pt>
                <c:pt idx="3">
                  <c:v>55</c:v>
                </c:pt>
                <c:pt idx="4">
                  <c:v>64</c:v>
                </c:pt>
                <c:pt idx="5">
                  <c:v>62</c:v>
                </c:pt>
                <c:pt idx="6">
                  <c:v>45</c:v>
                </c:pt>
                <c:pt idx="7">
                  <c:v>51</c:v>
                </c:pt>
                <c:pt idx="8">
                  <c:v>52</c:v>
                </c:pt>
                <c:pt idx="9">
                  <c:v>65</c:v>
                </c:pt>
                <c:pt idx="10">
                  <c:v>61</c:v>
                </c:pt>
                <c:pt idx="11">
                  <c:v>64</c:v>
                </c:pt>
                <c:pt idx="12">
                  <c:v>54</c:v>
                </c:pt>
                <c:pt idx="13">
                  <c:v>40</c:v>
                </c:pt>
                <c:pt idx="14">
                  <c:v>67</c:v>
                </c:pt>
                <c:pt idx="15">
                  <c:v>62</c:v>
                </c:pt>
                <c:pt idx="16">
                  <c:v>49</c:v>
                </c:pt>
                <c:pt idx="17">
                  <c:v>70</c:v>
                </c:pt>
                <c:pt idx="18">
                  <c:v>51</c:v>
                </c:pt>
                <c:pt idx="19">
                  <c:v>57</c:v>
                </c:pt>
                <c:pt idx="20">
                  <c:v>48</c:v>
                </c:pt>
                <c:pt idx="21">
                  <c:v>50</c:v>
                </c:pt>
              </c:numCache>
            </c:numRef>
          </c:yVal>
          <c:smooth val="0"/>
          <c:extLst>
            <c:ext xmlns:c15="http://schemas.microsoft.com/office/drawing/2012/chart" uri="{02D57815-91ED-43cb-92C2-25804820EDAC}">
              <c15:datalabelsRange>
                <c15:f>PostCovid!$B$264:$B$285</c15:f>
                <c15:dlblRangeCache>
                  <c:ptCount val="22"/>
                  <c:pt idx="0">
                    <c:v>Chile</c:v>
                  </c:pt>
                  <c:pt idx="1">
                    <c:v>India</c:v>
                  </c:pt>
                  <c:pt idx="2">
                    <c:v>Netherlands</c:v>
                  </c:pt>
                  <c:pt idx="3">
                    <c:v>Germany</c:v>
                  </c:pt>
                  <c:pt idx="4">
                    <c:v>Turkey</c:v>
                  </c:pt>
                  <c:pt idx="5">
                    <c:v>France</c:v>
                  </c:pt>
                  <c:pt idx="6">
                    <c:v>Japan</c:v>
                  </c:pt>
                  <c:pt idx="7">
                    <c:v>Canada</c:v>
                  </c:pt>
                  <c:pt idx="8">
                    <c:v>Australia</c:v>
                  </c:pt>
                  <c:pt idx="9">
                    <c:v>South Africa</c:v>
                  </c:pt>
                  <c:pt idx="10">
                    <c:v>Brazil</c:v>
                  </c:pt>
                  <c:pt idx="11">
                    <c:v>Mexico</c:v>
                  </c:pt>
                  <c:pt idx="12">
                    <c:v>UK</c:v>
                  </c:pt>
                  <c:pt idx="13">
                    <c:v>Spain</c:v>
                  </c:pt>
                  <c:pt idx="14">
                    <c:v>Malaysia</c:v>
                  </c:pt>
                  <c:pt idx="15">
                    <c:v>Hungary</c:v>
                  </c:pt>
                  <c:pt idx="16">
                    <c:v>South Korea</c:v>
                  </c:pt>
                  <c:pt idx="17">
                    <c:v>Italy</c:v>
                  </c:pt>
                  <c:pt idx="18">
                    <c:v>Belgium</c:v>
                  </c:pt>
                  <c:pt idx="19">
                    <c:v>Poland</c:v>
                  </c:pt>
                  <c:pt idx="20">
                    <c:v>Sweden</c:v>
                  </c:pt>
                  <c:pt idx="21">
                    <c:v>Saudi Arabia</c:v>
                  </c:pt>
                </c15:dlblRangeCache>
              </c15:datalabelsRange>
            </c:ext>
            <c:ext xmlns:c16="http://schemas.microsoft.com/office/drawing/2014/chart" uri="{C3380CC4-5D6E-409C-BE32-E72D297353CC}">
              <c16:uniqueId val="{00000000-CF0C-43AE-A9BB-6D32D7F1AC0E}"/>
            </c:ext>
          </c:extLst>
        </c:ser>
        <c:dLbls>
          <c:showLegendKey val="0"/>
          <c:showVal val="0"/>
          <c:showCatName val="0"/>
          <c:showSerName val="0"/>
          <c:showPercent val="0"/>
          <c:showBubbleSize val="0"/>
        </c:dLbls>
        <c:axId val="1804954959"/>
        <c:axId val="1804935407"/>
      </c:scatterChart>
      <c:valAx>
        <c:axId val="1804954959"/>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800" b="1"/>
                  <a:t>Debiased</a:t>
                </a:r>
                <a:r>
                  <a:rPr lang="en-GB" sz="1800" b="1" baseline="0"/>
                  <a:t> National Religiosity</a:t>
                </a:r>
                <a:endParaRPr lang="en-GB" sz="1800" b="1"/>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804935407"/>
        <c:crosses val="autoZero"/>
        <c:crossBetween val="midCat"/>
      </c:valAx>
      <c:valAx>
        <c:axId val="180493540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800" b="1"/>
                  <a:t>% with the above response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804954959"/>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b="1"/>
              <a:t>OECD1 (2022): Cutting emissions by half is insufficient</a:t>
            </a:r>
          </a:p>
          <a:p>
            <a:pPr>
              <a:defRPr/>
            </a:pPr>
            <a:r>
              <a:rPr lang="en-US" sz="2000" b="1"/>
              <a:t> to stop Global Warming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Cut by half</c:v>
          </c:tx>
          <c:spPr>
            <a:ln w="25400" cap="rnd">
              <a:noFill/>
              <a:round/>
            </a:ln>
            <a:effectLst/>
          </c:spPr>
          <c:marker>
            <c:symbol val="circle"/>
            <c:size val="5"/>
            <c:spPr>
              <a:solidFill>
                <a:schemeClr val="accent1"/>
              </a:solidFill>
              <a:ln w="9525">
                <a:solidFill>
                  <a:schemeClr val="accent1"/>
                </a:solidFill>
              </a:ln>
              <a:effectLst/>
            </c:spPr>
          </c:marker>
          <c:dLbls>
            <c:dLbl>
              <c:idx val="0"/>
              <c:tx>
                <c:rich>
                  <a:bodyPr/>
                  <a:lstStyle/>
                  <a:p>
                    <a:fld id="{0C062D06-5ED7-4257-B802-548B4863F953}"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4138-4DE3-9ED8-676CB71E370A}"/>
                </c:ext>
              </c:extLst>
            </c:dLbl>
            <c:dLbl>
              <c:idx val="1"/>
              <c:tx>
                <c:rich>
                  <a:bodyPr/>
                  <a:lstStyle/>
                  <a:p>
                    <a:fld id="{803CED12-2908-493D-81DC-77660ECE77C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4138-4DE3-9ED8-676CB71E370A}"/>
                </c:ext>
              </c:extLst>
            </c:dLbl>
            <c:dLbl>
              <c:idx val="2"/>
              <c:tx>
                <c:rich>
                  <a:bodyPr/>
                  <a:lstStyle/>
                  <a:p>
                    <a:fld id="{FDCF9783-F519-4E7D-986E-5501FCF2AB9C}"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4138-4DE3-9ED8-676CB71E370A}"/>
                </c:ext>
              </c:extLst>
            </c:dLbl>
            <c:dLbl>
              <c:idx val="3"/>
              <c:tx>
                <c:rich>
                  <a:bodyPr/>
                  <a:lstStyle/>
                  <a:p>
                    <a:fld id="{CB305B73-966A-4D12-B67A-E9D0465E9AE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4138-4DE3-9ED8-676CB71E370A}"/>
                </c:ext>
              </c:extLst>
            </c:dLbl>
            <c:dLbl>
              <c:idx val="4"/>
              <c:tx>
                <c:rich>
                  <a:bodyPr/>
                  <a:lstStyle/>
                  <a:p>
                    <a:fld id="{AEC0FDB6-04DD-4F8D-A501-EB3711AA7BAA}"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4138-4DE3-9ED8-676CB71E370A}"/>
                </c:ext>
              </c:extLst>
            </c:dLbl>
            <c:dLbl>
              <c:idx val="5"/>
              <c:tx>
                <c:rich>
                  <a:bodyPr/>
                  <a:lstStyle/>
                  <a:p>
                    <a:fld id="{91FE59F6-0B0E-412A-A316-BBBC7A274A1D}"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4138-4DE3-9ED8-676CB71E370A}"/>
                </c:ext>
              </c:extLst>
            </c:dLbl>
            <c:dLbl>
              <c:idx val="6"/>
              <c:tx>
                <c:rich>
                  <a:bodyPr/>
                  <a:lstStyle/>
                  <a:p>
                    <a:fld id="{102C98F5-1490-4906-BA2A-72A01E7C00B5}"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4138-4DE3-9ED8-676CB71E370A}"/>
                </c:ext>
              </c:extLst>
            </c:dLbl>
            <c:dLbl>
              <c:idx val="7"/>
              <c:tx>
                <c:rich>
                  <a:bodyPr/>
                  <a:lstStyle/>
                  <a:p>
                    <a:fld id="{84BBA539-3F27-42FA-9919-D22464C1CB75}"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4138-4DE3-9ED8-676CB71E370A}"/>
                </c:ext>
              </c:extLst>
            </c:dLbl>
            <c:dLbl>
              <c:idx val="8"/>
              <c:tx>
                <c:rich>
                  <a:bodyPr/>
                  <a:lstStyle/>
                  <a:p>
                    <a:fld id="{B91EB7E8-BB33-46FD-9210-055CCEA8D0D2}"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4138-4DE3-9ED8-676CB71E370A}"/>
                </c:ext>
              </c:extLst>
            </c:dLbl>
            <c:dLbl>
              <c:idx val="9"/>
              <c:tx>
                <c:rich>
                  <a:bodyPr/>
                  <a:lstStyle/>
                  <a:p>
                    <a:fld id="{0081CF92-944B-4B99-8584-F3FE3B79A69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4138-4DE3-9ED8-676CB71E370A}"/>
                </c:ext>
              </c:extLst>
            </c:dLbl>
            <c:dLbl>
              <c:idx val="10"/>
              <c:tx>
                <c:rich>
                  <a:bodyPr/>
                  <a:lstStyle/>
                  <a:p>
                    <a:fld id="{9379BA48-DAD0-401A-9833-07AC240E6C7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4138-4DE3-9ED8-676CB71E370A}"/>
                </c:ext>
              </c:extLst>
            </c:dLbl>
            <c:dLbl>
              <c:idx val="11"/>
              <c:tx>
                <c:rich>
                  <a:bodyPr/>
                  <a:lstStyle/>
                  <a:p>
                    <a:fld id="{1555EFF6-F8DB-45CF-AEFE-177B7CDCF82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4138-4DE3-9ED8-676CB71E370A}"/>
                </c:ext>
              </c:extLst>
            </c:dLbl>
            <c:dLbl>
              <c:idx val="12"/>
              <c:tx>
                <c:rich>
                  <a:bodyPr/>
                  <a:lstStyle/>
                  <a:p>
                    <a:fld id="{D7CF0794-B866-47DF-9550-5F4F015C6797}"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4138-4DE3-9ED8-676CB71E370A}"/>
                </c:ext>
              </c:extLst>
            </c:dLbl>
            <c:dLbl>
              <c:idx val="13"/>
              <c:tx>
                <c:rich>
                  <a:bodyPr/>
                  <a:lstStyle/>
                  <a:p>
                    <a:fld id="{80D19D30-335C-47CE-A221-BB18175FFA4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4138-4DE3-9ED8-676CB71E370A}"/>
                </c:ext>
              </c:extLst>
            </c:dLbl>
            <c:dLbl>
              <c:idx val="14"/>
              <c:tx>
                <c:rich>
                  <a:bodyPr/>
                  <a:lstStyle/>
                  <a:p>
                    <a:fld id="{524034DF-3070-4084-9EB1-2A38B62456EA}"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4138-4DE3-9ED8-676CB71E370A}"/>
                </c:ext>
              </c:extLst>
            </c:dLbl>
            <c:dLbl>
              <c:idx val="15"/>
              <c:tx>
                <c:rich>
                  <a:bodyPr/>
                  <a:lstStyle/>
                  <a:p>
                    <a:fld id="{D13CB385-DC95-4630-9FDC-201340F03DE2}"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4138-4DE3-9ED8-676CB71E370A}"/>
                </c:ext>
              </c:extLst>
            </c:dLbl>
            <c:dLbl>
              <c:idx val="16"/>
              <c:tx>
                <c:rich>
                  <a:bodyPr/>
                  <a:lstStyle/>
                  <a:p>
                    <a:fld id="{226DF6D9-B1EA-4CC4-BF32-9C134E3244EA}"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4138-4DE3-9ED8-676CB71E370A}"/>
                </c:ext>
              </c:extLst>
            </c:dLbl>
            <c:dLbl>
              <c:idx val="17"/>
              <c:tx>
                <c:rich>
                  <a:bodyPr/>
                  <a:lstStyle/>
                  <a:p>
                    <a:fld id="{3DB419BE-A9A8-4379-9055-1BE350A0BC50}"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4138-4DE3-9ED8-676CB71E370A}"/>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trendline>
            <c:spPr>
              <a:ln w="25400" cap="rnd">
                <a:solidFill>
                  <a:schemeClr val="accent1"/>
                </a:solidFill>
                <a:prstDash val="solid"/>
              </a:ln>
              <a:effectLst/>
            </c:spPr>
            <c:trendlineType val="linear"/>
            <c:forward val="7"/>
            <c:backward val="7"/>
            <c:dispRSqr val="1"/>
            <c:dispEq val="0"/>
            <c:trendlineLbl>
              <c:layout>
                <c:manualLayout>
                  <c:x val="0.10859604813549259"/>
                  <c:y val="3.0433165683936499E-2"/>
                </c:manualLayout>
              </c:layout>
              <c:numFmt formatCode="General" sourceLinked="0"/>
              <c:spPr>
                <a:noFill/>
                <a:ln>
                  <a:noFill/>
                </a:ln>
                <a:effectLst/>
              </c:spPr>
              <c:txPr>
                <a:bodyPr rot="0" spcFirstLastPara="1" vertOverflow="ellipsis" vert="horz" wrap="square" anchor="ctr" anchorCtr="1"/>
                <a:lstStyle/>
                <a:p>
                  <a:pPr>
                    <a:defRPr sz="1400" b="1" i="0" u="none" strike="noStrike" kern="1200" baseline="0">
                      <a:solidFill>
                        <a:schemeClr val="accent1"/>
                      </a:solidFill>
                      <a:latin typeface="+mn-lt"/>
                      <a:ea typeface="+mn-ea"/>
                      <a:cs typeface="+mn-cs"/>
                    </a:defRPr>
                  </a:pPr>
                  <a:endParaRPr lang="en-US"/>
                </a:p>
              </c:txPr>
            </c:trendlineLbl>
          </c:trendline>
          <c:xVal>
            <c:numRef>
              <c:f>PostCovid!$C$306:$C$323</c:f>
              <c:numCache>
                <c:formatCode>0.00</c:formatCode>
                <c:ptCount val="18"/>
                <c:pt idx="0">
                  <c:v>93.367999999999995</c:v>
                </c:pt>
                <c:pt idx="1">
                  <c:v>82.433000000000007</c:v>
                </c:pt>
                <c:pt idx="2">
                  <c:v>81.218000000000004</c:v>
                </c:pt>
                <c:pt idx="3">
                  <c:v>78.787999999999997</c:v>
                </c:pt>
                <c:pt idx="4">
                  <c:v>76.358000000000004</c:v>
                </c:pt>
                <c:pt idx="5">
                  <c:v>72.713000000000008</c:v>
                </c:pt>
                <c:pt idx="6">
                  <c:v>67.853000000000009</c:v>
                </c:pt>
                <c:pt idx="7">
                  <c:v>66.638000000000005</c:v>
                </c:pt>
                <c:pt idx="8">
                  <c:v>58.132999999999996</c:v>
                </c:pt>
                <c:pt idx="9">
                  <c:v>47.198</c:v>
                </c:pt>
                <c:pt idx="10">
                  <c:v>43.552999999999997</c:v>
                </c:pt>
                <c:pt idx="11">
                  <c:v>41.123000000000005</c:v>
                </c:pt>
                <c:pt idx="12">
                  <c:v>39.908000000000001</c:v>
                </c:pt>
                <c:pt idx="13">
                  <c:v>38.692999999999998</c:v>
                </c:pt>
                <c:pt idx="14">
                  <c:v>36.262999999999998</c:v>
                </c:pt>
                <c:pt idx="15">
                  <c:v>32.618000000000002</c:v>
                </c:pt>
                <c:pt idx="16">
                  <c:v>28.972999999999999</c:v>
                </c:pt>
                <c:pt idx="17">
                  <c:v>27.757999999999999</c:v>
                </c:pt>
              </c:numCache>
            </c:numRef>
          </c:xVal>
          <c:yVal>
            <c:numRef>
              <c:f>PostCovid!$D$306:$D$323</c:f>
              <c:numCache>
                <c:formatCode>General</c:formatCode>
                <c:ptCount val="18"/>
                <c:pt idx="0">
                  <c:v>15</c:v>
                </c:pt>
                <c:pt idx="1">
                  <c:v>28</c:v>
                </c:pt>
                <c:pt idx="2">
                  <c:v>13</c:v>
                </c:pt>
                <c:pt idx="3">
                  <c:v>38</c:v>
                </c:pt>
                <c:pt idx="4">
                  <c:v>40</c:v>
                </c:pt>
                <c:pt idx="5">
                  <c:v>33</c:v>
                </c:pt>
                <c:pt idx="6">
                  <c:v>51</c:v>
                </c:pt>
                <c:pt idx="7">
                  <c:v>37</c:v>
                </c:pt>
                <c:pt idx="8">
                  <c:v>44</c:v>
                </c:pt>
                <c:pt idx="9">
                  <c:v>56</c:v>
                </c:pt>
                <c:pt idx="10">
                  <c:v>53</c:v>
                </c:pt>
                <c:pt idx="11">
                  <c:v>34</c:v>
                </c:pt>
                <c:pt idx="12">
                  <c:v>54</c:v>
                </c:pt>
                <c:pt idx="13">
                  <c:v>69</c:v>
                </c:pt>
                <c:pt idx="14">
                  <c:v>52</c:v>
                </c:pt>
                <c:pt idx="15">
                  <c:v>59</c:v>
                </c:pt>
                <c:pt idx="16">
                  <c:v>53</c:v>
                </c:pt>
                <c:pt idx="17">
                  <c:v>63</c:v>
                </c:pt>
              </c:numCache>
            </c:numRef>
          </c:yVal>
          <c:smooth val="0"/>
          <c:extLst>
            <c:ext xmlns:c15="http://schemas.microsoft.com/office/drawing/2012/chart" uri="{02D57815-91ED-43cb-92C2-25804820EDAC}">
              <c15:datalabelsRange>
                <c15:f>PostCovid!$B$306:$B$323</c15:f>
                <c15:dlblRangeCache>
                  <c:ptCount val="18"/>
                  <c:pt idx="0">
                    <c:v>India</c:v>
                  </c:pt>
                  <c:pt idx="1">
                    <c:v>Brazil</c:v>
                  </c:pt>
                  <c:pt idx="2">
                    <c:v>Indonesia</c:v>
                  </c:pt>
                  <c:pt idx="3">
                    <c:v>Turkey</c:v>
                  </c:pt>
                  <c:pt idx="4">
                    <c:v>Poland</c:v>
                  </c:pt>
                  <c:pt idx="5">
                    <c:v>South Africa</c:v>
                  </c:pt>
                  <c:pt idx="6">
                    <c:v>Italy</c:v>
                  </c:pt>
                  <c:pt idx="7">
                    <c:v>Mexico</c:v>
                  </c:pt>
                  <c:pt idx="8">
                    <c:v>Ukraine</c:v>
                  </c:pt>
                  <c:pt idx="9">
                    <c:v>Spain</c:v>
                  </c:pt>
                  <c:pt idx="10">
                    <c:v>Canada</c:v>
                  </c:pt>
                  <c:pt idx="11">
                    <c:v>South Korea</c:v>
                  </c:pt>
                  <c:pt idx="12">
                    <c:v>France</c:v>
                  </c:pt>
                  <c:pt idx="13">
                    <c:v>Germany</c:v>
                  </c:pt>
                  <c:pt idx="14">
                    <c:v>Australia</c:v>
                  </c:pt>
                  <c:pt idx="15">
                    <c:v>Japan</c:v>
                  </c:pt>
                  <c:pt idx="16">
                    <c:v>Great Britain</c:v>
                  </c:pt>
                  <c:pt idx="17">
                    <c:v>Denmark</c:v>
                  </c:pt>
                </c15:dlblRangeCache>
              </c15:datalabelsRange>
            </c:ext>
            <c:ext xmlns:c16="http://schemas.microsoft.com/office/drawing/2014/chart" uri="{C3380CC4-5D6E-409C-BE32-E72D297353CC}">
              <c16:uniqueId val="{00000000-4138-4DE3-9ED8-676CB71E370A}"/>
            </c:ext>
          </c:extLst>
        </c:ser>
        <c:dLbls>
          <c:showLegendKey val="0"/>
          <c:showVal val="0"/>
          <c:showCatName val="0"/>
          <c:showSerName val="0"/>
          <c:showPercent val="0"/>
          <c:showBubbleSize val="0"/>
        </c:dLbls>
        <c:axId val="593435311"/>
        <c:axId val="593452367"/>
      </c:scatterChart>
      <c:valAx>
        <c:axId val="593435311"/>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800" b="1"/>
                  <a:t>Debiased</a:t>
                </a:r>
                <a:r>
                  <a:rPr lang="en-GB" sz="1800" b="1" baseline="0"/>
                  <a:t> National Regigiosity</a:t>
                </a:r>
                <a:endParaRPr lang="en-GB" sz="1800" b="1"/>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593452367"/>
        <c:crosses val="autoZero"/>
        <c:crossBetween val="midCat"/>
      </c:valAx>
      <c:valAx>
        <c:axId val="59345236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800" b="1"/>
                  <a:t>% Agreeing</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593435311"/>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b="1"/>
              <a:t>OECD2: Climate Change exists, is anthropogenic (orange)</a:t>
            </a:r>
          </a:p>
          <a:p>
            <a:pPr>
              <a:defRPr/>
            </a:pPr>
            <a:r>
              <a:rPr lang="en-US" sz="2000" b="1"/>
              <a:t>OECD3:</a:t>
            </a:r>
            <a:r>
              <a:rPr lang="en-US" sz="2000" b="1" baseline="0"/>
              <a:t> More frequent volcanic eruptions are</a:t>
            </a:r>
            <a:r>
              <a:rPr lang="en-US" sz="2000" b="1"/>
              <a:t> unlikely (grey</a:t>
            </a:r>
            <a:r>
              <a:rPr lang="en-US" sz="2000" b="1" baseline="0"/>
              <a:t>)</a:t>
            </a:r>
            <a:endParaRPr lang="en-US" sz="20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1"/>
          <c:order val="1"/>
          <c:tx>
            <c:v>CC is Anthro</c:v>
          </c:tx>
          <c:spPr>
            <a:ln w="25400" cap="rnd">
              <a:noFill/>
              <a:round/>
            </a:ln>
            <a:effectLst/>
          </c:spPr>
          <c:marker>
            <c:symbol val="circle"/>
            <c:size val="5"/>
            <c:spPr>
              <a:solidFill>
                <a:schemeClr val="accent2"/>
              </a:solidFill>
              <a:ln w="9525">
                <a:solidFill>
                  <a:schemeClr val="accent2"/>
                </a:solidFill>
              </a:ln>
              <a:effectLst/>
            </c:spPr>
          </c:marker>
          <c:dLbls>
            <c:dLbl>
              <c:idx val="0"/>
              <c:tx>
                <c:rich>
                  <a:bodyPr/>
                  <a:lstStyle/>
                  <a:p>
                    <a:fld id="{2C1281FB-3BA4-4044-A561-6BCF9CBF15D1}"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694B-46AC-927C-887EEF9D6847}"/>
                </c:ext>
              </c:extLst>
            </c:dLbl>
            <c:dLbl>
              <c:idx val="1"/>
              <c:tx>
                <c:rich>
                  <a:bodyPr/>
                  <a:lstStyle/>
                  <a:p>
                    <a:fld id="{674AEDF9-A6AA-407C-AB84-5E25BC722937}"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694B-46AC-927C-887EEF9D6847}"/>
                </c:ext>
              </c:extLst>
            </c:dLbl>
            <c:dLbl>
              <c:idx val="2"/>
              <c:tx>
                <c:rich>
                  <a:bodyPr/>
                  <a:lstStyle/>
                  <a:p>
                    <a:fld id="{9D6615F5-38F7-43B7-88C1-F2064ADD96AC}"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694B-46AC-927C-887EEF9D6847}"/>
                </c:ext>
              </c:extLst>
            </c:dLbl>
            <c:dLbl>
              <c:idx val="3"/>
              <c:tx>
                <c:rich>
                  <a:bodyPr/>
                  <a:lstStyle/>
                  <a:p>
                    <a:fld id="{0A50C5F5-F666-46A1-84B7-03DEE512EB21}"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694B-46AC-927C-887EEF9D6847}"/>
                </c:ext>
              </c:extLst>
            </c:dLbl>
            <c:dLbl>
              <c:idx val="4"/>
              <c:tx>
                <c:rich>
                  <a:bodyPr/>
                  <a:lstStyle/>
                  <a:p>
                    <a:fld id="{4C691E21-23D6-4AAC-9D1C-C88ABDB91C29}"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694B-46AC-927C-887EEF9D6847}"/>
                </c:ext>
              </c:extLst>
            </c:dLbl>
            <c:dLbl>
              <c:idx val="5"/>
              <c:tx>
                <c:rich>
                  <a:bodyPr/>
                  <a:lstStyle/>
                  <a:p>
                    <a:fld id="{843D5ECC-F456-4022-B798-EC807BF0AC25}"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694B-46AC-927C-887EEF9D6847}"/>
                </c:ext>
              </c:extLst>
            </c:dLbl>
            <c:dLbl>
              <c:idx val="6"/>
              <c:tx>
                <c:rich>
                  <a:bodyPr/>
                  <a:lstStyle/>
                  <a:p>
                    <a:fld id="{365C90D8-8CB0-469F-BEB9-4F89E34E9781}"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694B-46AC-927C-887EEF9D6847}"/>
                </c:ext>
              </c:extLst>
            </c:dLbl>
            <c:dLbl>
              <c:idx val="7"/>
              <c:tx>
                <c:rich>
                  <a:bodyPr/>
                  <a:lstStyle/>
                  <a:p>
                    <a:fld id="{457B22EB-E89E-4B72-8A53-F586AF140315}"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694B-46AC-927C-887EEF9D6847}"/>
                </c:ext>
              </c:extLst>
            </c:dLbl>
            <c:dLbl>
              <c:idx val="8"/>
              <c:tx>
                <c:rich>
                  <a:bodyPr/>
                  <a:lstStyle/>
                  <a:p>
                    <a:fld id="{03543DB7-8DEF-4979-873F-C371BEF67566}"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694B-46AC-927C-887EEF9D6847}"/>
                </c:ext>
              </c:extLst>
            </c:dLbl>
            <c:dLbl>
              <c:idx val="9"/>
              <c:tx>
                <c:rich>
                  <a:bodyPr/>
                  <a:lstStyle/>
                  <a:p>
                    <a:fld id="{EA10E140-6B3A-46BA-A1BF-624B29B8CA9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694B-46AC-927C-887EEF9D6847}"/>
                </c:ext>
              </c:extLst>
            </c:dLbl>
            <c:dLbl>
              <c:idx val="10"/>
              <c:tx>
                <c:rich>
                  <a:bodyPr/>
                  <a:lstStyle/>
                  <a:p>
                    <a:fld id="{8F6AE829-77F9-4FAA-BFFA-15DD2EBE4BF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694B-46AC-927C-887EEF9D6847}"/>
                </c:ext>
              </c:extLst>
            </c:dLbl>
            <c:dLbl>
              <c:idx val="11"/>
              <c:tx>
                <c:rich>
                  <a:bodyPr/>
                  <a:lstStyle/>
                  <a:p>
                    <a:fld id="{5C1B1459-6D53-4BFA-9D40-CCB2F10F71AF}"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694B-46AC-927C-887EEF9D6847}"/>
                </c:ext>
              </c:extLst>
            </c:dLbl>
            <c:dLbl>
              <c:idx val="12"/>
              <c:tx>
                <c:rich>
                  <a:bodyPr/>
                  <a:lstStyle/>
                  <a:p>
                    <a:fld id="{F04DA456-054C-494B-93D2-A7A5697DF7F3}"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694B-46AC-927C-887EEF9D6847}"/>
                </c:ext>
              </c:extLst>
            </c:dLbl>
            <c:dLbl>
              <c:idx val="13"/>
              <c:tx>
                <c:rich>
                  <a:bodyPr/>
                  <a:lstStyle/>
                  <a:p>
                    <a:fld id="{F5108018-DBE5-4EC9-BE0E-B2C8B32910A7}"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694B-46AC-927C-887EEF9D6847}"/>
                </c:ext>
              </c:extLst>
            </c:dLbl>
            <c:dLbl>
              <c:idx val="14"/>
              <c:layout>
                <c:manualLayout>
                  <c:x val="2.9567262127367409E-2"/>
                  <c:y val="-1.0703716024524579E-2"/>
                </c:manualLayout>
              </c:layout>
              <c:tx>
                <c:rich>
                  <a:bodyPr/>
                  <a:lstStyle/>
                  <a:p>
                    <a:fld id="{D58838B8-32BF-4D08-A8EB-52892B760459}"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694B-46AC-927C-887EEF9D6847}"/>
                </c:ext>
              </c:extLst>
            </c:dLbl>
            <c:dLbl>
              <c:idx val="15"/>
              <c:layout>
                <c:manualLayout>
                  <c:x val="-7.8074170461938843E-3"/>
                  <c:y val="-1.0126580663557429E-2"/>
                </c:manualLayout>
              </c:layout>
              <c:tx>
                <c:rich>
                  <a:bodyPr/>
                  <a:lstStyle/>
                  <a:p>
                    <a:fld id="{7512DCA9-0C7E-4750-AAE0-4260F61CD26E}"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694B-46AC-927C-887EEF9D6847}"/>
                </c:ext>
              </c:extLst>
            </c:dLbl>
            <c:dLbl>
              <c:idx val="16"/>
              <c:tx>
                <c:rich>
                  <a:bodyPr/>
                  <a:lstStyle/>
                  <a:p>
                    <a:fld id="{BC1337FA-A57A-462D-80DD-9D8E9ACC570D}"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694B-46AC-927C-887EEF9D6847}"/>
                </c:ext>
              </c:extLst>
            </c:dLbl>
            <c:dLbl>
              <c:idx val="17"/>
              <c:tx>
                <c:rich>
                  <a:bodyPr/>
                  <a:lstStyle/>
                  <a:p>
                    <a:fld id="{3BD6C64B-6FE3-49CF-B46F-CA73CD8AC32F}"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694B-46AC-927C-887EEF9D6847}"/>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accent2"/>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25400" cap="rnd">
                <a:solidFill>
                  <a:schemeClr val="accent2"/>
                </a:solidFill>
                <a:prstDash val="solid"/>
              </a:ln>
              <a:effectLst/>
            </c:spPr>
            <c:trendlineType val="linear"/>
            <c:forward val="7"/>
            <c:backward val="7"/>
            <c:dispRSqr val="1"/>
            <c:dispEq val="0"/>
            <c:trendlineLbl>
              <c:layout>
                <c:manualLayout>
                  <c:x val="0.11648430575976311"/>
                  <c:y val="5.2768256311251857E-3"/>
                </c:manualLayout>
              </c:layout>
              <c:numFmt formatCode="General" sourceLinked="0"/>
              <c:spPr>
                <a:noFill/>
                <a:ln>
                  <a:noFill/>
                </a:ln>
                <a:effectLst/>
              </c:spPr>
              <c:txPr>
                <a:bodyPr rot="0" spcFirstLastPara="1" vertOverflow="ellipsis" vert="horz" wrap="square" anchor="ctr" anchorCtr="1"/>
                <a:lstStyle/>
                <a:p>
                  <a:pPr>
                    <a:defRPr sz="1400" b="1" i="0" u="none" strike="noStrike" kern="1200" baseline="0">
                      <a:solidFill>
                        <a:schemeClr val="accent2"/>
                      </a:solidFill>
                      <a:latin typeface="+mn-lt"/>
                      <a:ea typeface="+mn-ea"/>
                      <a:cs typeface="+mn-cs"/>
                    </a:defRPr>
                  </a:pPr>
                  <a:endParaRPr lang="en-US"/>
                </a:p>
              </c:txPr>
            </c:trendlineLbl>
          </c:trendline>
          <c:xVal>
            <c:numRef>
              <c:f>PostCovid!$C$306:$C$323</c:f>
              <c:numCache>
                <c:formatCode>0.00</c:formatCode>
                <c:ptCount val="18"/>
                <c:pt idx="0">
                  <c:v>93.367999999999995</c:v>
                </c:pt>
                <c:pt idx="1">
                  <c:v>82.433000000000007</c:v>
                </c:pt>
                <c:pt idx="2">
                  <c:v>81.218000000000004</c:v>
                </c:pt>
                <c:pt idx="3">
                  <c:v>78.787999999999997</c:v>
                </c:pt>
                <c:pt idx="4">
                  <c:v>76.358000000000004</c:v>
                </c:pt>
                <c:pt idx="5">
                  <c:v>72.713000000000008</c:v>
                </c:pt>
                <c:pt idx="6">
                  <c:v>67.853000000000009</c:v>
                </c:pt>
                <c:pt idx="7">
                  <c:v>66.638000000000005</c:v>
                </c:pt>
                <c:pt idx="8">
                  <c:v>58.132999999999996</c:v>
                </c:pt>
                <c:pt idx="9">
                  <c:v>47.198</c:v>
                </c:pt>
                <c:pt idx="10">
                  <c:v>43.552999999999997</c:v>
                </c:pt>
                <c:pt idx="11">
                  <c:v>41.123000000000005</c:v>
                </c:pt>
                <c:pt idx="12">
                  <c:v>39.908000000000001</c:v>
                </c:pt>
                <c:pt idx="13">
                  <c:v>38.692999999999998</c:v>
                </c:pt>
                <c:pt idx="14">
                  <c:v>36.262999999999998</c:v>
                </c:pt>
                <c:pt idx="15">
                  <c:v>32.618000000000002</c:v>
                </c:pt>
                <c:pt idx="16">
                  <c:v>28.972999999999999</c:v>
                </c:pt>
                <c:pt idx="17">
                  <c:v>27.757999999999999</c:v>
                </c:pt>
              </c:numCache>
            </c:numRef>
          </c:xVal>
          <c:yVal>
            <c:numRef>
              <c:f>PostCovid!$E$306:$E$323</c:f>
              <c:numCache>
                <c:formatCode>General</c:formatCode>
                <c:ptCount val="18"/>
                <c:pt idx="0">
                  <c:v>73</c:v>
                </c:pt>
                <c:pt idx="1">
                  <c:v>84</c:v>
                </c:pt>
                <c:pt idx="2">
                  <c:v>81</c:v>
                </c:pt>
                <c:pt idx="3">
                  <c:v>82</c:v>
                </c:pt>
                <c:pt idx="4">
                  <c:v>74</c:v>
                </c:pt>
                <c:pt idx="5">
                  <c:v>87</c:v>
                </c:pt>
                <c:pt idx="6">
                  <c:v>84</c:v>
                </c:pt>
                <c:pt idx="7">
                  <c:v>87</c:v>
                </c:pt>
                <c:pt idx="8">
                  <c:v>76</c:v>
                </c:pt>
                <c:pt idx="9">
                  <c:v>80</c:v>
                </c:pt>
                <c:pt idx="10">
                  <c:v>69</c:v>
                </c:pt>
                <c:pt idx="11">
                  <c:v>80</c:v>
                </c:pt>
                <c:pt idx="12">
                  <c:v>57</c:v>
                </c:pt>
                <c:pt idx="13">
                  <c:v>71</c:v>
                </c:pt>
                <c:pt idx="14">
                  <c:v>63</c:v>
                </c:pt>
                <c:pt idx="15">
                  <c:v>65</c:v>
                </c:pt>
                <c:pt idx="16">
                  <c:v>67</c:v>
                </c:pt>
                <c:pt idx="17">
                  <c:v>63</c:v>
                </c:pt>
              </c:numCache>
            </c:numRef>
          </c:yVal>
          <c:smooth val="0"/>
          <c:extLst>
            <c:ext xmlns:c15="http://schemas.microsoft.com/office/drawing/2012/chart" uri="{02D57815-91ED-43cb-92C2-25804820EDAC}">
              <c15:datalabelsRange>
                <c15:f>PostCovid!$B$306:$B$323</c15:f>
                <c15:dlblRangeCache>
                  <c:ptCount val="18"/>
                  <c:pt idx="0">
                    <c:v>India</c:v>
                  </c:pt>
                  <c:pt idx="1">
                    <c:v>Brazil</c:v>
                  </c:pt>
                  <c:pt idx="2">
                    <c:v>Indonesia</c:v>
                  </c:pt>
                  <c:pt idx="3">
                    <c:v>Turkey</c:v>
                  </c:pt>
                  <c:pt idx="4">
                    <c:v>Poland</c:v>
                  </c:pt>
                  <c:pt idx="5">
                    <c:v>South Africa</c:v>
                  </c:pt>
                  <c:pt idx="6">
                    <c:v>Italy</c:v>
                  </c:pt>
                  <c:pt idx="7">
                    <c:v>Mexico</c:v>
                  </c:pt>
                  <c:pt idx="8">
                    <c:v>Ukraine</c:v>
                  </c:pt>
                  <c:pt idx="9">
                    <c:v>Spain</c:v>
                  </c:pt>
                  <c:pt idx="10">
                    <c:v>Canada</c:v>
                  </c:pt>
                  <c:pt idx="11">
                    <c:v>South Korea</c:v>
                  </c:pt>
                  <c:pt idx="12">
                    <c:v>France</c:v>
                  </c:pt>
                  <c:pt idx="13">
                    <c:v>Germany</c:v>
                  </c:pt>
                  <c:pt idx="14">
                    <c:v>Australia</c:v>
                  </c:pt>
                  <c:pt idx="15">
                    <c:v>Japan</c:v>
                  </c:pt>
                  <c:pt idx="16">
                    <c:v>Great Britain</c:v>
                  </c:pt>
                  <c:pt idx="17">
                    <c:v>Denmark</c:v>
                  </c:pt>
                </c15:dlblRangeCache>
              </c15:datalabelsRange>
            </c:ext>
            <c:ext xmlns:c16="http://schemas.microsoft.com/office/drawing/2014/chart" uri="{C3380CC4-5D6E-409C-BE32-E72D297353CC}">
              <c16:uniqueId val="{00000014-694B-46AC-927C-887EEF9D6847}"/>
            </c:ext>
          </c:extLst>
        </c:ser>
        <c:ser>
          <c:idx val="2"/>
          <c:order val="2"/>
          <c:tx>
            <c:v>eruptions unlikely</c:v>
          </c:tx>
          <c:spPr>
            <a:ln w="25400" cap="rnd">
              <a:noFill/>
              <a:round/>
            </a:ln>
            <a:effectLst/>
          </c:spPr>
          <c:marker>
            <c:symbol val="circle"/>
            <c:size val="5"/>
            <c:spPr>
              <a:solidFill>
                <a:schemeClr val="accent3"/>
              </a:solidFill>
              <a:ln w="9525">
                <a:solidFill>
                  <a:schemeClr val="accent3"/>
                </a:solidFill>
              </a:ln>
              <a:effectLst/>
            </c:spPr>
          </c:marker>
          <c:dLbls>
            <c:dLbl>
              <c:idx val="0"/>
              <c:tx>
                <c:rich>
                  <a:bodyPr/>
                  <a:lstStyle/>
                  <a:p>
                    <a:fld id="{87746C41-370A-4CCF-9A3B-8B7BFD2C6FB2}"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7-694B-46AC-927C-887EEF9D6847}"/>
                </c:ext>
              </c:extLst>
            </c:dLbl>
            <c:dLbl>
              <c:idx val="1"/>
              <c:tx>
                <c:rich>
                  <a:bodyPr/>
                  <a:lstStyle/>
                  <a:p>
                    <a:fld id="{AE87E30D-B8ED-47A1-8AD3-4875337DB902}"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4-694B-46AC-927C-887EEF9D6847}"/>
                </c:ext>
              </c:extLst>
            </c:dLbl>
            <c:dLbl>
              <c:idx val="2"/>
              <c:tx>
                <c:rich>
                  <a:bodyPr/>
                  <a:lstStyle/>
                  <a:p>
                    <a:fld id="{B5CC430D-8CC3-448B-8282-7506AF19962D}"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6-694B-46AC-927C-887EEF9D6847}"/>
                </c:ext>
              </c:extLst>
            </c:dLbl>
            <c:dLbl>
              <c:idx val="3"/>
              <c:tx>
                <c:rich>
                  <a:bodyPr/>
                  <a:lstStyle/>
                  <a:p>
                    <a:fld id="{FF5292F3-9FA6-439E-956A-F3E0CDB311E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8-694B-46AC-927C-887EEF9D6847}"/>
                </c:ext>
              </c:extLst>
            </c:dLbl>
            <c:dLbl>
              <c:idx val="4"/>
              <c:layout>
                <c:manualLayout>
                  <c:x val="-5.2049446974625898E-3"/>
                  <c:y val="2.0253161327113967E-3"/>
                </c:manualLayout>
              </c:layout>
              <c:tx>
                <c:rich>
                  <a:bodyPr/>
                  <a:lstStyle/>
                  <a:p>
                    <a:fld id="{FEA0F3D3-22E9-433C-A873-1386C42F5204}"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5-694B-46AC-927C-887EEF9D6847}"/>
                </c:ext>
              </c:extLst>
            </c:dLbl>
            <c:dLbl>
              <c:idx val="5"/>
              <c:tx>
                <c:rich>
                  <a:bodyPr/>
                  <a:lstStyle/>
                  <a:p>
                    <a:fld id="{3C0B942C-D2A5-4CC9-8CA3-18421FB03CE9}"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3-694B-46AC-927C-887EEF9D6847}"/>
                </c:ext>
              </c:extLst>
            </c:dLbl>
            <c:dLbl>
              <c:idx val="6"/>
              <c:tx>
                <c:rich>
                  <a:bodyPr/>
                  <a:lstStyle/>
                  <a:p>
                    <a:fld id="{DE75689C-E167-497D-9CF3-172954A9A58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9-694B-46AC-927C-887EEF9D6847}"/>
                </c:ext>
              </c:extLst>
            </c:dLbl>
            <c:dLbl>
              <c:idx val="7"/>
              <c:tx>
                <c:rich>
                  <a:bodyPr/>
                  <a:lstStyle/>
                  <a:p>
                    <a:fld id="{2B882DF5-8920-44BA-B262-36D2C7D68009}"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2-694B-46AC-927C-887EEF9D6847}"/>
                </c:ext>
              </c:extLst>
            </c:dLbl>
            <c:dLbl>
              <c:idx val="8"/>
              <c:tx>
                <c:rich>
                  <a:bodyPr/>
                  <a:lstStyle/>
                  <a:p>
                    <a:fld id="{2F34376F-DDC2-4E00-8213-B2C8B8E8F322}"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1-694B-46AC-927C-887EEF9D6847}"/>
                </c:ext>
              </c:extLst>
            </c:dLbl>
            <c:dLbl>
              <c:idx val="9"/>
              <c:tx>
                <c:rich>
                  <a:bodyPr/>
                  <a:lstStyle/>
                  <a:p>
                    <a:fld id="{FFFE40D2-CCC1-4C30-8B60-9F20E56A9F71}"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0-694B-46AC-927C-887EEF9D6847}"/>
                </c:ext>
              </c:extLst>
            </c:dLbl>
            <c:dLbl>
              <c:idx val="10"/>
              <c:tx>
                <c:rich>
                  <a:bodyPr/>
                  <a:lstStyle/>
                  <a:p>
                    <a:fld id="{286FCE3A-47E0-4EE0-AD43-3F7321EB384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A-694B-46AC-927C-887EEF9D6847}"/>
                </c:ext>
              </c:extLst>
            </c:dLbl>
            <c:dLbl>
              <c:idx val="11"/>
              <c:tx>
                <c:rich>
                  <a:bodyPr/>
                  <a:lstStyle/>
                  <a:p>
                    <a:fld id="{B7FAA383-38CD-4AA4-9E13-64CA5F12C0AC}"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E-694B-46AC-927C-887EEF9D6847}"/>
                </c:ext>
              </c:extLst>
            </c:dLbl>
            <c:dLbl>
              <c:idx val="12"/>
              <c:tx>
                <c:rich>
                  <a:bodyPr/>
                  <a:lstStyle/>
                  <a:p>
                    <a:fld id="{FB3C1DEB-4983-4E2C-9B50-C6D62F177654}"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F-694B-46AC-927C-887EEF9D6847}"/>
                </c:ext>
              </c:extLst>
            </c:dLbl>
            <c:dLbl>
              <c:idx val="13"/>
              <c:tx>
                <c:rich>
                  <a:bodyPr/>
                  <a:lstStyle/>
                  <a:p>
                    <a:fld id="{97546FC9-29E5-4899-A59C-B273DB4AAC1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B-694B-46AC-927C-887EEF9D6847}"/>
                </c:ext>
              </c:extLst>
            </c:dLbl>
            <c:dLbl>
              <c:idx val="14"/>
              <c:layout>
                <c:manualLayout>
                  <c:x val="-0.1206896551724138"/>
                  <c:y val="3.4430374256095006E-2"/>
                </c:manualLayout>
              </c:layout>
              <c:tx>
                <c:rich>
                  <a:bodyPr/>
                  <a:lstStyle/>
                  <a:p>
                    <a:fld id="{172184AB-B493-4CBE-8D4E-31B08D7838B9}"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D-694B-46AC-927C-887EEF9D6847}"/>
                </c:ext>
              </c:extLst>
            </c:dLbl>
            <c:dLbl>
              <c:idx val="15"/>
              <c:tx>
                <c:rich>
                  <a:bodyPr/>
                  <a:lstStyle/>
                  <a:p>
                    <a:fld id="{08EA80B7-BC11-491F-8F6C-905522F34634}"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B-694B-46AC-927C-887EEF9D6847}"/>
                </c:ext>
              </c:extLst>
            </c:dLbl>
            <c:dLbl>
              <c:idx val="16"/>
              <c:layout>
                <c:manualLayout>
                  <c:x val="-0.10279765777488617"/>
                  <c:y val="3.0379741990672064E-2"/>
                </c:manualLayout>
              </c:layout>
              <c:tx>
                <c:rich>
                  <a:bodyPr/>
                  <a:lstStyle/>
                  <a:p>
                    <a:fld id="{45BEE77F-3476-46D7-863A-0F84F0B1E80F}"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A-694B-46AC-927C-887EEF9D6847}"/>
                </c:ext>
              </c:extLst>
            </c:dLbl>
            <c:dLbl>
              <c:idx val="17"/>
              <c:tx>
                <c:rich>
                  <a:bodyPr/>
                  <a:lstStyle/>
                  <a:p>
                    <a:fld id="{14FEF1AE-C856-4EE1-8DDE-124FA9F715EB}"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C-694B-46AC-927C-887EEF9D6847}"/>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lumMod val="50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25400" cap="rnd">
                <a:solidFill>
                  <a:schemeClr val="accent3"/>
                </a:solidFill>
                <a:prstDash val="solid"/>
              </a:ln>
              <a:effectLst/>
            </c:spPr>
            <c:trendlineType val="linear"/>
            <c:forward val="7"/>
            <c:backward val="7"/>
            <c:dispRSqr val="1"/>
            <c:dispEq val="0"/>
            <c:trendlineLbl>
              <c:layout>
                <c:manualLayout>
                  <c:x val="0.10607441636483803"/>
                  <c:y val="1.1735670409939933E-2"/>
                </c:manualLayout>
              </c:layout>
              <c:numFmt formatCode="General" sourceLinked="0"/>
              <c:spPr>
                <a:noFill/>
                <a:ln>
                  <a:noFill/>
                </a:ln>
                <a:effectLst/>
              </c:spPr>
              <c:txPr>
                <a:bodyPr rot="0" spcFirstLastPara="1" vertOverflow="ellipsis" vert="horz" wrap="square" anchor="ctr" anchorCtr="1"/>
                <a:lstStyle/>
                <a:p>
                  <a:pPr>
                    <a:defRPr sz="1400" b="1" i="0" u="none" strike="noStrike" kern="1200" baseline="0">
                      <a:solidFill>
                        <a:schemeClr val="bg1">
                          <a:lumMod val="50000"/>
                        </a:schemeClr>
                      </a:solidFill>
                      <a:latin typeface="+mn-lt"/>
                      <a:ea typeface="+mn-ea"/>
                      <a:cs typeface="+mn-cs"/>
                    </a:defRPr>
                  </a:pPr>
                  <a:endParaRPr lang="en-US"/>
                </a:p>
              </c:txPr>
            </c:trendlineLbl>
          </c:trendline>
          <c:xVal>
            <c:numRef>
              <c:f>PostCovid!$C$306:$C$323</c:f>
              <c:numCache>
                <c:formatCode>0.00</c:formatCode>
                <c:ptCount val="18"/>
                <c:pt idx="0">
                  <c:v>93.367999999999995</c:v>
                </c:pt>
                <c:pt idx="1">
                  <c:v>82.433000000000007</c:v>
                </c:pt>
                <c:pt idx="2">
                  <c:v>81.218000000000004</c:v>
                </c:pt>
                <c:pt idx="3">
                  <c:v>78.787999999999997</c:v>
                </c:pt>
                <c:pt idx="4">
                  <c:v>76.358000000000004</c:v>
                </c:pt>
                <c:pt idx="5">
                  <c:v>72.713000000000008</c:v>
                </c:pt>
                <c:pt idx="6">
                  <c:v>67.853000000000009</c:v>
                </c:pt>
                <c:pt idx="7">
                  <c:v>66.638000000000005</c:v>
                </c:pt>
                <c:pt idx="8">
                  <c:v>58.132999999999996</c:v>
                </c:pt>
                <c:pt idx="9">
                  <c:v>47.198</c:v>
                </c:pt>
                <c:pt idx="10">
                  <c:v>43.552999999999997</c:v>
                </c:pt>
                <c:pt idx="11">
                  <c:v>41.123000000000005</c:v>
                </c:pt>
                <c:pt idx="12">
                  <c:v>39.908000000000001</c:v>
                </c:pt>
                <c:pt idx="13">
                  <c:v>38.692999999999998</c:v>
                </c:pt>
                <c:pt idx="14">
                  <c:v>36.262999999999998</c:v>
                </c:pt>
                <c:pt idx="15">
                  <c:v>32.618000000000002</c:v>
                </c:pt>
                <c:pt idx="16">
                  <c:v>28.972999999999999</c:v>
                </c:pt>
                <c:pt idx="17">
                  <c:v>27.757999999999999</c:v>
                </c:pt>
              </c:numCache>
            </c:numRef>
          </c:xVal>
          <c:yVal>
            <c:numRef>
              <c:f>PostCovid!$F$306:$F$323</c:f>
              <c:numCache>
                <c:formatCode>General</c:formatCode>
                <c:ptCount val="18"/>
                <c:pt idx="0">
                  <c:v>20</c:v>
                </c:pt>
                <c:pt idx="1">
                  <c:v>33</c:v>
                </c:pt>
                <c:pt idx="2">
                  <c:v>19</c:v>
                </c:pt>
                <c:pt idx="3">
                  <c:v>21</c:v>
                </c:pt>
                <c:pt idx="4">
                  <c:v>31</c:v>
                </c:pt>
                <c:pt idx="5">
                  <c:v>26</c:v>
                </c:pt>
                <c:pt idx="6">
                  <c:v>49</c:v>
                </c:pt>
                <c:pt idx="7">
                  <c:v>33</c:v>
                </c:pt>
                <c:pt idx="8">
                  <c:v>36</c:v>
                </c:pt>
                <c:pt idx="9">
                  <c:v>41</c:v>
                </c:pt>
                <c:pt idx="10">
                  <c:v>37</c:v>
                </c:pt>
                <c:pt idx="11">
                  <c:v>31</c:v>
                </c:pt>
                <c:pt idx="12">
                  <c:v>37</c:v>
                </c:pt>
                <c:pt idx="13">
                  <c:v>60</c:v>
                </c:pt>
                <c:pt idx="14">
                  <c:v>41</c:v>
                </c:pt>
                <c:pt idx="15">
                  <c:v>52</c:v>
                </c:pt>
                <c:pt idx="16">
                  <c:v>62</c:v>
                </c:pt>
                <c:pt idx="17">
                  <c:v>41</c:v>
                </c:pt>
              </c:numCache>
            </c:numRef>
          </c:yVal>
          <c:smooth val="0"/>
          <c:extLst>
            <c:ext xmlns:c15="http://schemas.microsoft.com/office/drawing/2012/chart" uri="{02D57815-91ED-43cb-92C2-25804820EDAC}">
              <c15:datalabelsRange>
                <c15:f>PostCovid!$B$306:$B$323</c15:f>
                <c15:dlblRangeCache>
                  <c:ptCount val="18"/>
                  <c:pt idx="0">
                    <c:v>India</c:v>
                  </c:pt>
                  <c:pt idx="1">
                    <c:v>Brazil</c:v>
                  </c:pt>
                  <c:pt idx="2">
                    <c:v>Indonesia</c:v>
                  </c:pt>
                  <c:pt idx="3">
                    <c:v>Turkey</c:v>
                  </c:pt>
                  <c:pt idx="4">
                    <c:v>Poland</c:v>
                  </c:pt>
                  <c:pt idx="5">
                    <c:v>South Africa</c:v>
                  </c:pt>
                  <c:pt idx="6">
                    <c:v>Italy</c:v>
                  </c:pt>
                  <c:pt idx="7">
                    <c:v>Mexico</c:v>
                  </c:pt>
                  <c:pt idx="8">
                    <c:v>Ukraine</c:v>
                  </c:pt>
                  <c:pt idx="9">
                    <c:v>Spain</c:v>
                  </c:pt>
                  <c:pt idx="10">
                    <c:v>Canada</c:v>
                  </c:pt>
                  <c:pt idx="11">
                    <c:v>South Korea</c:v>
                  </c:pt>
                  <c:pt idx="12">
                    <c:v>France</c:v>
                  </c:pt>
                  <c:pt idx="13">
                    <c:v>Germany</c:v>
                  </c:pt>
                  <c:pt idx="14">
                    <c:v>Australia</c:v>
                  </c:pt>
                  <c:pt idx="15">
                    <c:v>Japan</c:v>
                  </c:pt>
                  <c:pt idx="16">
                    <c:v>Great Britain</c:v>
                  </c:pt>
                  <c:pt idx="17">
                    <c:v>Denmark</c:v>
                  </c:pt>
                </c15:dlblRangeCache>
              </c15:datalabelsRange>
            </c:ext>
            <c:ext xmlns:c16="http://schemas.microsoft.com/office/drawing/2014/chart" uri="{C3380CC4-5D6E-409C-BE32-E72D297353CC}">
              <c16:uniqueId val="{00000028-694B-46AC-927C-887EEF9D6847}"/>
            </c:ext>
          </c:extLst>
        </c:ser>
        <c:dLbls>
          <c:showLegendKey val="0"/>
          <c:showVal val="0"/>
          <c:showCatName val="0"/>
          <c:showSerName val="0"/>
          <c:showPercent val="0"/>
          <c:showBubbleSize val="0"/>
        </c:dLbls>
        <c:axId val="593435311"/>
        <c:axId val="593452367"/>
        <c:extLst>
          <c:ext xmlns:c15="http://schemas.microsoft.com/office/drawing/2012/chart" uri="{02D57815-91ED-43cb-92C2-25804820EDAC}">
            <c15:filteredScatterSeries>
              <c15:ser>
                <c:idx val="0"/>
                <c:order val="0"/>
                <c:tx>
                  <c:v>Cut by half</c:v>
                </c:tx>
                <c:spPr>
                  <a:ln w="25400" cap="rnd">
                    <a:noFill/>
                    <a:round/>
                  </a:ln>
                  <a:effectLst/>
                </c:spPr>
                <c:marker>
                  <c:symbol val="circle"/>
                  <c:size val="5"/>
                  <c:spPr>
                    <a:solidFill>
                      <a:schemeClr val="accent1"/>
                    </a:solidFill>
                    <a:ln w="9525">
                      <a:solidFill>
                        <a:schemeClr val="accent1"/>
                      </a:solidFill>
                    </a:ln>
                    <a:effectLst/>
                  </c:spPr>
                </c:marker>
                <c:dLbls>
                  <c:dLbl>
                    <c:idx val="0"/>
                    <c:tx>
                      <c:rich>
                        <a:bodyPr/>
                        <a:lstStyle/>
                        <a:p>
                          <a:fld id="{43900BC3-F325-4E17-84F3-8AE53C04B1DF}" type="CELLRANGE">
                            <a:rPr lang="en-US"/>
                            <a:pPr/>
                            <a:t>[CELLRANGE]</a:t>
                          </a:fld>
                          <a:endParaRPr lang="en-GB"/>
                        </a:p>
                      </c:rich>
                    </c:tx>
                    <c:dLblPos val="t"/>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0-694B-46AC-927C-887EEF9D6847}"/>
                      </c:ext>
                    </c:extLst>
                  </c:dLbl>
                  <c:dLbl>
                    <c:idx val="1"/>
                    <c:tx>
                      <c:rich>
                        <a:bodyPr/>
                        <a:lstStyle/>
                        <a:p>
                          <a:fld id="{6DBDF2F5-F8C9-457B-9B61-048C7BDCB966}"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1-694B-46AC-927C-887EEF9D6847}"/>
                      </c:ext>
                    </c:extLst>
                  </c:dLbl>
                  <c:dLbl>
                    <c:idx val="2"/>
                    <c:tx>
                      <c:rich>
                        <a:bodyPr/>
                        <a:lstStyle/>
                        <a:p>
                          <a:fld id="{ABF2C9B3-8641-4BA4-9AF0-70F2A6538538}" type="CELLRANGE">
                            <a:rPr lang="en-US"/>
                            <a:pPr/>
                            <a:t>[CELLRANGE]</a:t>
                          </a:fld>
                          <a:endParaRPr lang="en-GB"/>
                        </a:p>
                      </c:rich>
                    </c:tx>
                    <c:dLblPos val="t"/>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2-694B-46AC-927C-887EEF9D6847}"/>
                      </c:ext>
                    </c:extLst>
                  </c:dLbl>
                  <c:dLbl>
                    <c:idx val="3"/>
                    <c:tx>
                      <c:rich>
                        <a:bodyPr/>
                        <a:lstStyle/>
                        <a:p>
                          <a:fld id="{1C383A66-07A0-43BE-B3DB-63A312CAB33F}"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3-694B-46AC-927C-887EEF9D6847}"/>
                      </c:ext>
                    </c:extLst>
                  </c:dLbl>
                  <c:dLbl>
                    <c:idx val="4"/>
                    <c:tx>
                      <c:rich>
                        <a:bodyPr/>
                        <a:lstStyle/>
                        <a:p>
                          <a:fld id="{FC16DCA6-E8B3-48D9-B2EB-43BF39EDAA32}" type="CELLRANGE">
                            <a:rPr lang="en-US"/>
                            <a:pPr/>
                            <a:t>[CELLRANGE]</a:t>
                          </a:fld>
                          <a:endParaRPr lang="en-GB"/>
                        </a:p>
                      </c:rich>
                    </c:tx>
                    <c:dLblPos val="t"/>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4-694B-46AC-927C-887EEF9D6847}"/>
                      </c:ext>
                    </c:extLst>
                  </c:dLbl>
                  <c:dLbl>
                    <c:idx val="5"/>
                    <c:tx>
                      <c:rich>
                        <a:bodyPr/>
                        <a:lstStyle/>
                        <a:p>
                          <a:fld id="{A3F504FF-F278-40AE-8219-5FD0DD37AD35}" type="CELLRANGE">
                            <a:rPr lang="en-US"/>
                            <a:pPr/>
                            <a:t>[CELLRANGE]</a:t>
                          </a:fld>
                          <a:endParaRPr lang="en-GB"/>
                        </a:p>
                      </c:rich>
                    </c:tx>
                    <c:dLblPos val="b"/>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5-694B-46AC-927C-887EEF9D6847}"/>
                      </c:ext>
                    </c:extLst>
                  </c:dLbl>
                  <c:dLbl>
                    <c:idx val="6"/>
                    <c:tx>
                      <c:rich>
                        <a:bodyPr/>
                        <a:lstStyle/>
                        <a:p>
                          <a:fld id="{7FECC0FD-6BCB-41C1-B25B-4F0D8AC43F81}" type="CELLRANGE">
                            <a:rPr lang="en-US"/>
                            <a:pPr/>
                            <a:t>[CELLRANGE]</a:t>
                          </a:fld>
                          <a:endParaRPr lang="en-GB"/>
                        </a:p>
                      </c:rich>
                    </c:tx>
                    <c:dLblPos val="t"/>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6-694B-46AC-927C-887EEF9D6847}"/>
                      </c:ext>
                    </c:extLst>
                  </c:dLbl>
                  <c:dLbl>
                    <c:idx val="7"/>
                    <c:tx>
                      <c:rich>
                        <a:bodyPr/>
                        <a:lstStyle/>
                        <a:p>
                          <a:fld id="{B9409339-F235-4E8A-AAFB-D1995B99C9D2}" type="CELLRANGE">
                            <a:rPr lang="en-US"/>
                            <a:pPr/>
                            <a:t>[CELLRANGE]</a:t>
                          </a:fld>
                          <a:endParaRPr lang="en-GB"/>
                        </a:p>
                      </c:rich>
                    </c:tx>
                    <c:dLblPos val="b"/>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7-694B-46AC-927C-887EEF9D6847}"/>
                      </c:ext>
                    </c:extLst>
                  </c:dLbl>
                  <c:dLbl>
                    <c:idx val="8"/>
                    <c:tx>
                      <c:rich>
                        <a:bodyPr/>
                        <a:lstStyle/>
                        <a:p>
                          <a:fld id="{2627A248-0F16-4E33-9398-824F8EA7FD75}" type="CELLRANGE">
                            <a:rPr lang="en-US"/>
                            <a:pPr/>
                            <a:t>[CELLRANGE]</a:t>
                          </a:fld>
                          <a:endParaRPr lang="en-GB"/>
                        </a:p>
                      </c:rich>
                    </c:tx>
                    <c:dLblPos val="t"/>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8-694B-46AC-927C-887EEF9D6847}"/>
                      </c:ext>
                    </c:extLst>
                  </c:dLbl>
                  <c:dLbl>
                    <c:idx val="9"/>
                    <c:tx>
                      <c:rich>
                        <a:bodyPr/>
                        <a:lstStyle/>
                        <a:p>
                          <a:fld id="{9A29911D-28BA-48C8-AA40-C7527D305CB6}"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9-694B-46AC-927C-887EEF9D6847}"/>
                      </c:ext>
                    </c:extLst>
                  </c:dLbl>
                  <c:dLbl>
                    <c:idx val="10"/>
                    <c:tx>
                      <c:rich>
                        <a:bodyPr/>
                        <a:lstStyle/>
                        <a:p>
                          <a:fld id="{0ECBE6E2-B96C-45D2-AFFC-B364EC1ED4E2}"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A-694B-46AC-927C-887EEF9D6847}"/>
                      </c:ext>
                    </c:extLst>
                  </c:dLbl>
                  <c:dLbl>
                    <c:idx val="11"/>
                    <c:tx>
                      <c:rich>
                        <a:bodyPr/>
                        <a:lstStyle/>
                        <a:p>
                          <a:fld id="{21E758DF-C3CA-4706-986B-828013EDDD36}"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B-694B-46AC-927C-887EEF9D6847}"/>
                      </c:ext>
                    </c:extLst>
                  </c:dLbl>
                  <c:dLbl>
                    <c:idx val="12"/>
                    <c:tx>
                      <c:rich>
                        <a:bodyPr/>
                        <a:lstStyle/>
                        <a:p>
                          <a:fld id="{4FE85E11-7A1C-4541-95BC-1E33C90834A7}" type="CELLRANGE">
                            <a:rPr lang="en-US"/>
                            <a:pPr/>
                            <a:t>[CELLRANGE]</a:t>
                          </a:fld>
                          <a:endParaRPr lang="en-GB"/>
                        </a:p>
                      </c:rich>
                    </c:tx>
                    <c:dLblPos val="t"/>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C-694B-46AC-927C-887EEF9D6847}"/>
                      </c:ext>
                    </c:extLst>
                  </c:dLbl>
                  <c:dLbl>
                    <c:idx val="13"/>
                    <c:tx>
                      <c:rich>
                        <a:bodyPr/>
                        <a:lstStyle/>
                        <a:p>
                          <a:fld id="{9B7E6949-E401-493B-BDCF-77C23309A281}"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D-694B-46AC-927C-887EEF9D6847}"/>
                      </c:ext>
                    </c:extLst>
                  </c:dLbl>
                  <c:dLbl>
                    <c:idx val="14"/>
                    <c:tx>
                      <c:rich>
                        <a:bodyPr/>
                        <a:lstStyle/>
                        <a:p>
                          <a:fld id="{0DDB3163-C51C-4BFB-B90F-3424336CF6F3}" type="CELLRANGE">
                            <a:rPr lang="en-US"/>
                            <a:pPr/>
                            <a:t>[CELLRANGE]</a:t>
                          </a:fld>
                          <a:endParaRPr lang="en-GB"/>
                        </a:p>
                      </c:rich>
                    </c:tx>
                    <c:dLblPos val="b"/>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E-694B-46AC-927C-887EEF9D6847}"/>
                      </c:ext>
                    </c:extLst>
                  </c:dLbl>
                  <c:dLbl>
                    <c:idx val="15"/>
                    <c:tx>
                      <c:rich>
                        <a:bodyPr/>
                        <a:lstStyle/>
                        <a:p>
                          <a:fld id="{2A5073EB-E335-4C87-9FEE-24AEF016F3A2}" type="CELLRANGE">
                            <a:rPr lang="en-US"/>
                            <a:pPr/>
                            <a:t>[CELLRANGE]</a:t>
                          </a:fld>
                          <a:endParaRPr lang="en-GB"/>
                        </a:p>
                      </c:rich>
                    </c:tx>
                    <c:dLblPos val="t"/>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F-694B-46AC-927C-887EEF9D6847}"/>
                      </c:ext>
                    </c:extLst>
                  </c:dLbl>
                  <c:dLbl>
                    <c:idx val="16"/>
                    <c:tx>
                      <c:rich>
                        <a:bodyPr/>
                        <a:lstStyle/>
                        <a:p>
                          <a:fld id="{2A719454-4019-4040-8DB3-2CB298EE1BA4}" type="CELLRANGE">
                            <a:rPr lang="en-US"/>
                            <a:pPr/>
                            <a:t>[CELLRANGE]</a:t>
                          </a:fld>
                          <a:endParaRPr lang="en-GB"/>
                        </a:p>
                      </c:rich>
                    </c:tx>
                    <c:dLblPos val="l"/>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10-694B-46AC-927C-887EEF9D6847}"/>
                      </c:ext>
                    </c:extLst>
                  </c:dLbl>
                  <c:dLbl>
                    <c:idx val="17"/>
                    <c:tx>
                      <c:rich>
                        <a:bodyPr/>
                        <a:lstStyle/>
                        <a:p>
                          <a:fld id="{EFDDCFAC-CA63-4BE2-8DB3-7FB75FC8BF43}" type="CELLRANGE">
                            <a:rPr lang="en-US"/>
                            <a:pPr/>
                            <a:t>[CELLRANGE]</a:t>
                          </a:fld>
                          <a:endParaRPr lang="en-GB"/>
                        </a:p>
                      </c:rich>
                    </c:tx>
                    <c:dLblPos val="t"/>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11-694B-46AC-927C-887EEF9D6847}"/>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uri="{CE6537A1-D6FC-4f65-9D91-7224C49458BB}">
                      <c15:showDataLabelsRange val="1"/>
                      <c15:showLeaderLines val="0"/>
                    </c:ext>
                  </c:extLst>
                </c:dLbls>
                <c:trendline>
                  <c:spPr>
                    <a:ln w="25400" cap="rnd">
                      <a:solidFill>
                        <a:schemeClr val="accent1"/>
                      </a:solidFill>
                      <a:prstDash val="solid"/>
                    </a:ln>
                    <a:effectLst/>
                  </c:spPr>
                  <c:trendlineType val="linear"/>
                  <c:forward val="7"/>
                  <c:backward val="7"/>
                  <c:dispRSqr val="1"/>
                  <c:dispEq val="0"/>
                  <c:trendlineLbl>
                    <c:layout>
                      <c:manualLayout>
                        <c:x val="0.10859604813549259"/>
                        <c:y val="3.0433165683936499E-2"/>
                      </c:manualLayout>
                    </c:layout>
                    <c:numFmt formatCode="General" sourceLinked="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trendlineLbl>
                </c:trendline>
                <c:xVal>
                  <c:numRef>
                    <c:extLst>
                      <c:ext uri="{02D57815-91ED-43cb-92C2-25804820EDAC}">
                        <c15:formulaRef>
                          <c15:sqref>PostCovid!$C$306:$C$323</c15:sqref>
                        </c15:formulaRef>
                      </c:ext>
                    </c:extLst>
                    <c:numCache>
                      <c:formatCode>0.00</c:formatCode>
                      <c:ptCount val="18"/>
                      <c:pt idx="0">
                        <c:v>93.367999999999995</c:v>
                      </c:pt>
                      <c:pt idx="1">
                        <c:v>82.433000000000007</c:v>
                      </c:pt>
                      <c:pt idx="2">
                        <c:v>81.218000000000004</c:v>
                      </c:pt>
                      <c:pt idx="3">
                        <c:v>78.787999999999997</c:v>
                      </c:pt>
                      <c:pt idx="4">
                        <c:v>76.358000000000004</c:v>
                      </c:pt>
                      <c:pt idx="5">
                        <c:v>72.713000000000008</c:v>
                      </c:pt>
                      <c:pt idx="6">
                        <c:v>67.853000000000009</c:v>
                      </c:pt>
                      <c:pt idx="7">
                        <c:v>66.638000000000005</c:v>
                      </c:pt>
                      <c:pt idx="8">
                        <c:v>58.132999999999996</c:v>
                      </c:pt>
                      <c:pt idx="9">
                        <c:v>47.198</c:v>
                      </c:pt>
                      <c:pt idx="10">
                        <c:v>43.552999999999997</c:v>
                      </c:pt>
                      <c:pt idx="11">
                        <c:v>41.123000000000005</c:v>
                      </c:pt>
                      <c:pt idx="12">
                        <c:v>39.908000000000001</c:v>
                      </c:pt>
                      <c:pt idx="13">
                        <c:v>38.692999999999998</c:v>
                      </c:pt>
                      <c:pt idx="14">
                        <c:v>36.262999999999998</c:v>
                      </c:pt>
                      <c:pt idx="15">
                        <c:v>32.618000000000002</c:v>
                      </c:pt>
                      <c:pt idx="16">
                        <c:v>28.972999999999999</c:v>
                      </c:pt>
                      <c:pt idx="17">
                        <c:v>27.757999999999999</c:v>
                      </c:pt>
                    </c:numCache>
                  </c:numRef>
                </c:xVal>
                <c:yVal>
                  <c:numRef>
                    <c:extLst>
                      <c:ext uri="{02D57815-91ED-43cb-92C2-25804820EDAC}">
                        <c15:formulaRef>
                          <c15:sqref>PostCovid!$D$306:$D$323</c15:sqref>
                        </c15:formulaRef>
                      </c:ext>
                    </c:extLst>
                    <c:numCache>
                      <c:formatCode>General</c:formatCode>
                      <c:ptCount val="18"/>
                      <c:pt idx="0">
                        <c:v>15</c:v>
                      </c:pt>
                      <c:pt idx="1">
                        <c:v>28</c:v>
                      </c:pt>
                      <c:pt idx="2">
                        <c:v>13</c:v>
                      </c:pt>
                      <c:pt idx="3">
                        <c:v>38</c:v>
                      </c:pt>
                      <c:pt idx="4">
                        <c:v>40</c:v>
                      </c:pt>
                      <c:pt idx="5">
                        <c:v>33</c:v>
                      </c:pt>
                      <c:pt idx="6">
                        <c:v>51</c:v>
                      </c:pt>
                      <c:pt idx="7">
                        <c:v>37</c:v>
                      </c:pt>
                      <c:pt idx="8">
                        <c:v>44</c:v>
                      </c:pt>
                      <c:pt idx="9">
                        <c:v>56</c:v>
                      </c:pt>
                      <c:pt idx="10">
                        <c:v>53</c:v>
                      </c:pt>
                      <c:pt idx="11">
                        <c:v>34</c:v>
                      </c:pt>
                      <c:pt idx="12">
                        <c:v>54</c:v>
                      </c:pt>
                      <c:pt idx="13">
                        <c:v>69</c:v>
                      </c:pt>
                      <c:pt idx="14">
                        <c:v>52</c:v>
                      </c:pt>
                      <c:pt idx="15">
                        <c:v>59</c:v>
                      </c:pt>
                      <c:pt idx="16">
                        <c:v>53</c:v>
                      </c:pt>
                      <c:pt idx="17">
                        <c:v>63</c:v>
                      </c:pt>
                    </c:numCache>
                  </c:numRef>
                </c:yVal>
                <c:smooth val="0"/>
                <c:extLst>
                  <c:ext uri="{02D57815-91ED-43cb-92C2-25804820EDAC}">
                    <c15:datalabelsRange>
                      <c15:f>PostCovid!$B$306:$B$323</c15:f>
                      <c15:dlblRangeCache>
                        <c:ptCount val="18"/>
                        <c:pt idx="0">
                          <c:v>India</c:v>
                        </c:pt>
                        <c:pt idx="1">
                          <c:v>Brazil</c:v>
                        </c:pt>
                        <c:pt idx="2">
                          <c:v>Indonesia</c:v>
                        </c:pt>
                        <c:pt idx="3">
                          <c:v>Turkey</c:v>
                        </c:pt>
                        <c:pt idx="4">
                          <c:v>Poland</c:v>
                        </c:pt>
                        <c:pt idx="5">
                          <c:v>South Africa</c:v>
                        </c:pt>
                        <c:pt idx="6">
                          <c:v>Italy</c:v>
                        </c:pt>
                        <c:pt idx="7">
                          <c:v>Mexico</c:v>
                        </c:pt>
                        <c:pt idx="8">
                          <c:v>Ukraine</c:v>
                        </c:pt>
                        <c:pt idx="9">
                          <c:v>Spain</c:v>
                        </c:pt>
                        <c:pt idx="10">
                          <c:v>Canada</c:v>
                        </c:pt>
                        <c:pt idx="11">
                          <c:v>South Korea</c:v>
                        </c:pt>
                        <c:pt idx="12">
                          <c:v>France</c:v>
                        </c:pt>
                        <c:pt idx="13">
                          <c:v>Germany</c:v>
                        </c:pt>
                        <c:pt idx="14">
                          <c:v>Australia</c:v>
                        </c:pt>
                        <c:pt idx="15">
                          <c:v>Japan</c:v>
                        </c:pt>
                        <c:pt idx="16">
                          <c:v>Great Britain</c:v>
                        </c:pt>
                        <c:pt idx="17">
                          <c:v>Denmark</c:v>
                        </c:pt>
                      </c15:dlblRangeCache>
                    </c15:datalabelsRange>
                  </c:ext>
                  <c:ext xmlns:c16="http://schemas.microsoft.com/office/drawing/2014/chart" uri="{C3380CC4-5D6E-409C-BE32-E72D297353CC}">
                    <c16:uniqueId val="{00000013-694B-46AC-927C-887EEF9D6847}"/>
                  </c:ext>
                </c:extLst>
              </c15:ser>
            </c15:filteredScatterSeries>
          </c:ext>
        </c:extLst>
      </c:scatterChart>
      <c:valAx>
        <c:axId val="593435311"/>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800" b="1"/>
                  <a:t>Debiased</a:t>
                </a:r>
                <a:r>
                  <a:rPr lang="en-GB" sz="1800" b="1" baseline="0"/>
                  <a:t> National Regigiosity</a:t>
                </a:r>
                <a:endParaRPr lang="en-GB" sz="1800" b="1"/>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593452367"/>
        <c:crosses val="autoZero"/>
        <c:crossBetween val="midCat"/>
      </c:valAx>
      <c:valAx>
        <c:axId val="59345236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800" b="1"/>
                  <a:t>% Agreeing</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593435311"/>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b="1"/>
              <a:t>Yale</a:t>
            </a:r>
            <a:r>
              <a:rPr lang="en-US" sz="2000" b="1" baseline="0"/>
              <a:t> (2021): Climate change caused 'mostly by human actvities', and 'caused about equally by human activities and natural changes'; combined response (</a:t>
            </a:r>
            <a:r>
              <a:rPr lang="en-US" sz="2000" b="1" baseline="0">
                <a:solidFill>
                  <a:schemeClr val="bg1">
                    <a:lumMod val="65000"/>
                  </a:schemeClr>
                </a:solidFill>
              </a:rPr>
              <a:t>light-grey</a:t>
            </a:r>
            <a:r>
              <a:rPr lang="en-US" sz="2000" b="1" baseline="0"/>
              <a:t>)</a:t>
            </a:r>
            <a:endParaRPr lang="en-US" sz="20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2"/>
          <c:order val="2"/>
          <c:spPr>
            <a:ln w="25400" cap="rnd">
              <a:noFill/>
              <a:round/>
            </a:ln>
            <a:effectLst/>
          </c:spPr>
          <c:marker>
            <c:symbol val="circle"/>
            <c:size val="5"/>
            <c:spPr>
              <a:solidFill>
                <a:schemeClr val="accent3"/>
              </a:solidFill>
              <a:ln w="9525">
                <a:solidFill>
                  <a:schemeClr val="bg1">
                    <a:lumMod val="65000"/>
                  </a:schemeClr>
                </a:solidFill>
              </a:ln>
              <a:effectLst/>
            </c:spPr>
          </c:marker>
          <c:dLbls>
            <c:dLbl>
              <c:idx val="0"/>
              <c:tx>
                <c:rich>
                  <a:bodyPr/>
                  <a:lstStyle/>
                  <a:p>
                    <a:fld id="{9D442771-5CCA-444D-AC26-7C78475DAB86}"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6-7790-452A-94EC-65E0295BC5D2}"/>
                </c:ext>
              </c:extLst>
            </c:dLbl>
            <c:dLbl>
              <c:idx val="1"/>
              <c:tx>
                <c:rich>
                  <a:bodyPr/>
                  <a:lstStyle/>
                  <a:p>
                    <a:fld id="{15F09BA5-F579-4A6E-ACB7-F68E1A5B080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7-7790-452A-94EC-65E0295BC5D2}"/>
                </c:ext>
              </c:extLst>
            </c:dLbl>
            <c:dLbl>
              <c:idx val="2"/>
              <c:tx>
                <c:rich>
                  <a:bodyPr/>
                  <a:lstStyle/>
                  <a:p>
                    <a:fld id="{86FD9DAA-93A7-4009-925B-7EE8D819912F}"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0-7790-452A-94EC-65E0295BC5D2}"/>
                </c:ext>
              </c:extLst>
            </c:dLbl>
            <c:dLbl>
              <c:idx val="3"/>
              <c:tx>
                <c:rich>
                  <a:bodyPr/>
                  <a:lstStyle/>
                  <a:p>
                    <a:fld id="{2E67102D-4760-4F86-9294-40979E27934E}"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A-7790-452A-94EC-65E0295BC5D2}"/>
                </c:ext>
              </c:extLst>
            </c:dLbl>
            <c:dLbl>
              <c:idx val="4"/>
              <c:layout>
                <c:manualLayout>
                  <c:x val="2.1929824561403428E-2"/>
                  <c:y val="5.1372896368467702E-2"/>
                </c:manualLayout>
              </c:layout>
              <c:tx>
                <c:rich>
                  <a:bodyPr/>
                  <a:lstStyle/>
                  <a:p>
                    <a:fld id="{30DB0AFD-824C-4EFC-8568-4D238F6689C5}"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D-7790-452A-94EC-65E0295BC5D2}"/>
                </c:ext>
              </c:extLst>
            </c:dLbl>
            <c:dLbl>
              <c:idx val="5"/>
              <c:tx>
                <c:rich>
                  <a:bodyPr/>
                  <a:lstStyle/>
                  <a:p>
                    <a:fld id="{D2181FE8-4C50-4AD1-959F-98C2620B1D1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8-7790-452A-94EC-65E0295BC5D2}"/>
                </c:ext>
              </c:extLst>
            </c:dLbl>
            <c:dLbl>
              <c:idx val="6"/>
              <c:tx>
                <c:rich>
                  <a:bodyPr/>
                  <a:lstStyle/>
                  <a:p>
                    <a:fld id="{6A29778A-6724-45F8-ACE5-F8E184F51219}"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2-7790-452A-94EC-65E0295BC5D2}"/>
                </c:ext>
              </c:extLst>
            </c:dLbl>
            <c:dLbl>
              <c:idx val="7"/>
              <c:tx>
                <c:rich>
                  <a:bodyPr/>
                  <a:lstStyle/>
                  <a:p>
                    <a:fld id="{FD79BF10-C892-4E24-9404-79C18B8F17D2}"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C-7790-452A-94EC-65E0295BC5D2}"/>
                </c:ext>
              </c:extLst>
            </c:dLbl>
            <c:dLbl>
              <c:idx val="8"/>
              <c:layout>
                <c:manualLayout>
                  <c:x val="-1.6447368421052631E-2"/>
                  <c:y val="-5.4915854738706853E-2"/>
                </c:manualLayout>
              </c:layout>
              <c:tx>
                <c:rich>
                  <a:bodyPr/>
                  <a:lstStyle/>
                  <a:p>
                    <a:fld id="{22283B25-2BDE-44DE-B890-A419BC35F823}"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E-7790-452A-94EC-65E0295BC5D2}"/>
                </c:ext>
              </c:extLst>
            </c:dLbl>
            <c:dLbl>
              <c:idx val="9"/>
              <c:tx>
                <c:rich>
                  <a:bodyPr/>
                  <a:lstStyle/>
                  <a:p>
                    <a:fld id="{EA1FA383-99C3-464C-AA93-7E0198A2CAF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9-7790-452A-94EC-65E0295BC5D2}"/>
                </c:ext>
              </c:extLst>
            </c:dLbl>
            <c:dLbl>
              <c:idx val="10"/>
              <c:tx>
                <c:rich>
                  <a:bodyPr/>
                  <a:lstStyle/>
                  <a:p>
                    <a:fld id="{2533F288-15D3-46B4-935E-D9CC5024368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A-7790-452A-94EC-65E0295BC5D2}"/>
                </c:ext>
              </c:extLst>
            </c:dLbl>
            <c:dLbl>
              <c:idx val="11"/>
              <c:tx>
                <c:rich>
                  <a:bodyPr/>
                  <a:lstStyle/>
                  <a:p>
                    <a:fld id="{E640A707-7420-4D28-BF41-281D69B6AFF9}"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B-7790-452A-94EC-65E0295BC5D2}"/>
                </c:ext>
              </c:extLst>
            </c:dLbl>
            <c:dLbl>
              <c:idx val="12"/>
              <c:tx>
                <c:rich>
                  <a:bodyPr/>
                  <a:lstStyle/>
                  <a:p>
                    <a:fld id="{C64461D6-5B1F-4FE8-A497-991FF86D0A04}"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1-7790-452A-94EC-65E0295BC5D2}"/>
                </c:ext>
              </c:extLst>
            </c:dLbl>
            <c:dLbl>
              <c:idx val="13"/>
              <c:tx>
                <c:rich>
                  <a:bodyPr/>
                  <a:lstStyle/>
                  <a:p>
                    <a:fld id="{AE944666-F125-44AC-BA6A-AB5C2AC6C55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B-7790-452A-94EC-65E0295BC5D2}"/>
                </c:ext>
              </c:extLst>
            </c:dLbl>
            <c:dLbl>
              <c:idx val="14"/>
              <c:tx>
                <c:rich>
                  <a:bodyPr/>
                  <a:lstStyle/>
                  <a:p>
                    <a:fld id="{1453B32A-37E7-40D7-BE5C-A4CE8A5F323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C-7790-452A-94EC-65E0295BC5D2}"/>
                </c:ext>
              </c:extLst>
            </c:dLbl>
            <c:dLbl>
              <c:idx val="15"/>
              <c:tx>
                <c:rich>
                  <a:bodyPr/>
                  <a:lstStyle/>
                  <a:p>
                    <a:fld id="{BEF9A6D3-87CA-4F66-B875-910EBB1D767D}"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9-7790-452A-94EC-65E0295BC5D2}"/>
                </c:ext>
              </c:extLst>
            </c:dLbl>
            <c:dLbl>
              <c:idx val="16"/>
              <c:tx>
                <c:rich>
                  <a:bodyPr/>
                  <a:lstStyle/>
                  <a:p>
                    <a:fld id="{AE031176-9089-4115-9395-DC8FBF335EAE}"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F-7790-452A-94EC-65E0295BC5D2}"/>
                </c:ext>
              </c:extLst>
            </c:dLbl>
            <c:dLbl>
              <c:idx val="17"/>
              <c:tx>
                <c:rich>
                  <a:bodyPr/>
                  <a:lstStyle/>
                  <a:p>
                    <a:fld id="{F36F2476-4A35-4140-B89E-34CBAB03C9E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D-7790-452A-94EC-65E0295BC5D2}"/>
                </c:ext>
              </c:extLst>
            </c:dLbl>
            <c:dLbl>
              <c:idx val="18"/>
              <c:tx>
                <c:rich>
                  <a:bodyPr/>
                  <a:lstStyle/>
                  <a:p>
                    <a:fld id="{AE24F356-5733-4D08-BD77-826E168068CD}"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8-7790-452A-94EC-65E0295BC5D2}"/>
                </c:ext>
              </c:extLst>
            </c:dLbl>
            <c:dLbl>
              <c:idx val="19"/>
              <c:tx>
                <c:rich>
                  <a:bodyPr/>
                  <a:lstStyle/>
                  <a:p>
                    <a:fld id="{94A987E8-8AC2-4008-A7A2-1F64ED845A9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E-7790-452A-94EC-65E0295BC5D2}"/>
                </c:ext>
              </c:extLst>
            </c:dLbl>
            <c:dLbl>
              <c:idx val="20"/>
              <c:tx>
                <c:rich>
                  <a:bodyPr/>
                  <a:lstStyle/>
                  <a:p>
                    <a:fld id="{6A1DA1A5-B8FE-42D5-B570-7642BA0161F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F-7790-452A-94EC-65E0295BC5D2}"/>
                </c:ext>
              </c:extLst>
            </c:dLbl>
            <c:dLbl>
              <c:idx val="21"/>
              <c:tx>
                <c:rich>
                  <a:bodyPr/>
                  <a:lstStyle/>
                  <a:p>
                    <a:fld id="{B6632004-A57D-4B6A-AA71-6ECE3875B2C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0-7790-452A-94EC-65E0295BC5D2}"/>
                </c:ext>
              </c:extLst>
            </c:dLbl>
            <c:dLbl>
              <c:idx val="22"/>
              <c:tx>
                <c:rich>
                  <a:bodyPr/>
                  <a:lstStyle/>
                  <a:p>
                    <a:fld id="{B65A33C9-BA77-4167-9F38-F3426FCDEE6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1-7790-452A-94EC-65E0295BC5D2}"/>
                </c:ext>
              </c:extLst>
            </c:dLbl>
            <c:dLbl>
              <c:idx val="23"/>
              <c:tx>
                <c:rich>
                  <a:bodyPr/>
                  <a:lstStyle/>
                  <a:p>
                    <a:fld id="{12B012A9-66AE-498B-9C08-4D9D9AB2005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2-7790-452A-94EC-65E0295BC5D2}"/>
                </c:ext>
              </c:extLst>
            </c:dLbl>
            <c:dLbl>
              <c:idx val="24"/>
              <c:tx>
                <c:rich>
                  <a:bodyPr/>
                  <a:lstStyle/>
                  <a:p>
                    <a:fld id="{AF80644F-190D-4150-8504-F6B579C35D4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3-7790-452A-94EC-65E0295BC5D2}"/>
                </c:ext>
              </c:extLst>
            </c:dLbl>
            <c:dLbl>
              <c:idx val="25"/>
              <c:tx>
                <c:rich>
                  <a:bodyPr/>
                  <a:lstStyle/>
                  <a:p>
                    <a:fld id="{42D1E4FC-2AD8-4728-89A8-F273D535F49B}"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3-7790-452A-94EC-65E0295BC5D2}"/>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25400" cap="rnd">
                <a:solidFill>
                  <a:schemeClr val="bg1">
                    <a:lumMod val="65000"/>
                  </a:schemeClr>
                </a:solidFill>
                <a:prstDash val="sysDash"/>
              </a:ln>
              <a:effectLst/>
            </c:spPr>
            <c:trendlineType val="linear"/>
            <c:backward val="5"/>
            <c:dispRSqr val="1"/>
            <c:dispEq val="0"/>
            <c:trendlineLbl>
              <c:layout>
                <c:manualLayout>
                  <c:x val="0.11113655200994613"/>
                  <c:y val="2.7845978951479604E-2"/>
                </c:manualLayout>
              </c:layout>
              <c:numFmt formatCode="General" sourceLinked="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trendlineLbl>
          </c:trendline>
          <c:xVal>
            <c:numRef>
              <c:f>PostCovid!$C$94:$C$119</c:f>
              <c:numCache>
                <c:formatCode>0.00</c:formatCode>
                <c:ptCount val="26"/>
                <c:pt idx="0">
                  <c:v>81.218000000000004</c:v>
                </c:pt>
                <c:pt idx="1">
                  <c:v>93.367999999999995</c:v>
                </c:pt>
                <c:pt idx="2">
                  <c:v>53.273000000000003</c:v>
                </c:pt>
                <c:pt idx="3">
                  <c:v>33.832999999999998</c:v>
                </c:pt>
                <c:pt idx="4">
                  <c:v>38.692999999999998</c:v>
                </c:pt>
                <c:pt idx="5">
                  <c:v>95.798000000000002</c:v>
                </c:pt>
                <c:pt idx="6">
                  <c:v>78.787999999999997</c:v>
                </c:pt>
                <c:pt idx="7">
                  <c:v>39.908000000000001</c:v>
                </c:pt>
                <c:pt idx="8">
                  <c:v>32.618000000000002</c:v>
                </c:pt>
                <c:pt idx="9">
                  <c:v>56.918000000000006</c:v>
                </c:pt>
                <c:pt idx="10">
                  <c:v>43.552999999999997</c:v>
                </c:pt>
                <c:pt idx="11">
                  <c:v>36.262999999999998</c:v>
                </c:pt>
                <c:pt idx="12">
                  <c:v>72.713000000000008</c:v>
                </c:pt>
                <c:pt idx="13">
                  <c:v>82.433000000000007</c:v>
                </c:pt>
                <c:pt idx="14">
                  <c:v>66.638000000000005</c:v>
                </c:pt>
                <c:pt idx="15">
                  <c:v>28.972999999999999</c:v>
                </c:pt>
                <c:pt idx="16">
                  <c:v>47.198</c:v>
                </c:pt>
                <c:pt idx="17">
                  <c:v>84.863</c:v>
                </c:pt>
                <c:pt idx="18">
                  <c:v>25.327999999999999</c:v>
                </c:pt>
                <c:pt idx="19">
                  <c:v>59.347999999999999</c:v>
                </c:pt>
                <c:pt idx="20">
                  <c:v>100</c:v>
                </c:pt>
                <c:pt idx="21">
                  <c:v>67.853000000000009</c:v>
                </c:pt>
                <c:pt idx="22">
                  <c:v>83.64800000000001</c:v>
                </c:pt>
                <c:pt idx="23">
                  <c:v>76.358000000000004</c:v>
                </c:pt>
                <c:pt idx="24">
                  <c:v>100</c:v>
                </c:pt>
                <c:pt idx="25">
                  <c:v>80.003</c:v>
                </c:pt>
              </c:numCache>
            </c:numRef>
          </c:xVal>
          <c:yVal>
            <c:numRef>
              <c:f>PostCovid!$H$94:$H$119</c:f>
              <c:numCache>
                <c:formatCode>General</c:formatCode>
                <c:ptCount val="26"/>
                <c:pt idx="0">
                  <c:v>68</c:v>
                </c:pt>
                <c:pt idx="1">
                  <c:v>74</c:v>
                </c:pt>
                <c:pt idx="2">
                  <c:v>86</c:v>
                </c:pt>
                <c:pt idx="3">
                  <c:v>84</c:v>
                </c:pt>
                <c:pt idx="4">
                  <c:v>85</c:v>
                </c:pt>
                <c:pt idx="5">
                  <c:v>72</c:v>
                </c:pt>
                <c:pt idx="6">
                  <c:v>74</c:v>
                </c:pt>
                <c:pt idx="7">
                  <c:v>89</c:v>
                </c:pt>
                <c:pt idx="8">
                  <c:v>87</c:v>
                </c:pt>
                <c:pt idx="9">
                  <c:v>78</c:v>
                </c:pt>
                <c:pt idx="10">
                  <c:v>86</c:v>
                </c:pt>
                <c:pt idx="11">
                  <c:v>82</c:v>
                </c:pt>
                <c:pt idx="12">
                  <c:v>65</c:v>
                </c:pt>
                <c:pt idx="13">
                  <c:v>81</c:v>
                </c:pt>
                <c:pt idx="14">
                  <c:v>81</c:v>
                </c:pt>
                <c:pt idx="15">
                  <c:v>88</c:v>
                </c:pt>
                <c:pt idx="16">
                  <c:v>89</c:v>
                </c:pt>
                <c:pt idx="17">
                  <c:v>77</c:v>
                </c:pt>
                <c:pt idx="18">
                  <c:v>86</c:v>
                </c:pt>
                <c:pt idx="19">
                  <c:v>86</c:v>
                </c:pt>
                <c:pt idx="20">
                  <c:v>80</c:v>
                </c:pt>
                <c:pt idx="21">
                  <c:v>89</c:v>
                </c:pt>
                <c:pt idx="22">
                  <c:v>61</c:v>
                </c:pt>
                <c:pt idx="23">
                  <c:v>88</c:v>
                </c:pt>
                <c:pt idx="24">
                  <c:v>56</c:v>
                </c:pt>
                <c:pt idx="25">
                  <c:v>61</c:v>
                </c:pt>
              </c:numCache>
            </c:numRef>
          </c:yVal>
          <c:smooth val="0"/>
          <c:extLst>
            <c:ext xmlns:c15="http://schemas.microsoft.com/office/drawing/2012/chart" uri="{02D57815-91ED-43cb-92C2-25804820EDAC}">
              <c15:datalabelsRange>
                <c15:f>PostCovid!$B$94:$B$119</c15:f>
                <c15:dlblRangeCache>
                  <c:ptCount val="26"/>
                  <c:pt idx="0">
                    <c:v>Indonesia</c:v>
                  </c:pt>
                  <c:pt idx="1">
                    <c:v>India</c:v>
                  </c:pt>
                  <c:pt idx="2">
                    <c:v>Ireland</c:v>
                  </c:pt>
                  <c:pt idx="3">
                    <c:v>Netherlands</c:v>
                  </c:pt>
                  <c:pt idx="4">
                    <c:v>Germany</c:v>
                  </c:pt>
                  <c:pt idx="5">
                    <c:v>Philippines</c:v>
                  </c:pt>
                  <c:pt idx="6">
                    <c:v>Turkey</c:v>
                  </c:pt>
                  <c:pt idx="7">
                    <c:v>France</c:v>
                  </c:pt>
                  <c:pt idx="8">
                    <c:v>Japan</c:v>
                  </c:pt>
                  <c:pt idx="9">
                    <c:v>Russia</c:v>
                  </c:pt>
                  <c:pt idx="10">
                    <c:v>Canada</c:v>
                  </c:pt>
                  <c:pt idx="11">
                    <c:v>Australia</c:v>
                  </c:pt>
                  <c:pt idx="12">
                    <c:v>South Africa</c:v>
                  </c:pt>
                  <c:pt idx="13">
                    <c:v>Brazil</c:v>
                  </c:pt>
                  <c:pt idx="14">
                    <c:v>Mexico</c:v>
                  </c:pt>
                  <c:pt idx="15">
                    <c:v>UK</c:v>
                  </c:pt>
                  <c:pt idx="16">
                    <c:v>Spain</c:v>
                  </c:pt>
                  <c:pt idx="17">
                    <c:v>Malaysia</c:v>
                  </c:pt>
                  <c:pt idx="18">
                    <c:v>Czech Republic</c:v>
                  </c:pt>
                  <c:pt idx="19">
                    <c:v>Taiwan</c:v>
                  </c:pt>
                  <c:pt idx="20">
                    <c:v>Thailand</c:v>
                  </c:pt>
                  <c:pt idx="21">
                    <c:v>Italy</c:v>
                  </c:pt>
                  <c:pt idx="22">
                    <c:v>Egypt</c:v>
                  </c:pt>
                  <c:pt idx="23">
                    <c:v>Poland</c:v>
                  </c:pt>
                  <c:pt idx="24">
                    <c:v>Nigeria</c:v>
                  </c:pt>
                  <c:pt idx="25">
                    <c:v>Saudi Arabia</c:v>
                  </c:pt>
                </c15:dlblRangeCache>
              </c15:datalabelsRange>
            </c:ext>
            <c:ext xmlns:c16="http://schemas.microsoft.com/office/drawing/2014/chart" uri="{C3380CC4-5D6E-409C-BE32-E72D297353CC}">
              <c16:uniqueId val="{00000036-7790-452A-94EC-65E0295BC5D2}"/>
            </c:ext>
          </c:extLst>
        </c:ser>
        <c:ser>
          <c:idx val="3"/>
          <c:order val="3"/>
          <c:tx>
            <c:v>OECD4</c:v>
          </c:tx>
          <c:spPr>
            <a:ln w="25400" cap="rnd">
              <a:noFill/>
              <a:round/>
            </a:ln>
            <a:effectLst/>
          </c:spPr>
          <c:marker>
            <c:symbol val="none"/>
          </c:marker>
          <c:trendline>
            <c:spPr>
              <a:ln w="25400" cap="rnd">
                <a:solidFill>
                  <a:schemeClr val="tx1">
                    <a:lumMod val="95000"/>
                    <a:lumOff val="5000"/>
                  </a:schemeClr>
                </a:solidFill>
                <a:prstDash val="solid"/>
              </a:ln>
              <a:effectLst/>
            </c:spPr>
            <c:trendlineType val="linear"/>
            <c:forward val="7"/>
            <c:backward val="8"/>
            <c:dispRSqr val="1"/>
            <c:dispEq val="0"/>
            <c:trendlineLbl>
              <c:layout>
                <c:manualLayout>
                  <c:x val="-0.59660122254455039"/>
                  <c:y val="0.18018133251501223"/>
                </c:manualLayout>
              </c:layout>
              <c:numFmt formatCode="General" sourceLinked="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trendlineLbl>
          </c:trendline>
          <c:xVal>
            <c:numRef>
              <c:f>PostCovid!$C$306:$C$323</c:f>
              <c:numCache>
                <c:formatCode>0.00</c:formatCode>
                <c:ptCount val="18"/>
                <c:pt idx="0">
                  <c:v>93.367999999999995</c:v>
                </c:pt>
                <c:pt idx="1">
                  <c:v>82.433000000000007</c:v>
                </c:pt>
                <c:pt idx="2">
                  <c:v>81.218000000000004</c:v>
                </c:pt>
                <c:pt idx="3">
                  <c:v>78.787999999999997</c:v>
                </c:pt>
                <c:pt idx="4">
                  <c:v>76.358000000000004</c:v>
                </c:pt>
                <c:pt idx="5">
                  <c:v>72.713000000000008</c:v>
                </c:pt>
                <c:pt idx="6">
                  <c:v>67.853000000000009</c:v>
                </c:pt>
                <c:pt idx="7">
                  <c:v>66.638000000000005</c:v>
                </c:pt>
                <c:pt idx="8">
                  <c:v>58.132999999999996</c:v>
                </c:pt>
                <c:pt idx="9">
                  <c:v>47.198</c:v>
                </c:pt>
                <c:pt idx="10">
                  <c:v>43.552999999999997</c:v>
                </c:pt>
                <c:pt idx="11">
                  <c:v>41.123000000000005</c:v>
                </c:pt>
                <c:pt idx="12">
                  <c:v>39.908000000000001</c:v>
                </c:pt>
                <c:pt idx="13">
                  <c:v>38.692999999999998</c:v>
                </c:pt>
                <c:pt idx="14">
                  <c:v>36.262999999999998</c:v>
                </c:pt>
                <c:pt idx="15">
                  <c:v>32.618000000000002</c:v>
                </c:pt>
                <c:pt idx="16">
                  <c:v>28.972999999999999</c:v>
                </c:pt>
                <c:pt idx="17">
                  <c:v>27.757999999999999</c:v>
                </c:pt>
              </c:numCache>
            </c:numRef>
          </c:xVal>
          <c:yVal>
            <c:numRef>
              <c:f>PostCovid!$G$306:$G$323</c:f>
              <c:numCache>
                <c:formatCode>General</c:formatCode>
                <c:ptCount val="18"/>
                <c:pt idx="0">
                  <c:v>73</c:v>
                </c:pt>
                <c:pt idx="1">
                  <c:v>84</c:v>
                </c:pt>
                <c:pt idx="2">
                  <c:v>81</c:v>
                </c:pt>
                <c:pt idx="3">
                  <c:v>82</c:v>
                </c:pt>
                <c:pt idx="4">
                  <c:v>74</c:v>
                </c:pt>
                <c:pt idx="5">
                  <c:v>87</c:v>
                </c:pt>
                <c:pt idx="6">
                  <c:v>84</c:v>
                </c:pt>
                <c:pt idx="7">
                  <c:v>87</c:v>
                </c:pt>
                <c:pt idx="8">
                  <c:v>76</c:v>
                </c:pt>
                <c:pt idx="9">
                  <c:v>80</c:v>
                </c:pt>
                <c:pt idx="10">
                  <c:v>69</c:v>
                </c:pt>
                <c:pt idx="11">
                  <c:v>80</c:v>
                </c:pt>
                <c:pt idx="12">
                  <c:v>57</c:v>
                </c:pt>
                <c:pt idx="13">
                  <c:v>71</c:v>
                </c:pt>
                <c:pt idx="14">
                  <c:v>63</c:v>
                </c:pt>
                <c:pt idx="15">
                  <c:v>65</c:v>
                </c:pt>
                <c:pt idx="16">
                  <c:v>67</c:v>
                </c:pt>
                <c:pt idx="17">
                  <c:v>63</c:v>
                </c:pt>
              </c:numCache>
            </c:numRef>
          </c:yVal>
          <c:smooth val="0"/>
          <c:extLst>
            <c:ext xmlns:c16="http://schemas.microsoft.com/office/drawing/2014/chart" uri="{C3380CC4-5D6E-409C-BE32-E72D297353CC}">
              <c16:uniqueId val="{00000044-7790-452A-94EC-65E0295BC5D2}"/>
            </c:ext>
          </c:extLst>
        </c:ser>
        <c:ser>
          <c:idx val="4"/>
          <c:order val="4"/>
          <c:tx>
            <c:v>Levi</c:v>
          </c:tx>
          <c:spPr>
            <a:ln w="25400" cap="rnd">
              <a:noFill/>
              <a:round/>
            </a:ln>
            <a:effectLst/>
          </c:spPr>
          <c:marker>
            <c:symbol val="none"/>
          </c:marker>
          <c:trendline>
            <c:spPr>
              <a:ln w="25400" cap="rnd">
                <a:solidFill>
                  <a:schemeClr val="tx1">
                    <a:lumMod val="50000"/>
                    <a:lumOff val="50000"/>
                  </a:schemeClr>
                </a:solidFill>
                <a:prstDash val="solid"/>
              </a:ln>
              <a:effectLst/>
            </c:spPr>
            <c:trendlineType val="linear"/>
            <c:forward val="13"/>
            <c:backward val="4"/>
            <c:dispRSqr val="1"/>
            <c:dispEq val="0"/>
            <c:trendlineLbl>
              <c:layout>
                <c:manualLayout>
                  <c:x val="-0.33213772620527698"/>
                  <c:y val="0.1996401247009757"/>
                </c:manualLayout>
              </c:layout>
              <c:numFmt formatCode="General" sourceLinked="0"/>
              <c:spPr>
                <a:noFill/>
                <a:ln>
                  <a:noFill/>
                </a:ln>
                <a:effectLst/>
              </c:spPr>
              <c:txPr>
                <a:bodyPr rot="0" spcFirstLastPara="1" vertOverflow="ellipsis" vert="horz" wrap="square" anchor="ctr" anchorCtr="1"/>
                <a:lstStyle/>
                <a:p>
                  <a:pPr>
                    <a:defRPr sz="1400" b="1" i="0" u="none" strike="noStrike" kern="1200" baseline="0">
                      <a:solidFill>
                        <a:schemeClr val="tx1">
                          <a:lumMod val="50000"/>
                          <a:lumOff val="50000"/>
                        </a:schemeClr>
                      </a:solidFill>
                      <a:latin typeface="+mn-lt"/>
                      <a:ea typeface="+mn-ea"/>
                      <a:cs typeface="+mn-cs"/>
                    </a:defRPr>
                  </a:pPr>
                  <a:endParaRPr lang="en-US"/>
                </a:p>
              </c:txPr>
            </c:trendlineLbl>
          </c:trendline>
          <c:xVal>
            <c:numRef>
              <c:f>Extra!$C$218:$C$240</c:f>
              <c:numCache>
                <c:formatCode>0.00</c:formatCode>
                <c:ptCount val="23"/>
                <c:pt idx="0">
                  <c:v>38.692999999999998</c:v>
                </c:pt>
                <c:pt idx="1">
                  <c:v>39.908000000000001</c:v>
                </c:pt>
                <c:pt idx="2">
                  <c:v>67.853000000000009</c:v>
                </c:pt>
                <c:pt idx="3">
                  <c:v>43.552999999999997</c:v>
                </c:pt>
                <c:pt idx="4">
                  <c:v>82.433000000000007</c:v>
                </c:pt>
                <c:pt idx="5">
                  <c:v>66.638000000000005</c:v>
                </c:pt>
                <c:pt idx="6">
                  <c:v>24.113</c:v>
                </c:pt>
                <c:pt idx="7">
                  <c:v>28.972999999999999</c:v>
                </c:pt>
                <c:pt idx="8">
                  <c:v>47.198</c:v>
                </c:pt>
                <c:pt idx="9">
                  <c:v>64.207999999999998</c:v>
                </c:pt>
                <c:pt idx="10">
                  <c:v>76.358000000000004</c:v>
                </c:pt>
                <c:pt idx="11">
                  <c:v>35.048000000000002</c:v>
                </c:pt>
                <c:pt idx="12">
                  <c:v>33.832999999999998</c:v>
                </c:pt>
                <c:pt idx="13">
                  <c:v>26.542999999999999</c:v>
                </c:pt>
                <c:pt idx="14">
                  <c:v>55.703000000000003</c:v>
                </c:pt>
                <c:pt idx="15">
                  <c:v>54.488</c:v>
                </c:pt>
                <c:pt idx="16">
                  <c:v>37.478000000000002</c:v>
                </c:pt>
                <c:pt idx="17">
                  <c:v>53.273000000000003</c:v>
                </c:pt>
                <c:pt idx="18">
                  <c:v>52.058000000000007</c:v>
                </c:pt>
                <c:pt idx="19">
                  <c:v>49.628</c:v>
                </c:pt>
                <c:pt idx="20">
                  <c:v>87.293000000000006</c:v>
                </c:pt>
                <c:pt idx="21">
                  <c:v>62.993000000000009</c:v>
                </c:pt>
                <c:pt idx="22">
                  <c:v>82.433000000000007</c:v>
                </c:pt>
              </c:numCache>
            </c:numRef>
          </c:xVal>
          <c:yVal>
            <c:numRef>
              <c:f>Extra!$D$218:$D$240</c:f>
              <c:numCache>
                <c:formatCode>General</c:formatCode>
                <c:ptCount val="23"/>
                <c:pt idx="0">
                  <c:v>65.81</c:v>
                </c:pt>
                <c:pt idx="1">
                  <c:v>65.2</c:v>
                </c:pt>
                <c:pt idx="2">
                  <c:v>70.319999999999993</c:v>
                </c:pt>
                <c:pt idx="3">
                  <c:v>44</c:v>
                </c:pt>
                <c:pt idx="4">
                  <c:v>86</c:v>
                </c:pt>
                <c:pt idx="5">
                  <c:v>85.42</c:v>
                </c:pt>
                <c:pt idx="6">
                  <c:v>65.709999999999994</c:v>
                </c:pt>
                <c:pt idx="7">
                  <c:v>57.98</c:v>
                </c:pt>
                <c:pt idx="8">
                  <c:v>72.89</c:v>
                </c:pt>
                <c:pt idx="9">
                  <c:v>84.53</c:v>
                </c:pt>
                <c:pt idx="10">
                  <c:v>58.52</c:v>
                </c:pt>
                <c:pt idx="11">
                  <c:v>67.150000000000006</c:v>
                </c:pt>
                <c:pt idx="12">
                  <c:v>60.85</c:v>
                </c:pt>
                <c:pt idx="13">
                  <c:v>55.93</c:v>
                </c:pt>
                <c:pt idx="14">
                  <c:v>59.3</c:v>
                </c:pt>
                <c:pt idx="15">
                  <c:v>69.48</c:v>
                </c:pt>
                <c:pt idx="16">
                  <c:v>66.37</c:v>
                </c:pt>
                <c:pt idx="17">
                  <c:v>61.92</c:v>
                </c:pt>
                <c:pt idx="18">
                  <c:v>67.680000000000007</c:v>
                </c:pt>
                <c:pt idx="19">
                  <c:v>63.78</c:v>
                </c:pt>
                <c:pt idx="20">
                  <c:v>81.67</c:v>
                </c:pt>
                <c:pt idx="21">
                  <c:v>69.8</c:v>
                </c:pt>
                <c:pt idx="22">
                  <c:v>86</c:v>
                </c:pt>
              </c:numCache>
            </c:numRef>
          </c:yVal>
          <c:smooth val="0"/>
          <c:extLst>
            <c:ext xmlns:c16="http://schemas.microsoft.com/office/drawing/2014/chart" uri="{C3380CC4-5D6E-409C-BE32-E72D297353CC}">
              <c16:uniqueId val="{00000054-7790-452A-94EC-65E0295BC5D2}"/>
            </c:ext>
          </c:extLst>
        </c:ser>
        <c:dLbls>
          <c:showLegendKey val="0"/>
          <c:showVal val="0"/>
          <c:showCatName val="0"/>
          <c:showSerName val="0"/>
          <c:showPercent val="0"/>
          <c:showBubbleSize val="0"/>
        </c:dLbls>
        <c:axId val="1556220080"/>
        <c:axId val="1556211344"/>
        <c:extLst>
          <c:ext xmlns:c15="http://schemas.microsoft.com/office/drawing/2012/chart" uri="{02D57815-91ED-43cb-92C2-25804820EDAC}">
            <c15:filteredScatterSeries>
              <c15:ser>
                <c:idx val="0"/>
                <c:order val="0"/>
                <c:tx>
                  <c:v>Worry about CC</c:v>
                </c:tx>
                <c:spPr>
                  <a:ln w="25400" cap="rnd">
                    <a:noFill/>
                    <a:round/>
                  </a:ln>
                  <a:effectLst/>
                </c:spPr>
                <c:marker>
                  <c:symbol val="circle"/>
                  <c:size val="5"/>
                  <c:spPr>
                    <a:solidFill>
                      <a:schemeClr val="accent1"/>
                    </a:solidFill>
                    <a:ln w="9525">
                      <a:solidFill>
                        <a:schemeClr val="accent1"/>
                      </a:solidFill>
                    </a:ln>
                    <a:effectLst/>
                  </c:spPr>
                </c:marker>
                <c:dLbls>
                  <c:dLbl>
                    <c:idx val="0"/>
                    <c:tx>
                      <c:rich>
                        <a:bodyPr/>
                        <a:lstStyle/>
                        <a:p>
                          <a:fld id="{5BA4B11B-BDAE-4FF4-8902-B6083E7A8285}" type="CELLRANGE">
                            <a:rPr lang="en-US"/>
                            <a:pPr/>
                            <a:t>[CELLRANGE]</a:t>
                          </a:fld>
                          <a:endParaRPr lang="en-GB"/>
                        </a:p>
                      </c:rich>
                    </c:tx>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1B-7790-452A-94EC-65E0295BC5D2}"/>
                      </c:ext>
                    </c:extLst>
                  </c:dLbl>
                  <c:dLbl>
                    <c:idx val="1"/>
                    <c:tx>
                      <c:rich>
                        <a:bodyPr/>
                        <a:lstStyle/>
                        <a:p>
                          <a:fld id="{63295AB8-F841-4AB3-A61C-AFBFE9EC5B53}"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C-7790-452A-94EC-65E0295BC5D2}"/>
                      </c:ext>
                    </c:extLst>
                  </c:dLbl>
                  <c:dLbl>
                    <c:idx val="2"/>
                    <c:tx>
                      <c:rich>
                        <a:bodyPr/>
                        <a:lstStyle/>
                        <a:p>
                          <a:fld id="{DD26D3B6-E438-4825-A617-748C38390A49}" type="CELLRANGE">
                            <a:rPr lang="en-US"/>
                            <a:pPr/>
                            <a:t>[CELLRANGE]</a:t>
                          </a:fld>
                          <a:endParaRPr lang="en-GB"/>
                        </a:p>
                      </c:rich>
                    </c:tx>
                    <c:dLblPos val="b"/>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1D-7790-452A-94EC-65E0295BC5D2}"/>
                      </c:ext>
                    </c:extLst>
                  </c:dLbl>
                  <c:dLbl>
                    <c:idx val="3"/>
                    <c:tx>
                      <c:rich>
                        <a:bodyPr/>
                        <a:lstStyle/>
                        <a:p>
                          <a:fld id="{EE9D63D5-854F-4312-9B5F-BB100DA6FE59}" type="CELLRANGE">
                            <a:rPr lang="en-US"/>
                            <a:pPr/>
                            <a:t>[CELLRANGE]</a:t>
                          </a:fld>
                          <a:endParaRPr lang="en-GB"/>
                        </a:p>
                      </c:rich>
                    </c:tx>
                    <c:dLblPos val="b"/>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1E-7790-452A-94EC-65E0295BC5D2}"/>
                      </c:ext>
                    </c:extLst>
                  </c:dLbl>
                  <c:dLbl>
                    <c:idx val="4"/>
                    <c:tx>
                      <c:rich>
                        <a:bodyPr/>
                        <a:lstStyle/>
                        <a:p>
                          <a:fld id="{3A4B6EB8-7254-43D6-B11C-D8A7043D03D6}"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1F-7790-452A-94EC-65E0295BC5D2}"/>
                      </c:ext>
                    </c:extLst>
                  </c:dLbl>
                  <c:dLbl>
                    <c:idx val="5"/>
                    <c:tx>
                      <c:rich>
                        <a:bodyPr/>
                        <a:lstStyle/>
                        <a:p>
                          <a:fld id="{4BD94827-0BC9-4388-8E0D-453AAE1925A6}"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20-7790-452A-94EC-65E0295BC5D2}"/>
                      </c:ext>
                    </c:extLst>
                  </c:dLbl>
                  <c:dLbl>
                    <c:idx val="6"/>
                    <c:tx>
                      <c:rich>
                        <a:bodyPr/>
                        <a:lstStyle/>
                        <a:p>
                          <a:fld id="{33F589F2-C9B6-4B2A-90CD-EAA2D1BDA666}"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21-7790-452A-94EC-65E0295BC5D2}"/>
                      </c:ext>
                    </c:extLst>
                  </c:dLbl>
                  <c:dLbl>
                    <c:idx val="7"/>
                    <c:tx>
                      <c:rich>
                        <a:bodyPr/>
                        <a:lstStyle/>
                        <a:p>
                          <a:fld id="{D723F857-CB54-4C44-9E02-23FD44DA78AC}"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22-7790-452A-94EC-65E0295BC5D2}"/>
                      </c:ext>
                    </c:extLst>
                  </c:dLbl>
                  <c:dLbl>
                    <c:idx val="8"/>
                    <c:tx>
                      <c:rich>
                        <a:bodyPr/>
                        <a:lstStyle/>
                        <a:p>
                          <a:fld id="{1804C16B-8F3A-4872-BB5B-12B43F45E8CF}"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23-7790-452A-94EC-65E0295BC5D2}"/>
                      </c:ext>
                    </c:extLst>
                  </c:dLbl>
                  <c:dLbl>
                    <c:idx val="9"/>
                    <c:tx>
                      <c:rich>
                        <a:bodyPr/>
                        <a:lstStyle/>
                        <a:p>
                          <a:fld id="{6B7D8D83-5814-43E6-BD7E-CA61092C1488}"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24-7790-452A-94EC-65E0295BC5D2}"/>
                      </c:ext>
                    </c:extLst>
                  </c:dLbl>
                  <c:dLbl>
                    <c:idx val="10"/>
                    <c:tx>
                      <c:rich>
                        <a:bodyPr/>
                        <a:lstStyle/>
                        <a:p>
                          <a:fld id="{B7021BD4-16A5-43D9-B927-232AF6BE33FA}"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25-7790-452A-94EC-65E0295BC5D2}"/>
                      </c:ext>
                    </c:extLst>
                  </c:dLbl>
                  <c:dLbl>
                    <c:idx val="11"/>
                    <c:tx>
                      <c:rich>
                        <a:bodyPr/>
                        <a:lstStyle/>
                        <a:p>
                          <a:fld id="{44B3D409-DE04-428F-B90F-82996E2F2421}" type="CELLRANGE">
                            <a:rPr lang="en-US"/>
                            <a:pPr/>
                            <a:t>[CELLRANGE]</a:t>
                          </a:fld>
                          <a:endParaRPr lang="en-GB"/>
                        </a:p>
                      </c:rich>
                    </c:tx>
                    <c:dLblPos val="l"/>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26-7790-452A-94EC-65E0295BC5D2}"/>
                      </c:ext>
                    </c:extLst>
                  </c:dLbl>
                  <c:dLbl>
                    <c:idx val="12"/>
                    <c:tx>
                      <c:rich>
                        <a:bodyPr/>
                        <a:lstStyle/>
                        <a:p>
                          <a:fld id="{68A7074E-0EBA-4285-BFA8-A3DC8639F4AC}"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27-7790-452A-94EC-65E0295BC5D2}"/>
                      </c:ext>
                    </c:extLst>
                  </c:dLbl>
                  <c:dLbl>
                    <c:idx val="13"/>
                    <c:tx>
                      <c:rich>
                        <a:bodyPr/>
                        <a:lstStyle/>
                        <a:p>
                          <a:fld id="{EE9C79D7-F719-434F-982E-CF8739A3EF92}"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28-7790-452A-94EC-65E0295BC5D2}"/>
                      </c:ext>
                    </c:extLst>
                  </c:dLbl>
                  <c:dLbl>
                    <c:idx val="14"/>
                    <c:tx>
                      <c:rich>
                        <a:bodyPr/>
                        <a:lstStyle/>
                        <a:p>
                          <a:fld id="{42FC32B1-23FB-4CF7-AD52-567527D3AC89}"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29-7790-452A-94EC-65E0295BC5D2}"/>
                      </c:ext>
                    </c:extLst>
                  </c:dLbl>
                  <c:dLbl>
                    <c:idx val="15"/>
                    <c:tx>
                      <c:rich>
                        <a:bodyPr/>
                        <a:lstStyle/>
                        <a:p>
                          <a:fld id="{E9AEA34E-DB6B-47FE-8A63-D4772D4CB027}"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2A-7790-452A-94EC-65E0295BC5D2}"/>
                      </c:ext>
                    </c:extLst>
                  </c:dLbl>
                  <c:dLbl>
                    <c:idx val="16"/>
                    <c:tx>
                      <c:rich>
                        <a:bodyPr/>
                        <a:lstStyle/>
                        <a:p>
                          <a:fld id="{DD1CC43A-918F-4D1D-9B75-6E7E54F09F00}"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2B-7790-452A-94EC-65E0295BC5D2}"/>
                      </c:ext>
                    </c:extLst>
                  </c:dLbl>
                  <c:dLbl>
                    <c:idx val="17"/>
                    <c:tx>
                      <c:rich>
                        <a:bodyPr/>
                        <a:lstStyle/>
                        <a:p>
                          <a:fld id="{859D6AE4-EF74-4189-9D5A-DE514F1CC3ED}"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2C-7790-452A-94EC-65E0295BC5D2}"/>
                      </c:ext>
                    </c:extLst>
                  </c:dLbl>
                  <c:dLbl>
                    <c:idx val="18"/>
                    <c:tx>
                      <c:rich>
                        <a:bodyPr/>
                        <a:lstStyle/>
                        <a:p>
                          <a:fld id="{D1ABEA6B-FDB4-4760-9FBC-50D752B491A5}" type="CELLRANGE">
                            <a:rPr lang="en-US"/>
                            <a:pPr/>
                            <a:t>[CELLRANGE]</a:t>
                          </a:fld>
                          <a:endParaRPr lang="en-GB"/>
                        </a:p>
                      </c:rich>
                    </c:tx>
                    <c:dLblPos val="t"/>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2D-7790-452A-94EC-65E0295BC5D2}"/>
                      </c:ext>
                    </c:extLst>
                  </c:dLbl>
                  <c:dLbl>
                    <c:idx val="19"/>
                    <c:tx>
                      <c:rich>
                        <a:bodyPr/>
                        <a:lstStyle/>
                        <a:p>
                          <a:fld id="{DFC89D05-B7BA-45FD-B092-0D3D7B066056}"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2E-7790-452A-94EC-65E0295BC5D2}"/>
                      </c:ext>
                    </c:extLst>
                  </c:dLbl>
                  <c:dLbl>
                    <c:idx val="20"/>
                    <c:tx>
                      <c:rich>
                        <a:bodyPr/>
                        <a:lstStyle/>
                        <a:p>
                          <a:fld id="{11CBE2F2-E7EF-44FC-A6F6-2592E57698B5}"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2F-7790-452A-94EC-65E0295BC5D2}"/>
                      </c:ext>
                    </c:extLst>
                  </c:dLbl>
                  <c:dLbl>
                    <c:idx val="21"/>
                    <c:tx>
                      <c:rich>
                        <a:bodyPr/>
                        <a:lstStyle/>
                        <a:p>
                          <a:fld id="{95B755F1-44DE-4A5D-854F-7991464E0040}"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30-7790-452A-94EC-65E0295BC5D2}"/>
                      </c:ext>
                    </c:extLst>
                  </c:dLbl>
                  <c:dLbl>
                    <c:idx val="22"/>
                    <c:tx>
                      <c:rich>
                        <a:bodyPr/>
                        <a:lstStyle/>
                        <a:p>
                          <a:fld id="{9C0FA376-7BCE-46D9-873B-EE04E02695E9}"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31-7790-452A-94EC-65E0295BC5D2}"/>
                      </c:ext>
                    </c:extLst>
                  </c:dLbl>
                  <c:dLbl>
                    <c:idx val="23"/>
                    <c:tx>
                      <c:rich>
                        <a:bodyPr/>
                        <a:lstStyle/>
                        <a:p>
                          <a:fld id="{256706F4-C678-46D7-8F70-72A79171A90C}"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32-7790-452A-94EC-65E0295BC5D2}"/>
                      </c:ext>
                    </c:extLst>
                  </c:dLbl>
                  <c:dLbl>
                    <c:idx val="24"/>
                    <c:tx>
                      <c:rich>
                        <a:bodyPr/>
                        <a:lstStyle/>
                        <a:p>
                          <a:fld id="{72F0D0B9-4C9C-46A9-8039-1410E310DAB8}"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33-7790-452A-94EC-65E0295BC5D2}"/>
                      </c:ext>
                    </c:extLst>
                  </c:dLbl>
                  <c:dLbl>
                    <c:idx val="25"/>
                    <c:tx>
                      <c:rich>
                        <a:bodyPr/>
                        <a:lstStyle/>
                        <a:p>
                          <a:fld id="{EBB664FC-DE09-48BD-88DF-FA685EA48F7D}"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34-7790-452A-94EC-65E0295BC5D2}"/>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extLst>
                      <c:ext uri="{02D57815-91ED-43cb-92C2-25804820EDAC}">
                        <c15:formulaRef>
                          <c15:sqref>PostCovid!$C$94:$C$119</c15:sqref>
                        </c15:formulaRef>
                      </c:ext>
                    </c:extLst>
                    <c:numCache>
                      <c:formatCode>0.00</c:formatCode>
                      <c:ptCount val="26"/>
                      <c:pt idx="0">
                        <c:v>81.218000000000004</c:v>
                      </c:pt>
                      <c:pt idx="1">
                        <c:v>93.367999999999995</c:v>
                      </c:pt>
                      <c:pt idx="2">
                        <c:v>53.273000000000003</c:v>
                      </c:pt>
                      <c:pt idx="3">
                        <c:v>33.832999999999998</c:v>
                      </c:pt>
                      <c:pt idx="4">
                        <c:v>38.692999999999998</c:v>
                      </c:pt>
                      <c:pt idx="5">
                        <c:v>95.798000000000002</c:v>
                      </c:pt>
                      <c:pt idx="6">
                        <c:v>78.787999999999997</c:v>
                      </c:pt>
                      <c:pt idx="7">
                        <c:v>39.908000000000001</c:v>
                      </c:pt>
                      <c:pt idx="8">
                        <c:v>32.618000000000002</c:v>
                      </c:pt>
                      <c:pt idx="9">
                        <c:v>56.918000000000006</c:v>
                      </c:pt>
                      <c:pt idx="10">
                        <c:v>43.552999999999997</c:v>
                      </c:pt>
                      <c:pt idx="11">
                        <c:v>36.262999999999998</c:v>
                      </c:pt>
                      <c:pt idx="12">
                        <c:v>72.713000000000008</c:v>
                      </c:pt>
                      <c:pt idx="13">
                        <c:v>82.433000000000007</c:v>
                      </c:pt>
                      <c:pt idx="14">
                        <c:v>66.638000000000005</c:v>
                      </c:pt>
                      <c:pt idx="15">
                        <c:v>28.972999999999999</c:v>
                      </c:pt>
                      <c:pt idx="16">
                        <c:v>47.198</c:v>
                      </c:pt>
                      <c:pt idx="17">
                        <c:v>84.863</c:v>
                      </c:pt>
                      <c:pt idx="18">
                        <c:v>25.327999999999999</c:v>
                      </c:pt>
                      <c:pt idx="19">
                        <c:v>59.347999999999999</c:v>
                      </c:pt>
                      <c:pt idx="20">
                        <c:v>100</c:v>
                      </c:pt>
                      <c:pt idx="21">
                        <c:v>67.853000000000009</c:v>
                      </c:pt>
                      <c:pt idx="22">
                        <c:v>83.64800000000001</c:v>
                      </c:pt>
                      <c:pt idx="23">
                        <c:v>76.358000000000004</c:v>
                      </c:pt>
                      <c:pt idx="24">
                        <c:v>100</c:v>
                      </c:pt>
                      <c:pt idx="25">
                        <c:v>80.003</c:v>
                      </c:pt>
                    </c:numCache>
                  </c:numRef>
                </c:xVal>
                <c:yVal>
                  <c:numRef>
                    <c:extLst>
                      <c:ext uri="{02D57815-91ED-43cb-92C2-25804820EDAC}">
                        <c15:formulaRef>
                          <c15:sqref>PostCovid!$F$94:$F$119</c15:sqref>
                        </c15:formulaRef>
                      </c:ext>
                    </c:extLst>
                    <c:numCache>
                      <c:formatCode>General</c:formatCode>
                      <c:ptCount val="26"/>
                      <c:pt idx="0">
                        <c:v>45</c:v>
                      </c:pt>
                      <c:pt idx="1">
                        <c:v>50</c:v>
                      </c:pt>
                      <c:pt idx="2">
                        <c:v>30</c:v>
                      </c:pt>
                      <c:pt idx="3">
                        <c:v>15</c:v>
                      </c:pt>
                      <c:pt idx="4">
                        <c:v>41</c:v>
                      </c:pt>
                      <c:pt idx="5">
                        <c:v>53</c:v>
                      </c:pt>
                      <c:pt idx="6">
                        <c:v>48</c:v>
                      </c:pt>
                      <c:pt idx="7">
                        <c:v>48</c:v>
                      </c:pt>
                      <c:pt idx="8">
                        <c:v>36</c:v>
                      </c:pt>
                      <c:pt idx="9">
                        <c:v>25</c:v>
                      </c:pt>
                      <c:pt idx="10">
                        <c:v>34</c:v>
                      </c:pt>
                      <c:pt idx="11">
                        <c:v>32</c:v>
                      </c:pt>
                      <c:pt idx="12">
                        <c:v>54</c:v>
                      </c:pt>
                      <c:pt idx="13">
                        <c:v>58</c:v>
                      </c:pt>
                      <c:pt idx="14">
                        <c:v>65</c:v>
                      </c:pt>
                      <c:pt idx="15">
                        <c:v>27</c:v>
                      </c:pt>
                      <c:pt idx="16">
                        <c:v>46</c:v>
                      </c:pt>
                      <c:pt idx="17">
                        <c:v>39</c:v>
                      </c:pt>
                      <c:pt idx="18">
                        <c:v>17</c:v>
                      </c:pt>
                      <c:pt idx="19">
                        <c:v>30</c:v>
                      </c:pt>
                      <c:pt idx="20">
                        <c:v>16</c:v>
                      </c:pt>
                      <c:pt idx="21">
                        <c:v>40</c:v>
                      </c:pt>
                      <c:pt idx="22">
                        <c:v>19</c:v>
                      </c:pt>
                      <c:pt idx="23">
                        <c:v>28</c:v>
                      </c:pt>
                      <c:pt idx="24">
                        <c:v>41</c:v>
                      </c:pt>
                      <c:pt idx="25">
                        <c:v>34</c:v>
                      </c:pt>
                    </c:numCache>
                  </c:numRef>
                </c:yVal>
                <c:smooth val="0"/>
                <c:extLst>
                  <c:ext uri="{02D57815-91ED-43cb-92C2-25804820EDAC}">
                    <c15:datalabelsRange>
                      <c15:f>PostCovid!$B$94:$B$119</c15:f>
                      <c15:dlblRangeCache>
                        <c:ptCount val="26"/>
                        <c:pt idx="0">
                          <c:v>Indonesia</c:v>
                        </c:pt>
                        <c:pt idx="1">
                          <c:v>India</c:v>
                        </c:pt>
                        <c:pt idx="2">
                          <c:v>Ireland</c:v>
                        </c:pt>
                        <c:pt idx="3">
                          <c:v>Netherlands</c:v>
                        </c:pt>
                        <c:pt idx="4">
                          <c:v>Germany</c:v>
                        </c:pt>
                        <c:pt idx="5">
                          <c:v>Philippines</c:v>
                        </c:pt>
                        <c:pt idx="6">
                          <c:v>Turkey</c:v>
                        </c:pt>
                        <c:pt idx="7">
                          <c:v>France</c:v>
                        </c:pt>
                        <c:pt idx="8">
                          <c:v>Japan</c:v>
                        </c:pt>
                        <c:pt idx="9">
                          <c:v>Russia</c:v>
                        </c:pt>
                        <c:pt idx="10">
                          <c:v>Canada</c:v>
                        </c:pt>
                        <c:pt idx="11">
                          <c:v>Australia</c:v>
                        </c:pt>
                        <c:pt idx="12">
                          <c:v>South Africa</c:v>
                        </c:pt>
                        <c:pt idx="13">
                          <c:v>Brazil</c:v>
                        </c:pt>
                        <c:pt idx="14">
                          <c:v>Mexico</c:v>
                        </c:pt>
                        <c:pt idx="15">
                          <c:v>UK</c:v>
                        </c:pt>
                        <c:pt idx="16">
                          <c:v>Spain</c:v>
                        </c:pt>
                        <c:pt idx="17">
                          <c:v>Malaysia</c:v>
                        </c:pt>
                        <c:pt idx="18">
                          <c:v>Czech Republic</c:v>
                        </c:pt>
                        <c:pt idx="19">
                          <c:v>Taiwan</c:v>
                        </c:pt>
                        <c:pt idx="20">
                          <c:v>Thailand</c:v>
                        </c:pt>
                        <c:pt idx="21">
                          <c:v>Italy</c:v>
                        </c:pt>
                        <c:pt idx="22">
                          <c:v>Egypt</c:v>
                        </c:pt>
                        <c:pt idx="23">
                          <c:v>Poland</c:v>
                        </c:pt>
                        <c:pt idx="24">
                          <c:v>Nigeria</c:v>
                        </c:pt>
                        <c:pt idx="25">
                          <c:v>Saudi Arabia</c:v>
                        </c:pt>
                      </c15:dlblRangeCache>
                    </c15:datalabelsRange>
                  </c:ext>
                  <c:ext xmlns:c16="http://schemas.microsoft.com/office/drawing/2014/chart" uri="{C3380CC4-5D6E-409C-BE32-E72D297353CC}">
                    <c16:uniqueId val="{00000035-7790-452A-94EC-65E0295BC5D2}"/>
                  </c:ext>
                </c:extLst>
              </c15:ser>
            </c15:filteredScatterSeries>
            <c15:filteredScatterSeries>
              <c15:ser>
                <c:idx val="1"/>
                <c:order val="1"/>
                <c:tx>
                  <c:v>CC extremely important</c:v>
                </c:tx>
                <c:spPr>
                  <a:ln w="25400" cap="rnd">
                    <a:noFill/>
                    <a:round/>
                  </a:ln>
                  <a:effectLst/>
                </c:spPr>
                <c:marker>
                  <c:symbol val="circle"/>
                  <c:size val="5"/>
                  <c:spPr>
                    <a:solidFill>
                      <a:schemeClr val="tx1">
                        <a:lumMod val="75000"/>
                        <a:lumOff val="25000"/>
                      </a:schemeClr>
                    </a:solidFill>
                    <a:ln w="9525">
                      <a:solidFill>
                        <a:schemeClr val="tx1">
                          <a:lumMod val="75000"/>
                          <a:lumOff val="25000"/>
                        </a:schemeClr>
                      </a:solidFill>
                    </a:ln>
                    <a:effectLst/>
                  </c:spPr>
                </c:marker>
                <c:dLbls>
                  <c:dLbl>
                    <c:idx val="0"/>
                    <c:layout>
                      <c:manualLayout>
                        <c:x val="-3.472222222222222E-3"/>
                        <c:y val="-3.5429583702392795E-3"/>
                      </c:manualLayout>
                    </c:layout>
                    <c:tx>
                      <c:rich>
                        <a:bodyPr/>
                        <a:lstStyle/>
                        <a:p>
                          <a:fld id="{E1E65FAE-07D7-4EE5-B1B0-F557CE6CFC1F}" type="CELLRANGE">
                            <a:rPr lang="en-US"/>
                            <a:pPr/>
                            <a:t>[CELLRANGE]</a:t>
                          </a:fld>
                          <a:endParaRPr lang="en-GB"/>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00-7790-452A-94EC-65E0295BC5D2}"/>
                      </c:ext>
                    </c:extLst>
                  </c:dLbl>
                  <c:dLbl>
                    <c:idx val="1"/>
                    <c:tx>
                      <c:rich>
                        <a:bodyPr/>
                        <a:lstStyle/>
                        <a:p>
                          <a:fld id="{79F2B9F5-AD99-4C13-80E1-0663C241B34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7790-452A-94EC-65E0295BC5D2}"/>
                      </c:ext>
                    </c:extLst>
                  </c:dLbl>
                  <c:dLbl>
                    <c:idx val="2"/>
                    <c:tx>
                      <c:rich>
                        <a:bodyPr/>
                        <a:lstStyle/>
                        <a:p>
                          <a:fld id="{8890FD72-3B92-4AD3-8942-25B384B1ACE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7790-452A-94EC-65E0295BC5D2}"/>
                      </c:ext>
                    </c:extLst>
                  </c:dLbl>
                  <c:dLbl>
                    <c:idx val="3"/>
                    <c:layout>
                      <c:manualLayout>
                        <c:x val="-1.1574074074074073E-3"/>
                        <c:y val="-5.3144375553587243E-3"/>
                      </c:manualLayout>
                    </c:layout>
                    <c:tx>
                      <c:rich>
                        <a:bodyPr/>
                        <a:lstStyle/>
                        <a:p>
                          <a:fld id="{9832C0DE-3223-451A-8DA9-2F4710F5F9EB}" type="CELLRANGE">
                            <a:rPr lang="en-US"/>
                            <a:pPr/>
                            <a:t>[CELLRANGE]</a:t>
                          </a:fld>
                          <a:endParaRPr lang="en-GB"/>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03-7790-452A-94EC-65E0295BC5D2}"/>
                      </c:ext>
                    </c:extLst>
                  </c:dLbl>
                  <c:dLbl>
                    <c:idx val="4"/>
                    <c:layout>
                      <c:manualLayout>
                        <c:x val="-3.3602453339165936E-2"/>
                        <c:y val="-1.8981329725281239E-2"/>
                      </c:manualLayout>
                    </c:layout>
                    <c:tx>
                      <c:rich>
                        <a:bodyPr/>
                        <a:lstStyle/>
                        <a:p>
                          <a:fld id="{AE61C3E4-0377-45DE-AB1C-6CE0AAD2CC3A}" type="CELLRANGE">
                            <a:rPr lang="en-US"/>
                            <a:pPr/>
                            <a:t>[CELLRANGE]</a:t>
                          </a:fld>
                          <a:endParaRPr lang="en-GB"/>
                        </a:p>
                      </c:rich>
                    </c:tx>
                    <c:dLblPos val="r"/>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04-7790-452A-94EC-65E0295BC5D2}"/>
                      </c:ext>
                    </c:extLst>
                  </c:dLbl>
                  <c:dLbl>
                    <c:idx val="5"/>
                    <c:tx>
                      <c:rich>
                        <a:bodyPr/>
                        <a:lstStyle/>
                        <a:p>
                          <a:fld id="{3D9409D1-E3DB-437A-A248-707F82E87E2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7790-452A-94EC-65E0295BC5D2}"/>
                      </c:ext>
                    </c:extLst>
                  </c:dLbl>
                  <c:dLbl>
                    <c:idx val="6"/>
                    <c:tx>
                      <c:rich>
                        <a:bodyPr/>
                        <a:lstStyle/>
                        <a:p>
                          <a:fld id="{86107007-EEA3-4EDA-AA85-7830A699027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7790-452A-94EC-65E0295BC5D2}"/>
                      </c:ext>
                    </c:extLst>
                  </c:dLbl>
                  <c:dLbl>
                    <c:idx val="7"/>
                    <c:tx>
                      <c:rich>
                        <a:bodyPr/>
                        <a:lstStyle/>
                        <a:p>
                          <a:fld id="{77BE199C-9652-4B7C-AEFC-FD09475AAE0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7790-452A-94EC-65E0295BC5D2}"/>
                      </c:ext>
                    </c:extLst>
                  </c:dLbl>
                  <c:dLbl>
                    <c:idx val="8"/>
                    <c:tx>
                      <c:rich>
                        <a:bodyPr/>
                        <a:lstStyle/>
                        <a:p>
                          <a:fld id="{5A9F565D-94BD-4E5B-B77D-6A6ED3553470}" type="CELLRANGE">
                            <a:rPr lang="en-US"/>
                            <a:pPr/>
                            <a:t>[CELLRANGE]</a:t>
                          </a:fld>
                          <a:endParaRPr lang="en-GB"/>
                        </a:p>
                      </c:rich>
                    </c:tx>
                    <c:dLblPos val="b"/>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08-7790-452A-94EC-65E0295BC5D2}"/>
                      </c:ext>
                    </c:extLst>
                  </c:dLbl>
                  <c:dLbl>
                    <c:idx val="9"/>
                    <c:tx>
                      <c:rich>
                        <a:bodyPr/>
                        <a:lstStyle/>
                        <a:p>
                          <a:fld id="{2CDCCE0D-189A-4AF3-B7DC-6E982E9BF7F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7790-452A-94EC-65E0295BC5D2}"/>
                      </c:ext>
                    </c:extLst>
                  </c:dLbl>
                  <c:dLbl>
                    <c:idx val="10"/>
                    <c:tx>
                      <c:rich>
                        <a:bodyPr/>
                        <a:lstStyle/>
                        <a:p>
                          <a:fld id="{F6BA6346-856F-4539-BA70-48E6A81DBFC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7790-452A-94EC-65E0295BC5D2}"/>
                      </c:ext>
                    </c:extLst>
                  </c:dLbl>
                  <c:dLbl>
                    <c:idx val="11"/>
                    <c:tx>
                      <c:rich>
                        <a:bodyPr/>
                        <a:lstStyle/>
                        <a:p>
                          <a:fld id="{0C45ADB5-F267-46B8-8610-01722DAD20DC}" type="CELLRANGE">
                            <a:rPr lang="en-US"/>
                            <a:pPr/>
                            <a:t>[CELLRANGE]</a:t>
                          </a:fld>
                          <a:endParaRPr lang="en-GB"/>
                        </a:p>
                      </c:rich>
                    </c:tx>
                    <c:dLblPos val="t"/>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0B-7790-452A-94EC-65E0295BC5D2}"/>
                      </c:ext>
                    </c:extLst>
                  </c:dLbl>
                  <c:dLbl>
                    <c:idx val="12"/>
                    <c:tx>
                      <c:rich>
                        <a:bodyPr/>
                        <a:lstStyle/>
                        <a:p>
                          <a:fld id="{911E900B-6815-40E4-AF89-46571A1D9D1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7790-452A-94EC-65E0295BC5D2}"/>
                      </c:ext>
                    </c:extLst>
                  </c:dLbl>
                  <c:dLbl>
                    <c:idx val="13"/>
                    <c:tx>
                      <c:rich>
                        <a:bodyPr/>
                        <a:lstStyle/>
                        <a:p>
                          <a:fld id="{5D19EEE5-67D8-42F7-ACE4-0104F4538D9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7790-452A-94EC-65E0295BC5D2}"/>
                      </c:ext>
                    </c:extLst>
                  </c:dLbl>
                  <c:dLbl>
                    <c:idx val="14"/>
                    <c:tx>
                      <c:rich>
                        <a:bodyPr/>
                        <a:lstStyle/>
                        <a:p>
                          <a:fld id="{D00177A9-5C17-44C9-9FED-C0C3F4CE9B3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7790-452A-94EC-65E0295BC5D2}"/>
                      </c:ext>
                    </c:extLst>
                  </c:dLbl>
                  <c:dLbl>
                    <c:idx val="15"/>
                    <c:tx>
                      <c:rich>
                        <a:bodyPr/>
                        <a:lstStyle/>
                        <a:p>
                          <a:fld id="{87C8F68B-7D52-40A5-826C-B3CAFD847364}" type="CELLRANGE">
                            <a:rPr lang="en-US"/>
                            <a:pPr/>
                            <a:t>[CELLRANGE]</a:t>
                          </a:fld>
                          <a:endParaRPr lang="en-GB"/>
                        </a:p>
                      </c:rich>
                    </c:tx>
                    <c:dLblPos val="t"/>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0F-7790-452A-94EC-65E0295BC5D2}"/>
                      </c:ext>
                    </c:extLst>
                  </c:dLbl>
                  <c:dLbl>
                    <c:idx val="16"/>
                    <c:tx>
                      <c:rich>
                        <a:bodyPr/>
                        <a:lstStyle/>
                        <a:p>
                          <a:fld id="{737133F9-7DB5-4533-A0B4-7B3CBCF27A7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7790-452A-94EC-65E0295BC5D2}"/>
                      </c:ext>
                    </c:extLst>
                  </c:dLbl>
                  <c:dLbl>
                    <c:idx val="17"/>
                    <c:tx>
                      <c:rich>
                        <a:bodyPr/>
                        <a:lstStyle/>
                        <a:p>
                          <a:fld id="{4B076784-C260-47F4-8CFD-A3F71232C57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7790-452A-94EC-65E0295BC5D2}"/>
                      </c:ext>
                    </c:extLst>
                  </c:dLbl>
                  <c:dLbl>
                    <c:idx val="18"/>
                    <c:tx>
                      <c:rich>
                        <a:bodyPr/>
                        <a:lstStyle/>
                        <a:p>
                          <a:fld id="{ED87B682-4653-4B1F-9450-C893C62805E7}" type="CELLRANGE">
                            <a:rPr lang="en-US"/>
                            <a:pPr/>
                            <a:t>[CELLRANGE]</a:t>
                          </a:fld>
                          <a:endParaRPr lang="en-GB"/>
                        </a:p>
                      </c:rich>
                    </c:tx>
                    <c:dLblPos val="b"/>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12-7790-452A-94EC-65E0295BC5D2}"/>
                      </c:ext>
                    </c:extLst>
                  </c:dLbl>
                  <c:dLbl>
                    <c:idx val="19"/>
                    <c:tx>
                      <c:rich>
                        <a:bodyPr/>
                        <a:lstStyle/>
                        <a:p>
                          <a:fld id="{9ED5BCC8-9631-44E7-889E-B4102C0464D6}" type="CELLRANGE">
                            <a:rPr lang="en-US"/>
                            <a:pPr/>
                            <a:t>[CELLRANGE]</a:t>
                          </a:fld>
                          <a:endParaRPr lang="en-GB"/>
                        </a:p>
                      </c:rich>
                    </c:tx>
                    <c:dLblPos val="t"/>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13-7790-452A-94EC-65E0295BC5D2}"/>
                      </c:ext>
                    </c:extLst>
                  </c:dLbl>
                  <c:dLbl>
                    <c:idx val="20"/>
                    <c:tx>
                      <c:rich>
                        <a:bodyPr/>
                        <a:lstStyle/>
                        <a:p>
                          <a:fld id="{19FEA10B-F0FB-4691-8420-31DE9AB59A5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7790-452A-94EC-65E0295BC5D2}"/>
                      </c:ext>
                    </c:extLst>
                  </c:dLbl>
                  <c:dLbl>
                    <c:idx val="21"/>
                    <c:tx>
                      <c:rich>
                        <a:bodyPr/>
                        <a:lstStyle/>
                        <a:p>
                          <a:fld id="{EA566974-4502-4D3D-AAFD-4EEA6F190E5A}" type="CELLRANGE">
                            <a:rPr lang="en-US"/>
                            <a:pPr/>
                            <a:t>[CELLRANGE]</a:t>
                          </a:fld>
                          <a:endParaRPr lang="en-GB"/>
                        </a:p>
                      </c:rich>
                    </c:tx>
                    <c:dLblPos val="t"/>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15-7790-452A-94EC-65E0295BC5D2}"/>
                      </c:ext>
                    </c:extLst>
                  </c:dLbl>
                  <c:dLbl>
                    <c:idx val="22"/>
                    <c:layout>
                      <c:manualLayout>
                        <c:x val="-3.4722222222221375E-3"/>
                        <c:y val="0"/>
                      </c:manualLayout>
                    </c:layout>
                    <c:tx>
                      <c:rich>
                        <a:bodyPr/>
                        <a:lstStyle/>
                        <a:p>
                          <a:fld id="{833049C0-0E65-4206-B37C-B95736DEA1FD}" type="CELLRANGE">
                            <a:rPr lang="en-US"/>
                            <a:pPr/>
                            <a:t>[CELLRANGE]</a:t>
                          </a:fld>
                          <a:endParaRPr lang="en-GB"/>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16-7790-452A-94EC-65E0295BC5D2}"/>
                      </c:ext>
                    </c:extLst>
                  </c:dLbl>
                  <c:dLbl>
                    <c:idx val="23"/>
                    <c:tx>
                      <c:rich>
                        <a:bodyPr/>
                        <a:lstStyle/>
                        <a:p>
                          <a:fld id="{30904961-283F-49C2-86A7-3DC8D23E80B4}" type="CELLRANGE">
                            <a:rPr lang="en-US"/>
                            <a:pPr/>
                            <a:t>[CELLRANGE]</a:t>
                          </a:fld>
                          <a:endParaRPr lang="en-GB"/>
                        </a:p>
                      </c:rich>
                    </c:tx>
                    <c:dLblPos val="b"/>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17-7790-452A-94EC-65E0295BC5D2}"/>
                      </c:ext>
                    </c:extLst>
                  </c:dLbl>
                  <c:dLbl>
                    <c:idx val="24"/>
                    <c:tx>
                      <c:rich>
                        <a:bodyPr/>
                        <a:lstStyle/>
                        <a:p>
                          <a:fld id="{FDA37D27-A4B5-4196-A912-F2B083F42BA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7790-452A-94EC-65E0295BC5D2}"/>
                      </c:ext>
                    </c:extLst>
                  </c:dLbl>
                  <c:dLbl>
                    <c:idx val="25"/>
                    <c:tx>
                      <c:rich>
                        <a:bodyPr/>
                        <a:lstStyle/>
                        <a:p>
                          <a:fld id="{422C7ADE-644A-473B-8157-6E8C3F40424D}" type="CELLRANGE">
                            <a:rPr lang="en-US"/>
                            <a:pPr/>
                            <a:t>[CELLRANGE]</a:t>
                          </a:fld>
                          <a:endParaRPr lang="en-GB"/>
                        </a:p>
                      </c:rich>
                    </c:tx>
                    <c:dLblPos val="b"/>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19-7790-452A-94EC-65E0295BC5D2}"/>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xmlns:c15="http://schemas.microsoft.com/office/drawing/2012/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extLst xmlns:c15="http://schemas.microsoft.com/office/drawing/2012/chart">
                      <c:ext xmlns:c15="http://schemas.microsoft.com/office/drawing/2012/chart" uri="{02D57815-91ED-43cb-92C2-25804820EDAC}">
                        <c15:formulaRef>
                          <c15:sqref>PostCovid!$C$94:$C$119</c15:sqref>
                        </c15:formulaRef>
                      </c:ext>
                    </c:extLst>
                    <c:numCache>
                      <c:formatCode>0.00</c:formatCode>
                      <c:ptCount val="26"/>
                      <c:pt idx="0">
                        <c:v>81.218000000000004</c:v>
                      </c:pt>
                      <c:pt idx="1">
                        <c:v>93.367999999999995</c:v>
                      </c:pt>
                      <c:pt idx="2">
                        <c:v>53.273000000000003</c:v>
                      </c:pt>
                      <c:pt idx="3">
                        <c:v>33.832999999999998</c:v>
                      </c:pt>
                      <c:pt idx="4">
                        <c:v>38.692999999999998</c:v>
                      </c:pt>
                      <c:pt idx="5">
                        <c:v>95.798000000000002</c:v>
                      </c:pt>
                      <c:pt idx="6">
                        <c:v>78.787999999999997</c:v>
                      </c:pt>
                      <c:pt idx="7">
                        <c:v>39.908000000000001</c:v>
                      </c:pt>
                      <c:pt idx="8">
                        <c:v>32.618000000000002</c:v>
                      </c:pt>
                      <c:pt idx="9">
                        <c:v>56.918000000000006</c:v>
                      </c:pt>
                      <c:pt idx="10">
                        <c:v>43.552999999999997</c:v>
                      </c:pt>
                      <c:pt idx="11">
                        <c:v>36.262999999999998</c:v>
                      </c:pt>
                      <c:pt idx="12">
                        <c:v>72.713000000000008</c:v>
                      </c:pt>
                      <c:pt idx="13">
                        <c:v>82.433000000000007</c:v>
                      </c:pt>
                      <c:pt idx="14">
                        <c:v>66.638000000000005</c:v>
                      </c:pt>
                      <c:pt idx="15">
                        <c:v>28.972999999999999</c:v>
                      </c:pt>
                      <c:pt idx="16">
                        <c:v>47.198</c:v>
                      </c:pt>
                      <c:pt idx="17">
                        <c:v>84.863</c:v>
                      </c:pt>
                      <c:pt idx="18">
                        <c:v>25.327999999999999</c:v>
                      </c:pt>
                      <c:pt idx="19">
                        <c:v>59.347999999999999</c:v>
                      </c:pt>
                      <c:pt idx="20">
                        <c:v>100</c:v>
                      </c:pt>
                      <c:pt idx="21">
                        <c:v>67.853000000000009</c:v>
                      </c:pt>
                      <c:pt idx="22">
                        <c:v>83.64800000000001</c:v>
                      </c:pt>
                      <c:pt idx="23">
                        <c:v>76.358000000000004</c:v>
                      </c:pt>
                      <c:pt idx="24">
                        <c:v>100</c:v>
                      </c:pt>
                      <c:pt idx="25">
                        <c:v>80.003</c:v>
                      </c:pt>
                    </c:numCache>
                  </c:numRef>
                </c:xVal>
                <c:yVal>
                  <c:numRef>
                    <c:extLst xmlns:c15="http://schemas.microsoft.com/office/drawing/2012/chart">
                      <c:ext xmlns:c15="http://schemas.microsoft.com/office/drawing/2012/chart" uri="{02D57815-91ED-43cb-92C2-25804820EDAC}">
                        <c15:formulaRef>
                          <c15:sqref>PostCovid!$G$94:$G$119</c15:sqref>
                        </c15:formulaRef>
                      </c:ext>
                    </c:extLst>
                    <c:numCache>
                      <c:formatCode>General</c:formatCode>
                      <c:ptCount val="26"/>
                      <c:pt idx="0">
                        <c:v>13</c:v>
                      </c:pt>
                      <c:pt idx="1">
                        <c:v>40</c:v>
                      </c:pt>
                      <c:pt idx="2">
                        <c:v>21</c:v>
                      </c:pt>
                      <c:pt idx="3">
                        <c:v>8</c:v>
                      </c:pt>
                      <c:pt idx="4">
                        <c:v>17</c:v>
                      </c:pt>
                      <c:pt idx="5">
                        <c:v>36</c:v>
                      </c:pt>
                      <c:pt idx="6">
                        <c:v>42</c:v>
                      </c:pt>
                      <c:pt idx="7">
                        <c:v>24</c:v>
                      </c:pt>
                      <c:pt idx="8">
                        <c:v>16</c:v>
                      </c:pt>
                      <c:pt idx="9">
                        <c:v>8</c:v>
                      </c:pt>
                      <c:pt idx="10">
                        <c:v>22</c:v>
                      </c:pt>
                      <c:pt idx="11">
                        <c:v>25</c:v>
                      </c:pt>
                      <c:pt idx="12">
                        <c:v>32</c:v>
                      </c:pt>
                      <c:pt idx="13">
                        <c:v>36</c:v>
                      </c:pt>
                      <c:pt idx="14">
                        <c:v>24</c:v>
                      </c:pt>
                      <c:pt idx="15">
                        <c:v>20</c:v>
                      </c:pt>
                      <c:pt idx="16">
                        <c:v>19</c:v>
                      </c:pt>
                      <c:pt idx="17">
                        <c:v>23</c:v>
                      </c:pt>
                      <c:pt idx="18">
                        <c:v>6</c:v>
                      </c:pt>
                      <c:pt idx="19">
                        <c:v>39</c:v>
                      </c:pt>
                      <c:pt idx="20">
                        <c:v>19</c:v>
                      </c:pt>
                      <c:pt idx="21">
                        <c:v>44</c:v>
                      </c:pt>
                      <c:pt idx="22">
                        <c:v>11</c:v>
                      </c:pt>
                      <c:pt idx="23">
                        <c:v>10</c:v>
                      </c:pt>
                      <c:pt idx="24">
                        <c:v>26</c:v>
                      </c:pt>
                      <c:pt idx="25">
                        <c:v>21</c:v>
                      </c:pt>
                    </c:numCache>
                  </c:numRef>
                </c:yVal>
                <c:smooth val="0"/>
                <c:extLst xmlns:c15="http://schemas.microsoft.com/office/drawing/2012/chart">
                  <c:ext xmlns:c15="http://schemas.microsoft.com/office/drawing/2012/chart" uri="{02D57815-91ED-43cb-92C2-25804820EDAC}">
                    <c15:datalabelsRange>
                      <c15:f>PostCovid!$B$94:$B$119</c15:f>
                      <c15:dlblRangeCache>
                        <c:ptCount val="26"/>
                        <c:pt idx="0">
                          <c:v>Indonesia</c:v>
                        </c:pt>
                        <c:pt idx="1">
                          <c:v>India</c:v>
                        </c:pt>
                        <c:pt idx="2">
                          <c:v>Ireland</c:v>
                        </c:pt>
                        <c:pt idx="3">
                          <c:v>Netherlands</c:v>
                        </c:pt>
                        <c:pt idx="4">
                          <c:v>Germany</c:v>
                        </c:pt>
                        <c:pt idx="5">
                          <c:v>Philippines</c:v>
                        </c:pt>
                        <c:pt idx="6">
                          <c:v>Turkey</c:v>
                        </c:pt>
                        <c:pt idx="7">
                          <c:v>France</c:v>
                        </c:pt>
                        <c:pt idx="8">
                          <c:v>Japan</c:v>
                        </c:pt>
                        <c:pt idx="9">
                          <c:v>Russia</c:v>
                        </c:pt>
                        <c:pt idx="10">
                          <c:v>Canada</c:v>
                        </c:pt>
                        <c:pt idx="11">
                          <c:v>Australia</c:v>
                        </c:pt>
                        <c:pt idx="12">
                          <c:v>South Africa</c:v>
                        </c:pt>
                        <c:pt idx="13">
                          <c:v>Brazil</c:v>
                        </c:pt>
                        <c:pt idx="14">
                          <c:v>Mexico</c:v>
                        </c:pt>
                        <c:pt idx="15">
                          <c:v>UK</c:v>
                        </c:pt>
                        <c:pt idx="16">
                          <c:v>Spain</c:v>
                        </c:pt>
                        <c:pt idx="17">
                          <c:v>Malaysia</c:v>
                        </c:pt>
                        <c:pt idx="18">
                          <c:v>Czech Republic</c:v>
                        </c:pt>
                        <c:pt idx="19">
                          <c:v>Taiwan</c:v>
                        </c:pt>
                        <c:pt idx="20">
                          <c:v>Thailand</c:v>
                        </c:pt>
                        <c:pt idx="21">
                          <c:v>Italy</c:v>
                        </c:pt>
                        <c:pt idx="22">
                          <c:v>Egypt</c:v>
                        </c:pt>
                        <c:pt idx="23">
                          <c:v>Poland</c:v>
                        </c:pt>
                        <c:pt idx="24">
                          <c:v>Nigeria</c:v>
                        </c:pt>
                        <c:pt idx="25">
                          <c:v>Saudi Arabia</c:v>
                        </c:pt>
                      </c15:dlblRangeCache>
                    </c15:datalabelsRange>
                  </c:ext>
                  <c:ext xmlns:c16="http://schemas.microsoft.com/office/drawing/2014/chart" uri="{C3380CC4-5D6E-409C-BE32-E72D297353CC}">
                    <c16:uniqueId val="{0000001A-7790-452A-94EC-65E0295BC5D2}"/>
                  </c:ext>
                </c:extLst>
              </c15:ser>
            </c15:filteredScatterSeries>
          </c:ext>
        </c:extLst>
      </c:scatterChart>
      <c:valAx>
        <c:axId val="155622008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n-GB" sz="1800" b="1" i="0" baseline="0">
                    <a:effectLst/>
                  </a:rPr>
                  <a:t>Debiased National Religiosity</a:t>
                </a:r>
                <a:endParaRPr lang="en-GB">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556211344"/>
        <c:crosses val="autoZero"/>
        <c:crossBetween val="midCat"/>
      </c:valAx>
      <c:valAx>
        <c:axId val="1556211344"/>
        <c:scaling>
          <c:orientation val="minMax"/>
          <c:max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800" b="1"/>
                  <a:t>% response for mostly or equally caused by human activities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55622008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GB" sz="1800" b="1" i="0" baseline="0">
                <a:effectLst/>
              </a:rPr>
              <a:t>OSF1: Climate Change / Environmental Protection as 1 of top 3 challenges</a:t>
            </a:r>
            <a:endParaRPr lang="en-GB" sz="18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dLbls>
            <c:dLbl>
              <c:idx val="0"/>
              <c:tx>
                <c:rich>
                  <a:bodyPr/>
                  <a:lstStyle/>
                  <a:p>
                    <a:fld id="{02F6857B-1A96-42BA-8778-D4086DC0FBDA}"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B58D-4A0E-B6AE-322DB12B3D49}"/>
                </c:ext>
              </c:extLst>
            </c:dLbl>
            <c:dLbl>
              <c:idx val="1"/>
              <c:tx>
                <c:rich>
                  <a:bodyPr/>
                  <a:lstStyle/>
                  <a:p>
                    <a:fld id="{50C64054-D19C-4734-9BCD-34EBF925468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58D-4A0E-B6AE-322DB12B3D49}"/>
                </c:ext>
              </c:extLst>
            </c:dLbl>
            <c:dLbl>
              <c:idx val="2"/>
              <c:layout>
                <c:manualLayout>
                  <c:x val="-1.1069264319901189E-2"/>
                  <c:y val="2.1900945622063968E-2"/>
                </c:manualLayout>
              </c:layout>
              <c:tx>
                <c:rich>
                  <a:bodyPr/>
                  <a:lstStyle/>
                  <a:p>
                    <a:fld id="{43961C0F-AC25-4CE2-A8AF-54139A1E04E6}"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B58D-4A0E-B6AE-322DB12B3D49}"/>
                </c:ext>
              </c:extLst>
            </c:dLbl>
            <c:dLbl>
              <c:idx val="3"/>
              <c:tx>
                <c:rich>
                  <a:bodyPr/>
                  <a:lstStyle/>
                  <a:p>
                    <a:fld id="{9C7504E7-D355-4256-961D-0EEDE1D82FF9}"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B58D-4A0E-B6AE-322DB12B3D49}"/>
                </c:ext>
              </c:extLst>
            </c:dLbl>
            <c:dLbl>
              <c:idx val="4"/>
              <c:tx>
                <c:rich>
                  <a:bodyPr/>
                  <a:lstStyle/>
                  <a:p>
                    <a:fld id="{A5AE7713-6A7D-4715-8870-C56B03505AD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58D-4A0E-B6AE-322DB12B3D49}"/>
                </c:ext>
              </c:extLst>
            </c:dLbl>
            <c:dLbl>
              <c:idx val="5"/>
              <c:tx>
                <c:rich>
                  <a:bodyPr/>
                  <a:lstStyle/>
                  <a:p>
                    <a:fld id="{009FA76C-1B19-4717-9D9F-A1E619756F3F}"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B58D-4A0E-B6AE-322DB12B3D49}"/>
                </c:ext>
              </c:extLst>
            </c:dLbl>
            <c:dLbl>
              <c:idx val="6"/>
              <c:tx>
                <c:rich>
                  <a:bodyPr/>
                  <a:lstStyle/>
                  <a:p>
                    <a:fld id="{90D3C28C-26CF-4940-A313-1792900524DF}"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B58D-4A0E-B6AE-322DB12B3D49}"/>
                </c:ext>
              </c:extLst>
            </c:dLbl>
            <c:dLbl>
              <c:idx val="7"/>
              <c:tx>
                <c:rich>
                  <a:bodyPr/>
                  <a:lstStyle/>
                  <a:p>
                    <a:fld id="{19BDC98E-0720-4B8C-952F-33ECCAC5673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58D-4A0E-B6AE-322DB12B3D49}"/>
                </c:ext>
              </c:extLst>
            </c:dLbl>
            <c:dLbl>
              <c:idx val="8"/>
              <c:tx>
                <c:rich>
                  <a:bodyPr/>
                  <a:lstStyle/>
                  <a:p>
                    <a:fld id="{4018848E-D9FF-441B-ADC1-E9D390300AC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B58D-4A0E-B6AE-322DB12B3D49}"/>
                </c:ext>
              </c:extLst>
            </c:dLbl>
            <c:dLbl>
              <c:idx val="9"/>
              <c:tx>
                <c:rich>
                  <a:bodyPr/>
                  <a:lstStyle/>
                  <a:p>
                    <a:fld id="{FFA0BA1F-C1F8-41D6-BAAF-486000C15B7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B58D-4A0E-B6AE-322DB12B3D49}"/>
                </c:ext>
              </c:extLst>
            </c:dLbl>
            <c:dLbl>
              <c:idx val="10"/>
              <c:tx>
                <c:rich>
                  <a:bodyPr/>
                  <a:lstStyle/>
                  <a:p>
                    <a:fld id="{3562B45C-823E-45CD-844D-8AD97FB93DE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B58D-4A0E-B6AE-322DB12B3D49}"/>
                </c:ext>
              </c:extLst>
            </c:dLbl>
            <c:dLbl>
              <c:idx val="11"/>
              <c:tx>
                <c:rich>
                  <a:bodyPr/>
                  <a:lstStyle/>
                  <a:p>
                    <a:fld id="{A5A1D727-2456-4E86-8C77-47D34EAD0806}"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B58D-4A0E-B6AE-322DB12B3D49}"/>
                </c:ext>
              </c:extLst>
            </c:dLbl>
            <c:dLbl>
              <c:idx val="12"/>
              <c:tx>
                <c:rich>
                  <a:bodyPr/>
                  <a:lstStyle/>
                  <a:p>
                    <a:fld id="{319839EE-3C2E-46F5-B45A-59AC0C33176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B58D-4A0E-B6AE-322DB12B3D49}"/>
                </c:ext>
              </c:extLst>
            </c:dLbl>
            <c:dLbl>
              <c:idx val="13"/>
              <c:tx>
                <c:rich>
                  <a:bodyPr/>
                  <a:lstStyle/>
                  <a:p>
                    <a:fld id="{8A7CCA8E-FD04-42CF-8AE8-1E7942A6868D}"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B58D-4A0E-B6AE-322DB12B3D49}"/>
                </c:ext>
              </c:extLst>
            </c:dLbl>
            <c:dLbl>
              <c:idx val="14"/>
              <c:tx>
                <c:rich>
                  <a:bodyPr/>
                  <a:lstStyle/>
                  <a:p>
                    <a:fld id="{B36B9B9E-9A6C-4968-B15C-CA1235323CB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58D-4A0E-B6AE-322DB12B3D49}"/>
                </c:ext>
              </c:extLst>
            </c:dLbl>
            <c:dLbl>
              <c:idx val="15"/>
              <c:tx>
                <c:rich>
                  <a:bodyPr/>
                  <a:lstStyle/>
                  <a:p>
                    <a:fld id="{69A63819-0F1D-492F-9FF7-80749052009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B58D-4A0E-B6AE-322DB12B3D49}"/>
                </c:ext>
              </c:extLst>
            </c:dLbl>
            <c:dLbl>
              <c:idx val="16"/>
              <c:tx>
                <c:rich>
                  <a:bodyPr/>
                  <a:lstStyle/>
                  <a:p>
                    <a:fld id="{4CAB233F-6BA9-439D-A0D9-DC267FEB6456}"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B58D-4A0E-B6AE-322DB12B3D49}"/>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25400" cap="rnd">
                <a:solidFill>
                  <a:schemeClr val="accent1"/>
                </a:solidFill>
                <a:prstDash val="solid"/>
              </a:ln>
              <a:effectLst/>
            </c:spPr>
            <c:trendlineType val="linear"/>
            <c:backward val="9"/>
            <c:dispRSqr val="1"/>
            <c:dispEq val="0"/>
            <c:trendlineLbl>
              <c:layout>
                <c:manualLayout>
                  <c:x val="0.110867878647522"/>
                  <c:y val="0.13838856060601185"/>
                </c:manualLayout>
              </c:layout>
              <c:numFmt formatCode="General" sourceLinked="0"/>
              <c:spPr>
                <a:noFill/>
                <a:ln>
                  <a:noFill/>
                </a:ln>
                <a:effectLst/>
              </c:spPr>
              <c:txPr>
                <a:bodyPr rot="0" spcFirstLastPara="1" vertOverflow="ellipsis" vert="horz" wrap="square" anchor="ctr" anchorCtr="1"/>
                <a:lstStyle/>
                <a:p>
                  <a:pPr>
                    <a:defRPr sz="1400" b="1" i="0" u="none" strike="noStrike" kern="1200" baseline="0">
                      <a:solidFill>
                        <a:schemeClr val="accent1"/>
                      </a:solidFill>
                      <a:latin typeface="+mn-lt"/>
                      <a:ea typeface="+mn-ea"/>
                      <a:cs typeface="+mn-cs"/>
                    </a:defRPr>
                  </a:pPr>
                  <a:endParaRPr lang="en-US"/>
                </a:p>
              </c:txPr>
            </c:trendlineLbl>
          </c:trendline>
          <c:xVal>
            <c:numRef>
              <c:f>PostCovid!$C$348:$C$364</c:f>
              <c:numCache>
                <c:formatCode>0.00</c:formatCode>
                <c:ptCount val="17"/>
                <c:pt idx="0">
                  <c:v>28.972999999999999</c:v>
                </c:pt>
                <c:pt idx="1">
                  <c:v>39.908000000000001</c:v>
                </c:pt>
                <c:pt idx="2">
                  <c:v>38.692999999999998</c:v>
                </c:pt>
                <c:pt idx="3">
                  <c:v>32.618000000000002</c:v>
                </c:pt>
                <c:pt idx="4">
                  <c:v>76.358000000000004</c:v>
                </c:pt>
                <c:pt idx="5">
                  <c:v>71.498000000000005</c:v>
                </c:pt>
                <c:pt idx="6">
                  <c:v>80.003</c:v>
                </c:pt>
                <c:pt idx="7">
                  <c:v>78.787999999999997</c:v>
                </c:pt>
                <c:pt idx="8">
                  <c:v>92.153000000000006</c:v>
                </c:pt>
                <c:pt idx="9" formatCode="General">
                  <c:v>100</c:v>
                </c:pt>
                <c:pt idx="10">
                  <c:v>93.367999999999995</c:v>
                </c:pt>
                <c:pt idx="11">
                  <c:v>72.713000000000008</c:v>
                </c:pt>
                <c:pt idx="12">
                  <c:v>82.433000000000007</c:v>
                </c:pt>
                <c:pt idx="13">
                  <c:v>81.218000000000004</c:v>
                </c:pt>
                <c:pt idx="14">
                  <c:v>83.64800000000001</c:v>
                </c:pt>
                <c:pt idx="15">
                  <c:v>66.638000000000005</c:v>
                </c:pt>
                <c:pt idx="16">
                  <c:v>61.778000000000006</c:v>
                </c:pt>
              </c:numCache>
            </c:numRef>
          </c:xVal>
          <c:yVal>
            <c:numRef>
              <c:f>PostCovid!$D$348:$D$364</c:f>
              <c:numCache>
                <c:formatCode>General</c:formatCode>
                <c:ptCount val="17"/>
                <c:pt idx="0">
                  <c:v>51.5</c:v>
                </c:pt>
                <c:pt idx="1">
                  <c:v>50</c:v>
                </c:pt>
                <c:pt idx="2">
                  <c:v>44</c:v>
                </c:pt>
                <c:pt idx="3">
                  <c:v>43</c:v>
                </c:pt>
                <c:pt idx="4">
                  <c:v>35</c:v>
                </c:pt>
                <c:pt idx="5">
                  <c:v>42</c:v>
                </c:pt>
                <c:pt idx="6">
                  <c:v>16</c:v>
                </c:pt>
                <c:pt idx="7">
                  <c:v>40</c:v>
                </c:pt>
                <c:pt idx="8">
                  <c:v>36</c:v>
                </c:pt>
                <c:pt idx="9">
                  <c:v>31</c:v>
                </c:pt>
                <c:pt idx="10">
                  <c:v>30</c:v>
                </c:pt>
                <c:pt idx="11">
                  <c:v>28</c:v>
                </c:pt>
                <c:pt idx="12">
                  <c:v>25</c:v>
                </c:pt>
                <c:pt idx="13">
                  <c:v>31</c:v>
                </c:pt>
                <c:pt idx="14">
                  <c:v>15</c:v>
                </c:pt>
                <c:pt idx="15">
                  <c:v>49</c:v>
                </c:pt>
                <c:pt idx="16">
                  <c:v>37</c:v>
                </c:pt>
              </c:numCache>
            </c:numRef>
          </c:yVal>
          <c:smooth val="0"/>
          <c:extLst>
            <c:ext xmlns:c15="http://schemas.microsoft.com/office/drawing/2012/chart" uri="{02D57815-91ED-43cb-92C2-25804820EDAC}">
              <c15:datalabelsRange>
                <c15:f>PostCovid!$B$348:$B$364</c15:f>
                <c15:dlblRangeCache>
                  <c:ptCount val="17"/>
                  <c:pt idx="0">
                    <c:v>UK</c:v>
                  </c:pt>
                  <c:pt idx="1">
                    <c:v>France</c:v>
                  </c:pt>
                  <c:pt idx="2">
                    <c:v>Germany</c:v>
                  </c:pt>
                  <c:pt idx="3">
                    <c:v>Japan</c:v>
                  </c:pt>
                  <c:pt idx="4">
                    <c:v>Poland</c:v>
                  </c:pt>
                  <c:pt idx="5">
                    <c:v>Singapore</c:v>
                  </c:pt>
                  <c:pt idx="6">
                    <c:v>Saudi Arabia</c:v>
                  </c:pt>
                  <c:pt idx="7">
                    <c:v>Turkey</c:v>
                  </c:pt>
                  <c:pt idx="8">
                    <c:v>Kenya</c:v>
                  </c:pt>
                  <c:pt idx="9">
                    <c:v>Nigeria</c:v>
                  </c:pt>
                  <c:pt idx="10">
                    <c:v>India</c:v>
                  </c:pt>
                  <c:pt idx="11">
                    <c:v>South Africa</c:v>
                  </c:pt>
                  <c:pt idx="12">
                    <c:v>Brazil</c:v>
                  </c:pt>
                  <c:pt idx="13">
                    <c:v>Indonesia</c:v>
                  </c:pt>
                  <c:pt idx="14">
                    <c:v>Egypt</c:v>
                  </c:pt>
                  <c:pt idx="15">
                    <c:v>Mexico</c:v>
                  </c:pt>
                  <c:pt idx="16">
                    <c:v>Serbia</c:v>
                  </c:pt>
                </c15:dlblRangeCache>
              </c15:datalabelsRange>
            </c:ext>
            <c:ext xmlns:c16="http://schemas.microsoft.com/office/drawing/2014/chart" uri="{C3380CC4-5D6E-409C-BE32-E72D297353CC}">
              <c16:uniqueId val="{00000000-B58D-4A0E-B6AE-322DB12B3D49}"/>
            </c:ext>
          </c:extLst>
        </c:ser>
        <c:dLbls>
          <c:showLegendKey val="0"/>
          <c:showVal val="0"/>
          <c:showCatName val="0"/>
          <c:showSerName val="0"/>
          <c:showPercent val="0"/>
          <c:showBubbleSize val="0"/>
        </c:dLbls>
        <c:axId val="237268656"/>
        <c:axId val="237251184"/>
      </c:scatterChart>
      <c:valAx>
        <c:axId val="2372686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800" b="1"/>
                  <a:t>Debiased</a:t>
                </a:r>
                <a:r>
                  <a:rPr lang="en-GB" sz="1800" b="1" baseline="0"/>
                  <a:t> National Religiosity</a:t>
                </a:r>
                <a:endParaRPr lang="en-GB" sz="1800" b="1"/>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237251184"/>
        <c:crosses val="autoZero"/>
        <c:crossBetween val="midCat"/>
      </c:valAx>
      <c:valAx>
        <c:axId val="2372511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800" b="1"/>
                  <a:t>% Choosing Climate Change / Environmental Protection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23726865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2000" b="1"/>
              <a:t>EV1: </a:t>
            </a:r>
            <a:r>
              <a:rPr lang="en-US" sz="2000" b="1" i="0" baseline="0">
                <a:effectLst/>
              </a:rPr>
              <a:t>Rank of EV Committment per Nation </a:t>
            </a:r>
            <a:r>
              <a:rPr lang="en-US" sz="2000" b="0" i="0" baseline="0">
                <a:effectLst/>
              </a:rPr>
              <a:t>versus</a:t>
            </a:r>
            <a:r>
              <a:rPr lang="en-US" sz="2000" b="1" i="0" baseline="0">
                <a:effectLst/>
              </a:rPr>
              <a:t> National Religiosities</a:t>
            </a:r>
            <a:r>
              <a:rPr lang="en-US" sz="2000"/>
              <a:t> </a:t>
            </a:r>
          </a:p>
        </c:rich>
      </c:tx>
      <c:layout>
        <c:manualLayout>
          <c:xMode val="edge"/>
          <c:yMode val="edge"/>
          <c:x val="0.15621493241683551"/>
          <c:y val="1.5880893300248139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scatterChart>
        <c:scatterStyle val="lineMarker"/>
        <c:varyColors val="0"/>
        <c:ser>
          <c:idx val="0"/>
          <c:order val="0"/>
          <c:tx>
            <c:v>EVs</c:v>
          </c:tx>
          <c:spPr>
            <a:ln w="25400" cap="rnd">
              <a:noFill/>
              <a:round/>
            </a:ln>
            <a:effectLst/>
          </c:spPr>
          <c:marker>
            <c:symbol val="circle"/>
            <c:size val="5"/>
            <c:spPr>
              <a:solidFill>
                <a:schemeClr val="tx1">
                  <a:lumMod val="85000"/>
                  <a:lumOff val="15000"/>
                </a:schemeClr>
              </a:solidFill>
              <a:ln w="9525">
                <a:solidFill>
                  <a:schemeClr val="tx1">
                    <a:lumMod val="85000"/>
                    <a:lumOff val="15000"/>
                  </a:schemeClr>
                </a:solidFill>
              </a:ln>
              <a:effectLst/>
            </c:spPr>
          </c:marker>
          <c:dLbls>
            <c:dLbl>
              <c:idx val="0"/>
              <c:tx>
                <c:rich>
                  <a:bodyPr/>
                  <a:lstStyle/>
                  <a:p>
                    <a:fld id="{74B90275-9C2E-4F0C-9BA6-D5D4650C19DF}"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9591-42B0-8F28-C1B7395EBCEA}"/>
                </c:ext>
              </c:extLst>
            </c:dLbl>
            <c:dLbl>
              <c:idx val="1"/>
              <c:tx>
                <c:rich>
                  <a:bodyPr/>
                  <a:lstStyle/>
                  <a:p>
                    <a:fld id="{EB753257-30FA-4F32-B5B3-5712A859B77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9591-42B0-8F28-C1B7395EBCEA}"/>
                </c:ext>
              </c:extLst>
            </c:dLbl>
            <c:dLbl>
              <c:idx val="2"/>
              <c:tx>
                <c:rich>
                  <a:bodyPr/>
                  <a:lstStyle/>
                  <a:p>
                    <a:fld id="{5BCED2D1-D971-4964-975C-361498C4E89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9591-42B0-8F28-C1B7395EBCEA}"/>
                </c:ext>
              </c:extLst>
            </c:dLbl>
            <c:dLbl>
              <c:idx val="3"/>
              <c:tx>
                <c:rich>
                  <a:bodyPr/>
                  <a:lstStyle/>
                  <a:p>
                    <a:fld id="{C12BD0AF-38F8-4FA1-93E2-957D4AB98C4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9591-42B0-8F28-C1B7395EBCEA}"/>
                </c:ext>
              </c:extLst>
            </c:dLbl>
            <c:dLbl>
              <c:idx val="4"/>
              <c:tx>
                <c:rich>
                  <a:bodyPr/>
                  <a:lstStyle/>
                  <a:p>
                    <a:fld id="{4ECE6D64-6783-409F-999E-13BED877A8B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9591-42B0-8F28-C1B7395EBCEA}"/>
                </c:ext>
              </c:extLst>
            </c:dLbl>
            <c:dLbl>
              <c:idx val="5"/>
              <c:tx>
                <c:rich>
                  <a:bodyPr/>
                  <a:lstStyle/>
                  <a:p>
                    <a:fld id="{3EA4494F-A695-4D56-B7C4-13C1DAFC07C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9591-42B0-8F28-C1B7395EBCEA}"/>
                </c:ext>
              </c:extLst>
            </c:dLbl>
            <c:dLbl>
              <c:idx val="6"/>
              <c:tx>
                <c:rich>
                  <a:bodyPr/>
                  <a:lstStyle/>
                  <a:p>
                    <a:fld id="{6ADE7DDE-A386-464D-B0C3-100B25336BA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9591-42B0-8F28-C1B7395EBCEA}"/>
                </c:ext>
              </c:extLst>
            </c:dLbl>
            <c:dLbl>
              <c:idx val="7"/>
              <c:tx>
                <c:rich>
                  <a:bodyPr/>
                  <a:lstStyle/>
                  <a:p>
                    <a:fld id="{B23B5849-A56C-42A0-B778-0BF11AB6353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9591-42B0-8F28-C1B7395EBCEA}"/>
                </c:ext>
              </c:extLst>
            </c:dLbl>
            <c:dLbl>
              <c:idx val="8"/>
              <c:tx>
                <c:rich>
                  <a:bodyPr/>
                  <a:lstStyle/>
                  <a:p>
                    <a:fld id="{30E34E09-6C78-4C02-B0F2-DA4A4CF9D5C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9591-42B0-8F28-C1B7395EBCEA}"/>
                </c:ext>
              </c:extLst>
            </c:dLbl>
            <c:dLbl>
              <c:idx val="9"/>
              <c:tx>
                <c:rich>
                  <a:bodyPr/>
                  <a:lstStyle/>
                  <a:p>
                    <a:fld id="{D57CB638-C628-4EE1-9BBC-A3F742D394C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9591-42B0-8F28-C1B7395EBCEA}"/>
                </c:ext>
              </c:extLst>
            </c:dLbl>
            <c:dLbl>
              <c:idx val="10"/>
              <c:tx>
                <c:rich>
                  <a:bodyPr/>
                  <a:lstStyle/>
                  <a:p>
                    <a:fld id="{2C6C376C-4D41-45E6-AD8E-4B775DC6B29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9591-42B0-8F28-C1B7395EBCEA}"/>
                </c:ext>
              </c:extLst>
            </c:dLbl>
            <c:dLbl>
              <c:idx val="11"/>
              <c:tx>
                <c:rich>
                  <a:bodyPr/>
                  <a:lstStyle/>
                  <a:p>
                    <a:fld id="{A18ED445-C496-40F5-AF5B-479EB5313A1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9591-42B0-8F28-C1B7395EBCEA}"/>
                </c:ext>
              </c:extLst>
            </c:dLbl>
            <c:dLbl>
              <c:idx val="12"/>
              <c:tx>
                <c:rich>
                  <a:bodyPr/>
                  <a:lstStyle/>
                  <a:p>
                    <a:fld id="{D838C82E-3022-43FD-80C9-78AF51BBC70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9591-42B0-8F28-C1B7395EBCEA}"/>
                </c:ext>
              </c:extLst>
            </c:dLbl>
            <c:dLbl>
              <c:idx val="13"/>
              <c:tx>
                <c:rich>
                  <a:bodyPr/>
                  <a:lstStyle/>
                  <a:p>
                    <a:fld id="{1BA523E2-94E7-4BDA-B189-B803520B19D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9591-42B0-8F28-C1B7395EBCEA}"/>
                </c:ext>
              </c:extLst>
            </c:dLbl>
            <c:dLbl>
              <c:idx val="14"/>
              <c:tx>
                <c:rich>
                  <a:bodyPr/>
                  <a:lstStyle/>
                  <a:p>
                    <a:fld id="{20AB2000-476B-44D7-830E-C90D4108687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9591-42B0-8F28-C1B7395EBCEA}"/>
                </c:ext>
              </c:extLst>
            </c:dLbl>
            <c:dLbl>
              <c:idx val="15"/>
              <c:tx>
                <c:rich>
                  <a:bodyPr/>
                  <a:lstStyle/>
                  <a:p>
                    <a:fld id="{DF7BB557-EE1F-4914-8767-125A0E05423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9591-42B0-8F28-C1B7395EBCEA}"/>
                </c:ext>
              </c:extLst>
            </c:dLbl>
            <c:dLbl>
              <c:idx val="16"/>
              <c:tx>
                <c:rich>
                  <a:bodyPr/>
                  <a:lstStyle/>
                  <a:p>
                    <a:fld id="{2DBD28E9-4E5A-4D6E-9A89-AAFA87CD343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9591-42B0-8F28-C1B7395EBCEA}"/>
                </c:ext>
              </c:extLst>
            </c:dLbl>
            <c:dLbl>
              <c:idx val="17"/>
              <c:tx>
                <c:rich>
                  <a:bodyPr/>
                  <a:lstStyle/>
                  <a:p>
                    <a:fld id="{37F4682C-72F2-4BDD-BD77-F02EC93AB30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9591-42B0-8F28-C1B7395EBCEA}"/>
                </c:ext>
              </c:extLst>
            </c:dLbl>
            <c:dLbl>
              <c:idx val="18"/>
              <c:tx>
                <c:rich>
                  <a:bodyPr/>
                  <a:lstStyle/>
                  <a:p>
                    <a:fld id="{E6E13398-8EB8-49A6-8772-6C3A800C428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9591-42B0-8F28-C1B7395EBCEA}"/>
                </c:ext>
              </c:extLst>
            </c:dLbl>
            <c:dLbl>
              <c:idx val="19"/>
              <c:tx>
                <c:rich>
                  <a:bodyPr/>
                  <a:lstStyle/>
                  <a:p>
                    <a:fld id="{466DC3F5-F675-40D3-A24A-30FF47CA42E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9591-42B0-8F28-C1B7395EBCEA}"/>
                </c:ext>
              </c:extLst>
            </c:dLbl>
            <c:dLbl>
              <c:idx val="20"/>
              <c:tx>
                <c:rich>
                  <a:bodyPr/>
                  <a:lstStyle/>
                  <a:p>
                    <a:fld id="{7D90D221-1F9C-4EB2-8D8B-79AA0C20E69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9591-42B0-8F28-C1B7395EBCEA}"/>
                </c:ext>
              </c:extLst>
            </c:dLbl>
            <c:dLbl>
              <c:idx val="21"/>
              <c:tx>
                <c:rich>
                  <a:bodyPr/>
                  <a:lstStyle/>
                  <a:p>
                    <a:fld id="{198ACFD6-773C-4E76-BC7D-30CA7685BE9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9591-42B0-8F28-C1B7395EBCEA}"/>
                </c:ext>
              </c:extLst>
            </c:dLbl>
            <c:dLbl>
              <c:idx val="22"/>
              <c:tx>
                <c:rich>
                  <a:bodyPr/>
                  <a:lstStyle/>
                  <a:p>
                    <a:fld id="{C98D067D-DCDA-4117-AE63-ACFF1CD1166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9591-42B0-8F28-C1B7395EBCEA}"/>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25400" cap="rnd">
                <a:solidFill>
                  <a:schemeClr val="tx1">
                    <a:lumMod val="85000"/>
                    <a:lumOff val="15000"/>
                  </a:schemeClr>
                </a:solidFill>
                <a:prstDash val="solid"/>
              </a:ln>
              <a:effectLst/>
            </c:spPr>
            <c:trendlineType val="linear"/>
            <c:forward val="2"/>
            <c:backward val="2"/>
            <c:dispRSqr val="1"/>
            <c:dispEq val="0"/>
            <c:trendlineLbl>
              <c:layout>
                <c:manualLayout>
                  <c:x val="-0.60061463489702227"/>
                  <c:y val="-0.5866974072409683"/>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PostCovid!$C$383:$C$405</c:f>
              <c:numCache>
                <c:formatCode>0.00</c:formatCode>
                <c:ptCount val="23"/>
                <c:pt idx="0">
                  <c:v>82.433000000000007</c:v>
                </c:pt>
                <c:pt idx="1">
                  <c:v>76.358000000000004</c:v>
                </c:pt>
                <c:pt idx="2">
                  <c:v>72.713000000000008</c:v>
                </c:pt>
                <c:pt idx="3">
                  <c:v>67.853000000000009</c:v>
                </c:pt>
                <c:pt idx="4">
                  <c:v>66.638000000000005</c:v>
                </c:pt>
                <c:pt idx="5">
                  <c:v>47.198</c:v>
                </c:pt>
                <c:pt idx="6">
                  <c:v>43.552999999999997</c:v>
                </c:pt>
                <c:pt idx="7">
                  <c:v>41.123000000000005</c:v>
                </c:pt>
                <c:pt idx="8">
                  <c:v>39.908000000000001</c:v>
                </c:pt>
                <c:pt idx="9">
                  <c:v>38.692999999999998</c:v>
                </c:pt>
                <c:pt idx="10">
                  <c:v>36.262999999999998</c:v>
                </c:pt>
                <c:pt idx="11">
                  <c:v>32.618000000000002</c:v>
                </c:pt>
                <c:pt idx="12">
                  <c:v>28.972999999999999</c:v>
                </c:pt>
                <c:pt idx="13">
                  <c:v>27.757999999999999</c:v>
                </c:pt>
                <c:pt idx="14">
                  <c:v>69.067999999999998</c:v>
                </c:pt>
                <c:pt idx="15">
                  <c:v>37.478000000000002</c:v>
                </c:pt>
                <c:pt idx="16">
                  <c:v>33.832999999999998</c:v>
                </c:pt>
                <c:pt idx="17">
                  <c:v>30.188000000000002</c:v>
                </c:pt>
                <c:pt idx="18">
                  <c:v>62.993000000000009</c:v>
                </c:pt>
                <c:pt idx="19">
                  <c:v>24.113</c:v>
                </c:pt>
                <c:pt idx="20">
                  <c:v>42.338000000000001</c:v>
                </c:pt>
                <c:pt idx="21">
                  <c:v>64.207999999999998</c:v>
                </c:pt>
                <c:pt idx="22">
                  <c:v>35.048000000000002</c:v>
                </c:pt>
              </c:numCache>
            </c:numRef>
          </c:xVal>
          <c:yVal>
            <c:numRef>
              <c:f>PostCovid!$I$383:$I$405</c:f>
              <c:numCache>
                <c:formatCode>General</c:formatCode>
                <c:ptCount val="23"/>
                <c:pt idx="0">
                  <c:v>5</c:v>
                </c:pt>
                <c:pt idx="1">
                  <c:v>7</c:v>
                </c:pt>
                <c:pt idx="2">
                  <c:v>2</c:v>
                </c:pt>
                <c:pt idx="3">
                  <c:v>15</c:v>
                </c:pt>
                <c:pt idx="4">
                  <c:v>4</c:v>
                </c:pt>
                <c:pt idx="5">
                  <c:v>13</c:v>
                </c:pt>
                <c:pt idx="6">
                  <c:v>17</c:v>
                </c:pt>
                <c:pt idx="7">
                  <c:v>14</c:v>
                </c:pt>
                <c:pt idx="8">
                  <c:v>21</c:v>
                </c:pt>
                <c:pt idx="9">
                  <c:v>23</c:v>
                </c:pt>
                <c:pt idx="10">
                  <c:v>6</c:v>
                </c:pt>
                <c:pt idx="11">
                  <c:v>19</c:v>
                </c:pt>
                <c:pt idx="12">
                  <c:v>22</c:v>
                </c:pt>
                <c:pt idx="13">
                  <c:v>11</c:v>
                </c:pt>
                <c:pt idx="14">
                  <c:v>3</c:v>
                </c:pt>
                <c:pt idx="15">
                  <c:v>9</c:v>
                </c:pt>
                <c:pt idx="16">
                  <c:v>18</c:v>
                </c:pt>
                <c:pt idx="17">
                  <c:v>20</c:v>
                </c:pt>
                <c:pt idx="18">
                  <c:v>10</c:v>
                </c:pt>
                <c:pt idx="19">
                  <c:v>16</c:v>
                </c:pt>
                <c:pt idx="20">
                  <c:v>8</c:v>
                </c:pt>
                <c:pt idx="21">
                  <c:v>1</c:v>
                </c:pt>
                <c:pt idx="22">
                  <c:v>12</c:v>
                </c:pt>
              </c:numCache>
            </c:numRef>
          </c:yVal>
          <c:smooth val="0"/>
          <c:extLst>
            <c:ext xmlns:c15="http://schemas.microsoft.com/office/drawing/2012/chart" uri="{02D57815-91ED-43cb-92C2-25804820EDAC}">
              <c15:datalabelsRange>
                <c15:f>PostCovid!$B$383:$B$406</c15:f>
                <c15:dlblRangeCache>
                  <c:ptCount val="24"/>
                  <c:pt idx="0">
                    <c:v>Brazil</c:v>
                  </c:pt>
                  <c:pt idx="1">
                    <c:v>Poland</c:v>
                  </c:pt>
                  <c:pt idx="2">
                    <c:v>South Africa</c:v>
                  </c:pt>
                  <c:pt idx="3">
                    <c:v>Italy</c:v>
                  </c:pt>
                  <c:pt idx="4">
                    <c:v>Mexico</c:v>
                  </c:pt>
                  <c:pt idx="5">
                    <c:v>Spain</c:v>
                  </c:pt>
                  <c:pt idx="6">
                    <c:v>Canada</c:v>
                  </c:pt>
                  <c:pt idx="7">
                    <c:v>South Korea</c:v>
                  </c:pt>
                  <c:pt idx="8">
                    <c:v>France</c:v>
                  </c:pt>
                  <c:pt idx="9">
                    <c:v>Germany</c:v>
                  </c:pt>
                  <c:pt idx="10">
                    <c:v>Australia</c:v>
                  </c:pt>
                  <c:pt idx="11">
                    <c:v>Japan</c:v>
                  </c:pt>
                  <c:pt idx="12">
                    <c:v>UK</c:v>
                  </c:pt>
                  <c:pt idx="13">
                    <c:v>Denmark</c:v>
                  </c:pt>
                  <c:pt idx="14">
                    <c:v>Greece</c:v>
                  </c:pt>
                  <c:pt idx="15">
                    <c:v>Finland</c:v>
                  </c:pt>
                  <c:pt idx="16">
                    <c:v>Netherlands</c:v>
                  </c:pt>
                  <c:pt idx="17">
                    <c:v>Norway</c:v>
                  </c:pt>
                  <c:pt idx="18">
                    <c:v>Portugal</c:v>
                  </c:pt>
                  <c:pt idx="19">
                    <c:v>Sweden</c:v>
                  </c:pt>
                  <c:pt idx="20">
                    <c:v>Switzerland</c:v>
                  </c:pt>
                  <c:pt idx="21">
                    <c:v>Chile</c:v>
                  </c:pt>
                  <c:pt idx="22">
                    <c:v>Belgium</c:v>
                  </c:pt>
                  <c:pt idx="23">
                    <c:v>India</c:v>
                  </c:pt>
                </c15:dlblRangeCache>
              </c15:datalabelsRange>
            </c:ext>
            <c:ext xmlns:c16="http://schemas.microsoft.com/office/drawing/2014/chart" uri="{C3380CC4-5D6E-409C-BE32-E72D297353CC}">
              <c16:uniqueId val="{00000000-9591-42B0-8F28-C1B7395EBCEA}"/>
            </c:ext>
          </c:extLst>
        </c:ser>
        <c:dLbls>
          <c:showLegendKey val="0"/>
          <c:showVal val="0"/>
          <c:showCatName val="0"/>
          <c:showSerName val="0"/>
          <c:showPercent val="0"/>
          <c:showBubbleSize val="0"/>
        </c:dLbls>
        <c:axId val="293941391"/>
        <c:axId val="293967311"/>
      </c:scatterChart>
      <c:valAx>
        <c:axId val="293941391"/>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800" b="1"/>
                  <a:t>Debiased National</a:t>
                </a:r>
                <a:r>
                  <a:rPr lang="en-GB" sz="1800" b="1" baseline="0"/>
                  <a:t> Religiosity</a:t>
                </a:r>
                <a:endParaRPr lang="en-GB" sz="1800" b="1"/>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293967311"/>
        <c:crosses val="autoZero"/>
        <c:crossBetween val="midCat"/>
      </c:valAx>
      <c:valAx>
        <c:axId val="293967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n-GB" sz="1800" b="1" i="0" baseline="0">
                    <a:effectLst/>
                  </a:rPr>
                  <a:t>Rank of EV Committment</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n-GB" sz="1800" b="1" i="0" baseline="0">
                    <a:effectLst/>
                  </a:rPr>
                  <a:t>Commitment = BEVs + HPEVs normalised for GDPpC</a:t>
                </a:r>
                <a:endParaRPr lang="en-GB" sz="1600">
                  <a:effectLst/>
                </a:endParaRP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endParaRPr lang="en-GB"/>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293941391"/>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a:t>MW2030: Those in UN My World 2030 survey choosing 'Climate Action'</a:t>
            </a:r>
            <a:r>
              <a:rPr lang="en-US" sz="1800" b="1" baseline="0"/>
              <a:t> </a:t>
            </a:r>
            <a:r>
              <a:rPr lang="en-US" sz="1800" b="0" baseline="0"/>
              <a:t>versus</a:t>
            </a:r>
            <a:r>
              <a:rPr lang="en-US" sz="1800" b="1" baseline="0"/>
              <a:t> National Religiosity</a:t>
            </a:r>
            <a:endParaRPr lang="en-US"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637835629290734"/>
          <c:y val="0.13585224274406332"/>
          <c:w val="0.85069080490499227"/>
          <c:h val="0.74391207695344153"/>
        </c:manualLayout>
      </c:layout>
      <c:scatterChart>
        <c:scatterStyle val="lineMarker"/>
        <c:varyColors val="0"/>
        <c:ser>
          <c:idx val="0"/>
          <c:order val="0"/>
          <c:tx>
            <c:v>My World 2030</c:v>
          </c:tx>
          <c:spPr>
            <a:ln w="25400" cap="rnd">
              <a:noFill/>
              <a:round/>
            </a:ln>
            <a:effectLst/>
          </c:spPr>
          <c:marker>
            <c:symbol val="circle"/>
            <c:size val="5"/>
            <c:spPr>
              <a:solidFill>
                <a:schemeClr val="tx1">
                  <a:lumMod val="85000"/>
                  <a:lumOff val="15000"/>
                </a:schemeClr>
              </a:solidFill>
              <a:ln w="9525">
                <a:solidFill>
                  <a:schemeClr val="tx1">
                    <a:lumMod val="85000"/>
                    <a:lumOff val="15000"/>
                  </a:schemeClr>
                </a:solidFill>
              </a:ln>
              <a:effectLst/>
            </c:spPr>
          </c:marker>
          <c:dLbls>
            <c:dLbl>
              <c:idx val="0"/>
              <c:tx>
                <c:rich>
                  <a:bodyPr/>
                  <a:lstStyle/>
                  <a:p>
                    <a:fld id="{D0AEFC12-0B88-4DDA-BC32-1270555DC0C5}"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4C38-4704-824C-8FD92015E113}"/>
                </c:ext>
              </c:extLst>
            </c:dLbl>
            <c:dLbl>
              <c:idx val="1"/>
              <c:tx>
                <c:rich>
                  <a:bodyPr/>
                  <a:lstStyle/>
                  <a:p>
                    <a:fld id="{7C9B206B-77A3-490E-BFD3-0123FC438499}"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4C38-4704-824C-8FD92015E113}"/>
                </c:ext>
              </c:extLst>
            </c:dLbl>
            <c:dLbl>
              <c:idx val="2"/>
              <c:tx>
                <c:rich>
                  <a:bodyPr/>
                  <a:lstStyle/>
                  <a:p>
                    <a:fld id="{7C47A58B-6394-4AAC-B24B-282E966122F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4C38-4704-824C-8FD92015E113}"/>
                </c:ext>
              </c:extLst>
            </c:dLbl>
            <c:dLbl>
              <c:idx val="3"/>
              <c:tx>
                <c:rich>
                  <a:bodyPr/>
                  <a:lstStyle/>
                  <a:p>
                    <a:fld id="{7F13A83D-997B-4E54-8A1F-51043C09C02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4C38-4704-824C-8FD92015E113}"/>
                </c:ext>
              </c:extLst>
            </c:dLbl>
            <c:dLbl>
              <c:idx val="4"/>
              <c:tx>
                <c:rich>
                  <a:bodyPr/>
                  <a:lstStyle/>
                  <a:p>
                    <a:fld id="{530E96A2-D0DA-497E-929B-05E134B4059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4C38-4704-824C-8FD92015E113}"/>
                </c:ext>
              </c:extLst>
            </c:dLbl>
            <c:dLbl>
              <c:idx val="5"/>
              <c:tx>
                <c:rich>
                  <a:bodyPr/>
                  <a:lstStyle/>
                  <a:p>
                    <a:fld id="{1E41AD02-C345-4851-86CD-033844DEDBAE}"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4C38-4704-824C-8FD92015E113}"/>
                </c:ext>
              </c:extLst>
            </c:dLbl>
            <c:dLbl>
              <c:idx val="6"/>
              <c:tx>
                <c:rich>
                  <a:bodyPr/>
                  <a:lstStyle/>
                  <a:p>
                    <a:fld id="{4F7A4550-8606-4C13-8666-3016B9C0174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4C38-4704-824C-8FD92015E113}"/>
                </c:ext>
              </c:extLst>
            </c:dLbl>
            <c:dLbl>
              <c:idx val="7"/>
              <c:tx>
                <c:rich>
                  <a:bodyPr/>
                  <a:lstStyle/>
                  <a:p>
                    <a:fld id="{10B2702C-09AD-4E25-B061-85DA8C55231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4C38-4704-824C-8FD92015E113}"/>
                </c:ext>
              </c:extLst>
            </c:dLbl>
            <c:dLbl>
              <c:idx val="8"/>
              <c:tx>
                <c:rich>
                  <a:bodyPr/>
                  <a:lstStyle/>
                  <a:p>
                    <a:fld id="{7F9A8A4D-3334-41FA-9A48-3B6FF6D5FB6F}"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4C38-4704-824C-8FD92015E113}"/>
                </c:ext>
              </c:extLst>
            </c:dLbl>
            <c:dLbl>
              <c:idx val="9"/>
              <c:tx>
                <c:rich>
                  <a:bodyPr/>
                  <a:lstStyle/>
                  <a:p>
                    <a:fld id="{3C63F4A3-F587-476B-8885-ECD4E8315B3A}"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4C38-4704-824C-8FD92015E113}"/>
                </c:ext>
              </c:extLst>
            </c:dLbl>
            <c:dLbl>
              <c:idx val="10"/>
              <c:tx>
                <c:rich>
                  <a:bodyPr/>
                  <a:lstStyle/>
                  <a:p>
                    <a:fld id="{E31E55D9-BF66-4C7A-A484-6A518D6A0E47}"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4C38-4704-824C-8FD92015E113}"/>
                </c:ext>
              </c:extLst>
            </c:dLbl>
            <c:dLbl>
              <c:idx val="11"/>
              <c:tx>
                <c:rich>
                  <a:bodyPr/>
                  <a:lstStyle/>
                  <a:p>
                    <a:fld id="{AE71CFFF-9CC4-4F34-B878-07D49059E43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4C38-4704-824C-8FD92015E113}"/>
                </c:ext>
              </c:extLst>
            </c:dLbl>
            <c:dLbl>
              <c:idx val="12"/>
              <c:tx>
                <c:rich>
                  <a:bodyPr/>
                  <a:lstStyle/>
                  <a:p>
                    <a:fld id="{A73E6FD9-AEEF-4B75-9862-EBB48F182DFE}"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4C38-4704-824C-8FD92015E113}"/>
                </c:ext>
              </c:extLst>
            </c:dLbl>
            <c:dLbl>
              <c:idx val="13"/>
              <c:tx>
                <c:rich>
                  <a:bodyPr/>
                  <a:lstStyle/>
                  <a:p>
                    <a:fld id="{8E47E766-CA69-4EFD-A66E-3E733E66DFCA}"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4C38-4704-824C-8FD92015E113}"/>
                </c:ext>
              </c:extLst>
            </c:dLbl>
            <c:dLbl>
              <c:idx val="14"/>
              <c:tx>
                <c:rich>
                  <a:bodyPr/>
                  <a:lstStyle/>
                  <a:p>
                    <a:fld id="{F229B079-B842-45D6-800F-C40128C0AD7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4C38-4704-824C-8FD92015E113}"/>
                </c:ext>
              </c:extLst>
            </c:dLbl>
            <c:dLbl>
              <c:idx val="15"/>
              <c:tx>
                <c:rich>
                  <a:bodyPr/>
                  <a:lstStyle/>
                  <a:p>
                    <a:fld id="{7005BAD1-1714-4F79-AC66-F4F4FC482C2C}"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4C38-4704-824C-8FD92015E113}"/>
                </c:ext>
              </c:extLst>
            </c:dLbl>
            <c:dLbl>
              <c:idx val="16"/>
              <c:layout>
                <c:manualLayout>
                  <c:x val="-1.956761010254884E-2"/>
                  <c:y val="-3.7393056738620152E-2"/>
                </c:manualLayout>
              </c:layout>
              <c:tx>
                <c:rich>
                  <a:bodyPr/>
                  <a:lstStyle/>
                  <a:p>
                    <a:fld id="{FADB5011-0CCD-4FBA-8913-CEFC72CB2664}"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4C38-4704-824C-8FD92015E113}"/>
                </c:ext>
              </c:extLst>
            </c:dLbl>
            <c:dLbl>
              <c:idx val="17"/>
              <c:tx>
                <c:rich>
                  <a:bodyPr/>
                  <a:lstStyle/>
                  <a:p>
                    <a:fld id="{961D790D-84C0-4E6D-A543-ADD127AC7B55}"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4C38-4704-824C-8FD92015E113}"/>
                </c:ext>
              </c:extLst>
            </c:dLbl>
            <c:dLbl>
              <c:idx val="18"/>
              <c:tx>
                <c:rich>
                  <a:bodyPr/>
                  <a:lstStyle/>
                  <a:p>
                    <a:fld id="{DB20F0C3-2033-4355-802B-3F6E114E089A}"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4C38-4704-824C-8FD92015E113}"/>
                </c:ext>
              </c:extLst>
            </c:dLbl>
            <c:dLbl>
              <c:idx val="19"/>
              <c:tx>
                <c:rich>
                  <a:bodyPr/>
                  <a:lstStyle/>
                  <a:p>
                    <a:fld id="{89D2CA50-129F-458E-92D1-E28A00829DC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4C38-4704-824C-8FD92015E113}"/>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25400" cap="rnd">
                <a:solidFill>
                  <a:schemeClr val="tx1">
                    <a:lumMod val="85000"/>
                    <a:lumOff val="15000"/>
                  </a:schemeClr>
                </a:solidFill>
                <a:prstDash val="solid"/>
              </a:ln>
              <a:effectLst/>
            </c:spPr>
            <c:trendlineType val="linear"/>
            <c:backward val="4"/>
            <c:dispRSqr val="1"/>
            <c:dispEq val="0"/>
            <c:trendlineLbl>
              <c:layout>
                <c:manualLayout>
                  <c:x val="-0.59183742864470046"/>
                  <c:y val="-1.192042992842565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PostCovid!$C$417:$C$436</c:f>
              <c:numCache>
                <c:formatCode>0.00</c:formatCode>
                <c:ptCount val="20"/>
                <c:pt idx="0">
                  <c:v>82.433000000000007</c:v>
                </c:pt>
                <c:pt idx="1">
                  <c:v>66.638000000000005</c:v>
                </c:pt>
                <c:pt idx="2">
                  <c:v>47.198</c:v>
                </c:pt>
                <c:pt idx="3">
                  <c:v>43.552999999999997</c:v>
                </c:pt>
                <c:pt idx="4">
                  <c:v>39.908000000000001</c:v>
                </c:pt>
                <c:pt idx="5">
                  <c:v>38.692999999999998</c:v>
                </c:pt>
                <c:pt idx="6">
                  <c:v>36.262999999999998</c:v>
                </c:pt>
                <c:pt idx="7">
                  <c:v>32.618000000000002</c:v>
                </c:pt>
                <c:pt idx="8">
                  <c:v>30.188000000000002</c:v>
                </c:pt>
                <c:pt idx="9">
                  <c:v>28.972999999999999</c:v>
                </c:pt>
                <c:pt idx="10">
                  <c:v>24.113</c:v>
                </c:pt>
                <c:pt idx="11">
                  <c:v>100</c:v>
                </c:pt>
                <c:pt idx="12">
                  <c:v>100</c:v>
                </c:pt>
                <c:pt idx="13">
                  <c:v>95.798000000000002</c:v>
                </c:pt>
                <c:pt idx="14">
                  <c:v>94.582999999999998</c:v>
                </c:pt>
                <c:pt idx="15">
                  <c:v>93.367999999999995</c:v>
                </c:pt>
                <c:pt idx="16">
                  <c:v>84.863</c:v>
                </c:pt>
                <c:pt idx="17">
                  <c:v>83.64800000000001</c:v>
                </c:pt>
                <c:pt idx="18">
                  <c:v>81.218000000000004</c:v>
                </c:pt>
                <c:pt idx="19">
                  <c:v>71.498000000000005</c:v>
                </c:pt>
              </c:numCache>
            </c:numRef>
          </c:xVal>
          <c:yVal>
            <c:numRef>
              <c:f>PostCovid!$D$417:$D$436</c:f>
              <c:numCache>
                <c:formatCode>General</c:formatCode>
                <c:ptCount val="20"/>
                <c:pt idx="0">
                  <c:v>37.299999999999997</c:v>
                </c:pt>
                <c:pt idx="1">
                  <c:v>33.4</c:v>
                </c:pt>
                <c:pt idx="2">
                  <c:v>56.1</c:v>
                </c:pt>
                <c:pt idx="3">
                  <c:v>58.1</c:v>
                </c:pt>
                <c:pt idx="4">
                  <c:v>59.7</c:v>
                </c:pt>
                <c:pt idx="5">
                  <c:v>60.5</c:v>
                </c:pt>
                <c:pt idx="6">
                  <c:v>49.5</c:v>
                </c:pt>
                <c:pt idx="7">
                  <c:v>45.9</c:v>
                </c:pt>
                <c:pt idx="8">
                  <c:v>65.5</c:v>
                </c:pt>
                <c:pt idx="9">
                  <c:v>59.3</c:v>
                </c:pt>
                <c:pt idx="10">
                  <c:v>63.8</c:v>
                </c:pt>
                <c:pt idx="11">
                  <c:v>43.9</c:v>
                </c:pt>
                <c:pt idx="12">
                  <c:v>23.3</c:v>
                </c:pt>
                <c:pt idx="13">
                  <c:v>46.1</c:v>
                </c:pt>
                <c:pt idx="14">
                  <c:v>37.299999999999997</c:v>
                </c:pt>
                <c:pt idx="15">
                  <c:v>43.7</c:v>
                </c:pt>
                <c:pt idx="16">
                  <c:v>37.5</c:v>
                </c:pt>
                <c:pt idx="17">
                  <c:v>25.2</c:v>
                </c:pt>
                <c:pt idx="18">
                  <c:v>31.6</c:v>
                </c:pt>
                <c:pt idx="19">
                  <c:v>49.2</c:v>
                </c:pt>
              </c:numCache>
            </c:numRef>
          </c:yVal>
          <c:smooth val="0"/>
          <c:extLst>
            <c:ext xmlns:c15="http://schemas.microsoft.com/office/drawing/2012/chart" uri="{02D57815-91ED-43cb-92C2-25804820EDAC}">
              <c15:datalabelsRange>
                <c15:f>PostCovid!$B$417:$B$436</c15:f>
                <c15:dlblRangeCache>
                  <c:ptCount val="20"/>
                  <c:pt idx="0">
                    <c:v>Brazil</c:v>
                  </c:pt>
                  <c:pt idx="1">
                    <c:v>Mexico</c:v>
                  </c:pt>
                  <c:pt idx="2">
                    <c:v>Spain</c:v>
                  </c:pt>
                  <c:pt idx="3">
                    <c:v>Canada</c:v>
                  </c:pt>
                  <c:pt idx="4">
                    <c:v>France</c:v>
                  </c:pt>
                  <c:pt idx="5">
                    <c:v>Germany</c:v>
                  </c:pt>
                  <c:pt idx="6">
                    <c:v>Australia</c:v>
                  </c:pt>
                  <c:pt idx="7">
                    <c:v>Japan</c:v>
                  </c:pt>
                  <c:pt idx="8">
                    <c:v>Norway</c:v>
                  </c:pt>
                  <c:pt idx="9">
                    <c:v>UK</c:v>
                  </c:pt>
                  <c:pt idx="10">
                    <c:v>Sweden</c:v>
                  </c:pt>
                  <c:pt idx="11">
                    <c:v>Thailand</c:v>
                  </c:pt>
                  <c:pt idx="12">
                    <c:v>Morroco</c:v>
                  </c:pt>
                  <c:pt idx="13">
                    <c:v>Phillipines</c:v>
                  </c:pt>
                  <c:pt idx="14">
                    <c:v>Pakistan</c:v>
                  </c:pt>
                  <c:pt idx="15">
                    <c:v>India</c:v>
                  </c:pt>
                  <c:pt idx="16">
                    <c:v>Malaysia</c:v>
                  </c:pt>
                  <c:pt idx="17">
                    <c:v>Egypt</c:v>
                  </c:pt>
                  <c:pt idx="18">
                    <c:v>Indonesia</c:v>
                  </c:pt>
                  <c:pt idx="19">
                    <c:v>Singapore</c:v>
                  </c:pt>
                </c15:dlblRangeCache>
              </c15:datalabelsRange>
            </c:ext>
            <c:ext xmlns:c16="http://schemas.microsoft.com/office/drawing/2014/chart" uri="{C3380CC4-5D6E-409C-BE32-E72D297353CC}">
              <c16:uniqueId val="{00000000-4C38-4704-824C-8FD92015E113}"/>
            </c:ext>
          </c:extLst>
        </c:ser>
        <c:dLbls>
          <c:showLegendKey val="0"/>
          <c:showVal val="0"/>
          <c:showCatName val="0"/>
          <c:showSerName val="0"/>
          <c:showPercent val="0"/>
          <c:showBubbleSize val="0"/>
        </c:dLbls>
        <c:axId val="1835517455"/>
        <c:axId val="1835529935"/>
      </c:scatterChart>
      <c:valAx>
        <c:axId val="1835517455"/>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800" b="1"/>
                  <a:t>Debiased National Religiosity</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835529935"/>
        <c:crosses val="autoZero"/>
        <c:crossBetween val="midCat"/>
      </c:valAx>
      <c:valAx>
        <c:axId val="183552993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800" b="1"/>
                  <a:t>% Choosing 'Climate Action' as 1 of 6 priorities out of</a:t>
                </a:r>
                <a:r>
                  <a:rPr lang="en-GB" sz="1800" b="1" baseline="0"/>
                  <a:t> 17 sustainability issues</a:t>
                </a:r>
                <a:endParaRPr lang="en-GB" sz="1800" b="1"/>
              </a:p>
            </c:rich>
          </c:tx>
          <c:layout>
            <c:manualLayout>
              <c:xMode val="edge"/>
              <c:yMode val="edge"/>
              <c:x val="2.1780909673286355E-2"/>
              <c:y val="0.1392488313630980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835517455"/>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GB" sz="2400" b="1" i="0" baseline="0">
                <a:solidFill>
                  <a:sysClr val="windowText" lastClr="000000"/>
                </a:solidFill>
                <a:effectLst/>
              </a:rPr>
              <a:t>% Climate-change</a:t>
            </a:r>
            <a:r>
              <a:rPr lang="en-GB" sz="2400" b="1" i="1" baseline="0">
                <a:solidFill>
                  <a:sysClr val="windowText" lastClr="000000"/>
                </a:solidFill>
                <a:effectLst/>
              </a:rPr>
              <a:t> most endorsing</a:t>
            </a:r>
            <a:r>
              <a:rPr lang="en-GB" sz="2400" b="1" i="0" baseline="0">
                <a:solidFill>
                  <a:sysClr val="windowText" lastClr="000000"/>
                </a:solidFill>
                <a:effectLst/>
              </a:rPr>
              <a:t> National responses to Climate Survey questions, versus National Religiosities. </a:t>
            </a:r>
            <a:r>
              <a:rPr lang="en-GB" sz="2400" b="1" i="0" u="sng" baseline="0">
                <a:solidFill>
                  <a:sysClr val="windowText" lastClr="000000"/>
                </a:solidFill>
                <a:effectLst/>
              </a:rPr>
              <a:t>Trends only</a:t>
            </a:r>
            <a:r>
              <a:rPr lang="en-GB" sz="2400" b="1" i="0" baseline="0">
                <a:solidFill>
                  <a:sysClr val="windowText" lastClr="000000"/>
                </a:solidFill>
                <a:effectLst/>
              </a:rPr>
              <a:t>.</a:t>
            </a:r>
            <a:endParaRPr lang="en-GB" sz="2400" b="1">
              <a:solidFill>
                <a:sysClr val="windowText" lastClr="000000"/>
              </a:solidFill>
            </a:endParaRPr>
          </a:p>
        </c:rich>
      </c:tx>
      <c:layout>
        <c:manualLayout>
          <c:xMode val="edge"/>
          <c:yMode val="edge"/>
          <c:x val="0.12252597331583555"/>
          <c:y val="4.1237113402061857E-3"/>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6.9818733595800528E-2"/>
          <c:y val="9.7606832651073255E-2"/>
          <c:w val="0.86499216243802857"/>
          <c:h val="0.81948186889010011"/>
        </c:manualLayout>
      </c:layout>
      <c:scatterChart>
        <c:scatterStyle val="lineMarker"/>
        <c:varyColors val="0"/>
        <c:ser>
          <c:idx val="2"/>
          <c:order val="2"/>
          <c:tx>
            <c:v>Un Power to Combat CC: GD</c:v>
          </c:tx>
          <c:spPr>
            <a:ln w="25400" cap="rnd">
              <a:noFill/>
              <a:round/>
            </a:ln>
            <a:effectLst/>
          </c:spPr>
          <c:marker>
            <c:symbol val="none"/>
          </c:marker>
          <c:dPt>
            <c:idx val="7"/>
            <c:marker>
              <c:symbol val="none"/>
            </c:marker>
            <c:bubble3D val="0"/>
            <c:extLst>
              <c:ext xmlns:c16="http://schemas.microsoft.com/office/drawing/2014/chart" uri="{C3380CC4-5D6E-409C-BE32-E72D297353CC}">
                <c16:uniqueId val="{00000000-F8E8-4345-978A-57B64F73F4A6}"/>
              </c:ext>
            </c:extLst>
          </c:dPt>
          <c:dPt>
            <c:idx val="8"/>
            <c:marker>
              <c:symbol val="none"/>
            </c:marker>
            <c:bubble3D val="0"/>
            <c:extLst>
              <c:ext xmlns:c16="http://schemas.microsoft.com/office/drawing/2014/chart" uri="{C3380CC4-5D6E-409C-BE32-E72D297353CC}">
                <c16:uniqueId val="{00000001-F8E8-4345-978A-57B64F73F4A6}"/>
              </c:ext>
            </c:extLst>
          </c:dPt>
          <c:dPt>
            <c:idx val="11"/>
            <c:marker>
              <c:symbol val="none"/>
            </c:marker>
            <c:bubble3D val="0"/>
            <c:extLst>
              <c:ext xmlns:c16="http://schemas.microsoft.com/office/drawing/2014/chart" uri="{C3380CC4-5D6E-409C-BE32-E72D297353CC}">
                <c16:uniqueId val="{00000002-F8E8-4345-978A-57B64F73F4A6}"/>
              </c:ext>
            </c:extLst>
          </c:dPt>
          <c:trendline>
            <c:spPr>
              <a:ln w="31750" cap="rnd">
                <a:solidFill>
                  <a:schemeClr val="tx1">
                    <a:alpha val="70000"/>
                  </a:schemeClr>
                </a:solidFill>
                <a:prstDash val="solid"/>
              </a:ln>
              <a:effectLst/>
            </c:spPr>
            <c:trendlineType val="linear"/>
            <c:backward val="5"/>
            <c:dispRSqr val="0"/>
            <c:dispEq val="0"/>
          </c:trendline>
          <c:xVal>
            <c:numRef>
              <c:f>'Main Trends'!$D$113:$D$134</c:f>
              <c:numCache>
                <c:formatCode>General</c:formatCode>
                <c:ptCount val="22"/>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47.198</c:v>
                </c:pt>
                <c:pt idx="13">
                  <c:v>67.853000000000009</c:v>
                </c:pt>
                <c:pt idx="14">
                  <c:v>36.262999999999998</c:v>
                </c:pt>
                <c:pt idx="15">
                  <c:v>39.908000000000001</c:v>
                </c:pt>
                <c:pt idx="16">
                  <c:v>28.972999999999999</c:v>
                </c:pt>
                <c:pt idx="17">
                  <c:v>38.692999999999998</c:v>
                </c:pt>
                <c:pt idx="18">
                  <c:v>37.478000000000002</c:v>
                </c:pt>
                <c:pt idx="19">
                  <c:v>30.188000000000002</c:v>
                </c:pt>
                <c:pt idx="20">
                  <c:v>24.113</c:v>
                </c:pt>
                <c:pt idx="21">
                  <c:v>27.757999999999999</c:v>
                </c:pt>
              </c:numCache>
            </c:numRef>
          </c:xVal>
          <c:yVal>
            <c:numRef>
              <c:f>'Main Trends'!$F$113:$F$134</c:f>
              <c:numCache>
                <c:formatCode>General</c:formatCode>
                <c:ptCount val="22"/>
                <c:pt idx="0">
                  <c:v>64</c:v>
                </c:pt>
                <c:pt idx="1">
                  <c:v>58</c:v>
                </c:pt>
                <c:pt idx="2">
                  <c:v>67</c:v>
                </c:pt>
                <c:pt idx="3">
                  <c:v>56</c:v>
                </c:pt>
                <c:pt idx="4">
                  <c:v>51</c:v>
                </c:pt>
                <c:pt idx="5">
                  <c:v>44</c:v>
                </c:pt>
                <c:pt idx="6">
                  <c:v>62</c:v>
                </c:pt>
                <c:pt idx="7">
                  <c:v>53</c:v>
                </c:pt>
                <c:pt idx="8">
                  <c:v>47</c:v>
                </c:pt>
                <c:pt idx="9">
                  <c:v>47</c:v>
                </c:pt>
                <c:pt idx="10">
                  <c:v>46</c:v>
                </c:pt>
                <c:pt idx="11">
                  <c:v>41</c:v>
                </c:pt>
                <c:pt idx="12">
                  <c:v>43</c:v>
                </c:pt>
                <c:pt idx="13">
                  <c:v>49</c:v>
                </c:pt>
                <c:pt idx="14">
                  <c:v>36</c:v>
                </c:pt>
                <c:pt idx="15">
                  <c:v>31</c:v>
                </c:pt>
                <c:pt idx="16">
                  <c:v>32</c:v>
                </c:pt>
                <c:pt idx="17">
                  <c:v>27</c:v>
                </c:pt>
                <c:pt idx="18">
                  <c:v>29</c:v>
                </c:pt>
                <c:pt idx="19">
                  <c:v>31</c:v>
                </c:pt>
                <c:pt idx="20">
                  <c:v>23</c:v>
                </c:pt>
                <c:pt idx="21">
                  <c:v>27</c:v>
                </c:pt>
              </c:numCache>
            </c:numRef>
          </c:yVal>
          <c:smooth val="0"/>
          <c:extLst>
            <c:ext xmlns:c16="http://schemas.microsoft.com/office/drawing/2014/chart" uri="{C3380CC4-5D6E-409C-BE32-E72D297353CC}">
              <c16:uniqueId val="{00000004-F8E8-4345-978A-57B64F73F4A6}"/>
            </c:ext>
          </c:extLst>
        </c:ser>
        <c:ser>
          <c:idx val="0"/>
          <c:order val="6"/>
          <c:tx>
            <c:v>Climate Concern: Impacts</c:v>
          </c:tx>
          <c:spPr>
            <a:ln w="25400" cap="rnd">
              <a:noFill/>
              <a:round/>
            </a:ln>
            <a:effectLst/>
          </c:spPr>
          <c:marker>
            <c:symbol val="none"/>
          </c:marker>
          <c:trendline>
            <c:spPr>
              <a:ln w="57150" cap="rnd">
                <a:solidFill>
                  <a:schemeClr val="tx1"/>
                </a:solidFill>
                <a:prstDash val="solid"/>
              </a:ln>
              <a:effectLst/>
            </c:spPr>
            <c:trendlineType val="linear"/>
            <c:backward val="5"/>
            <c:dispRSqr val="0"/>
            <c:dispEq val="0"/>
          </c:trendline>
          <c:xVal>
            <c:numRef>
              <c:f>'Main Trends'!$D$113:$D$134</c:f>
              <c:numCache>
                <c:formatCode>General</c:formatCode>
                <c:ptCount val="22"/>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47.198</c:v>
                </c:pt>
                <c:pt idx="13">
                  <c:v>67.853000000000009</c:v>
                </c:pt>
                <c:pt idx="14">
                  <c:v>36.262999999999998</c:v>
                </c:pt>
                <c:pt idx="15">
                  <c:v>39.908000000000001</c:v>
                </c:pt>
                <c:pt idx="16">
                  <c:v>28.972999999999999</c:v>
                </c:pt>
                <c:pt idx="17">
                  <c:v>38.692999999999998</c:v>
                </c:pt>
                <c:pt idx="18">
                  <c:v>37.478000000000002</c:v>
                </c:pt>
                <c:pt idx="19">
                  <c:v>30.188000000000002</c:v>
                </c:pt>
                <c:pt idx="20">
                  <c:v>24.113</c:v>
                </c:pt>
                <c:pt idx="21">
                  <c:v>27.757999999999999</c:v>
                </c:pt>
              </c:numCache>
            </c:numRef>
          </c:xVal>
          <c:yVal>
            <c:numRef>
              <c:f>'Main Trends'!$C$113:$C$134</c:f>
              <c:numCache>
                <c:formatCode>General</c:formatCode>
                <c:ptCount val="22"/>
                <c:pt idx="0">
                  <c:v>75</c:v>
                </c:pt>
                <c:pt idx="1">
                  <c:v>70</c:v>
                </c:pt>
                <c:pt idx="2">
                  <c:v>65</c:v>
                </c:pt>
                <c:pt idx="3">
                  <c:v>58</c:v>
                </c:pt>
                <c:pt idx="4">
                  <c:v>56</c:v>
                </c:pt>
                <c:pt idx="5">
                  <c:v>55</c:v>
                </c:pt>
                <c:pt idx="6">
                  <c:v>55</c:v>
                </c:pt>
                <c:pt idx="7">
                  <c:v>53</c:v>
                </c:pt>
                <c:pt idx="8">
                  <c:v>47</c:v>
                </c:pt>
                <c:pt idx="9">
                  <c:v>45</c:v>
                </c:pt>
                <c:pt idx="10">
                  <c:v>41</c:v>
                </c:pt>
                <c:pt idx="11">
                  <c:v>41</c:v>
                </c:pt>
                <c:pt idx="12">
                  <c:v>32</c:v>
                </c:pt>
                <c:pt idx="13">
                  <c:v>29</c:v>
                </c:pt>
                <c:pt idx="14">
                  <c:v>29</c:v>
                </c:pt>
                <c:pt idx="15">
                  <c:v>26</c:v>
                </c:pt>
                <c:pt idx="16">
                  <c:v>17</c:v>
                </c:pt>
                <c:pt idx="17">
                  <c:v>16</c:v>
                </c:pt>
                <c:pt idx="18">
                  <c:v>14</c:v>
                </c:pt>
                <c:pt idx="19">
                  <c:v>12</c:v>
                </c:pt>
                <c:pt idx="20">
                  <c:v>11</c:v>
                </c:pt>
                <c:pt idx="21">
                  <c:v>10</c:v>
                </c:pt>
              </c:numCache>
            </c:numRef>
          </c:yVal>
          <c:smooth val="0"/>
          <c:extLst>
            <c:ext xmlns:c16="http://schemas.microsoft.com/office/drawing/2014/chart" uri="{C3380CC4-5D6E-409C-BE32-E72D297353CC}">
              <c16:uniqueId val="{00000006-F8E8-4345-978A-57B64F73F4A6}"/>
            </c:ext>
          </c:extLst>
        </c:ser>
        <c:dLbls>
          <c:showLegendKey val="0"/>
          <c:showVal val="0"/>
          <c:showCatName val="0"/>
          <c:showSerName val="0"/>
          <c:showPercent val="0"/>
          <c:showBubbleSize val="0"/>
        </c:dLbls>
        <c:axId val="546280360"/>
        <c:axId val="546282328"/>
      </c:scatterChart>
      <c:scatterChart>
        <c:scatterStyle val="lineMarker"/>
        <c:varyColors val="0"/>
        <c:ser>
          <c:idx val="6"/>
          <c:order val="0"/>
          <c:tx>
            <c:v>Weakly Constrained</c:v>
          </c:tx>
          <c:spPr>
            <a:ln w="25400" cap="rnd">
              <a:noFill/>
              <a:round/>
            </a:ln>
            <a:effectLst/>
          </c:spPr>
          <c:marker>
            <c:symbol val="none"/>
          </c:marker>
          <c:trendline>
            <c:spPr>
              <a:ln w="28575" cap="rnd">
                <a:solidFill>
                  <a:schemeClr val="tx1">
                    <a:lumMod val="50000"/>
                    <a:lumOff val="50000"/>
                    <a:alpha val="60000"/>
                  </a:schemeClr>
                </a:solidFill>
                <a:prstDash val="solid"/>
              </a:ln>
              <a:effectLst/>
            </c:spPr>
            <c:trendlineType val="linear"/>
            <c:backward val="4"/>
            <c:dispRSqr val="0"/>
            <c:dispEq val="0"/>
          </c:trendline>
          <c:xVal>
            <c:numRef>
              <c:f>'Main Trends'!$D$362:$D$408</c:f>
              <c:numCache>
                <c:formatCode>General</c:formatCode>
                <c:ptCount val="47"/>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47.198</c:v>
                </c:pt>
                <c:pt idx="13">
                  <c:v>67.853000000000009</c:v>
                </c:pt>
                <c:pt idx="14">
                  <c:v>36.262999999999998</c:v>
                </c:pt>
                <c:pt idx="15">
                  <c:v>39.908000000000001</c:v>
                </c:pt>
                <c:pt idx="16">
                  <c:v>28.972999999999999</c:v>
                </c:pt>
                <c:pt idx="17">
                  <c:v>38.692999999999998</c:v>
                </c:pt>
                <c:pt idx="18">
                  <c:v>37.478000000000002</c:v>
                </c:pt>
                <c:pt idx="19">
                  <c:v>30.188000000000002</c:v>
                </c:pt>
                <c:pt idx="20">
                  <c:v>24.113</c:v>
                </c:pt>
                <c:pt idx="21">
                  <c:v>27.757999999999999</c:v>
                </c:pt>
                <c:pt idx="22">
                  <c:v>100</c:v>
                </c:pt>
                <c:pt idx="23">
                  <c:v>100</c:v>
                </c:pt>
                <c:pt idx="24">
                  <c:v>97.013000000000005</c:v>
                </c:pt>
                <c:pt idx="25">
                  <c:v>94.582999999999998</c:v>
                </c:pt>
                <c:pt idx="26">
                  <c:v>88.507999999999996</c:v>
                </c:pt>
                <c:pt idx="27">
                  <c:v>87.293000000000006</c:v>
                </c:pt>
                <c:pt idx="28">
                  <c:v>86.078000000000003</c:v>
                </c:pt>
                <c:pt idx="29">
                  <c:v>82.433000000000007</c:v>
                </c:pt>
                <c:pt idx="30">
                  <c:v>78.787999999999997</c:v>
                </c:pt>
                <c:pt idx="31">
                  <c:v>50.843000000000004</c:v>
                </c:pt>
                <c:pt idx="32">
                  <c:v>73.927999999999997</c:v>
                </c:pt>
                <c:pt idx="33">
                  <c:v>61.778000000000006</c:v>
                </c:pt>
                <c:pt idx="34">
                  <c:v>58.132999999999996</c:v>
                </c:pt>
                <c:pt idx="35">
                  <c:v>53.273000000000003</c:v>
                </c:pt>
                <c:pt idx="36">
                  <c:v>45.983000000000004</c:v>
                </c:pt>
                <c:pt idx="37">
                  <c:v>44.768000000000001</c:v>
                </c:pt>
                <c:pt idx="38">
                  <c:v>43.552999999999997</c:v>
                </c:pt>
                <c:pt idx="39">
                  <c:v>49.628</c:v>
                </c:pt>
                <c:pt idx="40">
                  <c:v>35.048000000000002</c:v>
                </c:pt>
                <c:pt idx="41">
                  <c:v>33.832999999999998</c:v>
                </c:pt>
                <c:pt idx="42">
                  <c:v>32.618000000000002</c:v>
                </c:pt>
                <c:pt idx="43">
                  <c:v>26.542999999999999</c:v>
                </c:pt>
                <c:pt idx="44">
                  <c:v>25.327999999999999</c:v>
                </c:pt>
                <c:pt idx="45">
                  <c:v>70.283000000000001</c:v>
                </c:pt>
                <c:pt idx="46">
                  <c:v>100</c:v>
                </c:pt>
              </c:numCache>
            </c:numRef>
          </c:xVal>
          <c:yVal>
            <c:numRef>
              <c:f>'Main Trends'!$G$362:$G$408</c:f>
              <c:numCache>
                <c:formatCode>General</c:formatCode>
                <c:ptCount val="47"/>
                <c:pt idx="0">
                  <c:v>22.200000000000003</c:v>
                </c:pt>
                <c:pt idx="1">
                  <c:v>21.6</c:v>
                </c:pt>
                <c:pt idx="2">
                  <c:v>27</c:v>
                </c:pt>
                <c:pt idx="3">
                  <c:v>11.399999999999999</c:v>
                </c:pt>
                <c:pt idx="4">
                  <c:v>21.6</c:v>
                </c:pt>
                <c:pt idx="5">
                  <c:v>23.4</c:v>
                </c:pt>
                <c:pt idx="6">
                  <c:v>22.799999999999997</c:v>
                </c:pt>
                <c:pt idx="7">
                  <c:v>24</c:v>
                </c:pt>
                <c:pt idx="8">
                  <c:v>21.6</c:v>
                </c:pt>
                <c:pt idx="9">
                  <c:v>18.600000000000001</c:v>
                </c:pt>
                <c:pt idx="10">
                  <c:v>19.799999999999997</c:v>
                </c:pt>
                <c:pt idx="11">
                  <c:v>40.799999999999997</c:v>
                </c:pt>
                <c:pt idx="12">
                  <c:v>36.599999999999994</c:v>
                </c:pt>
                <c:pt idx="13">
                  <c:v>42.599999999999994</c:v>
                </c:pt>
                <c:pt idx="14">
                  <c:v>27.599999999999998</c:v>
                </c:pt>
                <c:pt idx="15">
                  <c:v>48.599999999999994</c:v>
                </c:pt>
                <c:pt idx="16">
                  <c:v>40.799999999999997</c:v>
                </c:pt>
                <c:pt idx="17">
                  <c:v>49.199999999999996</c:v>
                </c:pt>
                <c:pt idx="18">
                  <c:v>41.400000000000006</c:v>
                </c:pt>
                <c:pt idx="19">
                  <c:v>52.199999999999996</c:v>
                </c:pt>
                <c:pt idx="20">
                  <c:v>57</c:v>
                </c:pt>
                <c:pt idx="21">
                  <c:v>54.599999999999994</c:v>
                </c:pt>
                <c:pt idx="22">
                  <c:v>15.600000000000001</c:v>
                </c:pt>
                <c:pt idx="23">
                  <c:v>11.399999999999999</c:v>
                </c:pt>
                <c:pt idx="24">
                  <c:v>22.200000000000003</c:v>
                </c:pt>
                <c:pt idx="25">
                  <c:v>0.96</c:v>
                </c:pt>
                <c:pt idx="26">
                  <c:v>18</c:v>
                </c:pt>
                <c:pt idx="27">
                  <c:v>25.799999999999997</c:v>
                </c:pt>
                <c:pt idx="28">
                  <c:v>29.400000000000002</c:v>
                </c:pt>
                <c:pt idx="29">
                  <c:v>18</c:v>
                </c:pt>
                <c:pt idx="30">
                  <c:v>31.200000000000003</c:v>
                </c:pt>
                <c:pt idx="31">
                  <c:v>35.400000000000006</c:v>
                </c:pt>
                <c:pt idx="32">
                  <c:v>26.400000000000002</c:v>
                </c:pt>
                <c:pt idx="33">
                  <c:v>22.200000000000003</c:v>
                </c:pt>
                <c:pt idx="34">
                  <c:v>15.600000000000001</c:v>
                </c:pt>
                <c:pt idx="35">
                  <c:v>42</c:v>
                </c:pt>
                <c:pt idx="36">
                  <c:v>27</c:v>
                </c:pt>
                <c:pt idx="37">
                  <c:v>25.200000000000003</c:v>
                </c:pt>
                <c:pt idx="38">
                  <c:v>43.8</c:v>
                </c:pt>
                <c:pt idx="39">
                  <c:v>33.599999999999994</c:v>
                </c:pt>
                <c:pt idx="40">
                  <c:v>51</c:v>
                </c:pt>
                <c:pt idx="41">
                  <c:v>48.599999999999994</c:v>
                </c:pt>
                <c:pt idx="42">
                  <c:v>28.200000000000003</c:v>
                </c:pt>
                <c:pt idx="43">
                  <c:v>30.599999999999998</c:v>
                </c:pt>
                <c:pt idx="44">
                  <c:v>45.599999999999994</c:v>
                </c:pt>
                <c:pt idx="45">
                  <c:v>18</c:v>
                </c:pt>
                <c:pt idx="46">
                  <c:v>14.399999999999999</c:v>
                </c:pt>
              </c:numCache>
            </c:numRef>
          </c:yVal>
          <c:smooth val="0"/>
          <c:extLst>
            <c:ext xmlns:c16="http://schemas.microsoft.com/office/drawing/2014/chart" uri="{C3380CC4-5D6E-409C-BE32-E72D297353CC}">
              <c16:uniqueId val="{00000008-F8E8-4345-978A-57B64F73F4A6}"/>
            </c:ext>
          </c:extLst>
        </c:ser>
        <c:ser>
          <c:idx val="1"/>
          <c:order val="1"/>
          <c:tx>
            <c:v>Climate Action Share of UN Issues List</c:v>
          </c:tx>
          <c:spPr>
            <a:ln w="25400" cap="rnd">
              <a:noFill/>
              <a:round/>
            </a:ln>
            <a:effectLst/>
          </c:spPr>
          <c:marker>
            <c:symbol val="none"/>
          </c:marker>
          <c:trendline>
            <c:spPr>
              <a:ln w="57150" cap="rnd">
                <a:solidFill>
                  <a:schemeClr val="tx1">
                    <a:lumMod val="50000"/>
                    <a:lumOff val="50000"/>
                  </a:schemeClr>
                </a:solidFill>
                <a:prstDash val="solid"/>
              </a:ln>
              <a:effectLst/>
            </c:spPr>
            <c:trendlineType val="linear"/>
            <c:backward val="5"/>
            <c:dispRSqr val="0"/>
            <c:dispEq val="0"/>
          </c:trendline>
          <c:xVal>
            <c:numRef>
              <c:f>'Main Trends'!$D$113:$D$134</c:f>
              <c:numCache>
                <c:formatCode>General</c:formatCode>
                <c:ptCount val="22"/>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47.198</c:v>
                </c:pt>
                <c:pt idx="13">
                  <c:v>67.853000000000009</c:v>
                </c:pt>
                <c:pt idx="14">
                  <c:v>36.262999999999998</c:v>
                </c:pt>
                <c:pt idx="15">
                  <c:v>39.908000000000001</c:v>
                </c:pt>
                <c:pt idx="16">
                  <c:v>28.972999999999999</c:v>
                </c:pt>
                <c:pt idx="17">
                  <c:v>38.692999999999998</c:v>
                </c:pt>
                <c:pt idx="18">
                  <c:v>37.478000000000002</c:v>
                </c:pt>
                <c:pt idx="19">
                  <c:v>30.188000000000002</c:v>
                </c:pt>
                <c:pt idx="20">
                  <c:v>24.113</c:v>
                </c:pt>
                <c:pt idx="21">
                  <c:v>27.757999999999999</c:v>
                </c:pt>
              </c:numCache>
            </c:numRef>
          </c:xVal>
          <c:yVal>
            <c:numRef>
              <c:f>'Main Trends'!$E$113:$E$134</c:f>
              <c:numCache>
                <c:formatCode>General</c:formatCode>
                <c:ptCount val="22"/>
                <c:pt idx="0">
                  <c:v>3.7</c:v>
                </c:pt>
                <c:pt idx="1">
                  <c:v>3.6</c:v>
                </c:pt>
                <c:pt idx="2">
                  <c:v>4.5</c:v>
                </c:pt>
                <c:pt idx="3">
                  <c:v>1.9</c:v>
                </c:pt>
                <c:pt idx="4">
                  <c:v>3.6</c:v>
                </c:pt>
                <c:pt idx="5">
                  <c:v>3.9</c:v>
                </c:pt>
                <c:pt idx="6">
                  <c:v>3.8</c:v>
                </c:pt>
                <c:pt idx="7">
                  <c:v>4</c:v>
                </c:pt>
                <c:pt idx="8">
                  <c:v>3.6</c:v>
                </c:pt>
                <c:pt idx="9">
                  <c:v>3.1</c:v>
                </c:pt>
                <c:pt idx="10">
                  <c:v>3.3</c:v>
                </c:pt>
                <c:pt idx="11">
                  <c:v>6.8</c:v>
                </c:pt>
                <c:pt idx="12">
                  <c:v>6.1</c:v>
                </c:pt>
                <c:pt idx="13">
                  <c:v>7.1</c:v>
                </c:pt>
                <c:pt idx="14">
                  <c:v>4.5999999999999996</c:v>
                </c:pt>
                <c:pt idx="15">
                  <c:v>8.1</c:v>
                </c:pt>
                <c:pt idx="16">
                  <c:v>6.8</c:v>
                </c:pt>
                <c:pt idx="17">
                  <c:v>8.1999999999999993</c:v>
                </c:pt>
                <c:pt idx="18">
                  <c:v>6.9</c:v>
                </c:pt>
                <c:pt idx="19">
                  <c:v>8.6999999999999993</c:v>
                </c:pt>
                <c:pt idx="20">
                  <c:v>9.5</c:v>
                </c:pt>
                <c:pt idx="21">
                  <c:v>9.1</c:v>
                </c:pt>
              </c:numCache>
            </c:numRef>
          </c:yVal>
          <c:smooth val="0"/>
          <c:extLst>
            <c:ext xmlns:c16="http://schemas.microsoft.com/office/drawing/2014/chart" uri="{C3380CC4-5D6E-409C-BE32-E72D297353CC}">
              <c16:uniqueId val="{0000000A-F8E8-4345-978A-57B64F73F4A6}"/>
            </c:ext>
          </c:extLst>
        </c:ser>
        <c:ser>
          <c:idx val="5"/>
          <c:order val="5"/>
          <c:tx>
            <c:v>Strongly Constrained</c:v>
          </c:tx>
          <c:spPr>
            <a:ln w="25400" cap="rnd">
              <a:noFill/>
              <a:round/>
            </a:ln>
            <a:effectLst/>
          </c:spPr>
          <c:marker>
            <c:symbol val="none"/>
          </c:marker>
          <c:trendline>
            <c:spPr>
              <a:ln w="34925" cap="rnd">
                <a:solidFill>
                  <a:schemeClr val="tx1">
                    <a:lumMod val="50000"/>
                    <a:lumOff val="50000"/>
                    <a:alpha val="80000"/>
                  </a:schemeClr>
                </a:solidFill>
                <a:prstDash val="solid"/>
              </a:ln>
              <a:effectLst/>
            </c:spPr>
            <c:trendlineType val="linear"/>
            <c:backward val="5"/>
            <c:dispRSqr val="0"/>
            <c:dispEq val="0"/>
          </c:trendline>
          <c:xVal>
            <c:numRef>
              <c:f>'Main Trends'!$D$113:$D$134</c:f>
              <c:numCache>
                <c:formatCode>General</c:formatCode>
                <c:ptCount val="22"/>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47.198</c:v>
                </c:pt>
                <c:pt idx="13">
                  <c:v>67.853000000000009</c:v>
                </c:pt>
                <c:pt idx="14">
                  <c:v>36.262999999999998</c:v>
                </c:pt>
                <c:pt idx="15">
                  <c:v>39.908000000000001</c:v>
                </c:pt>
                <c:pt idx="16">
                  <c:v>28.972999999999999</c:v>
                </c:pt>
                <c:pt idx="17">
                  <c:v>38.692999999999998</c:v>
                </c:pt>
                <c:pt idx="18">
                  <c:v>37.478000000000002</c:v>
                </c:pt>
                <c:pt idx="19">
                  <c:v>30.188000000000002</c:v>
                </c:pt>
                <c:pt idx="20">
                  <c:v>24.113</c:v>
                </c:pt>
                <c:pt idx="21">
                  <c:v>27.757999999999999</c:v>
                </c:pt>
              </c:numCache>
            </c:numRef>
          </c:xVal>
          <c:yVal>
            <c:numRef>
              <c:f>'Main Trends'!$I$113:$I$134</c:f>
              <c:numCache>
                <c:formatCode>General</c:formatCode>
                <c:ptCount val="22"/>
                <c:pt idx="4">
                  <c:v>12</c:v>
                </c:pt>
                <c:pt idx="5">
                  <c:v>12</c:v>
                </c:pt>
                <c:pt idx="8">
                  <c:v>10</c:v>
                </c:pt>
                <c:pt idx="9">
                  <c:v>11</c:v>
                </c:pt>
                <c:pt idx="10">
                  <c:v>5</c:v>
                </c:pt>
                <c:pt idx="11">
                  <c:v>16</c:v>
                </c:pt>
                <c:pt idx="12">
                  <c:v>13</c:v>
                </c:pt>
                <c:pt idx="13">
                  <c:v>7</c:v>
                </c:pt>
                <c:pt idx="14">
                  <c:v>13</c:v>
                </c:pt>
                <c:pt idx="15">
                  <c:v>12.5</c:v>
                </c:pt>
                <c:pt idx="16">
                  <c:v>12.5</c:v>
                </c:pt>
                <c:pt idx="17">
                  <c:v>13</c:v>
                </c:pt>
                <c:pt idx="18">
                  <c:v>16.5</c:v>
                </c:pt>
                <c:pt idx="19">
                  <c:v>13</c:v>
                </c:pt>
                <c:pt idx="20">
                  <c:v>28.5</c:v>
                </c:pt>
                <c:pt idx="21">
                  <c:v>23.5</c:v>
                </c:pt>
              </c:numCache>
            </c:numRef>
          </c:yVal>
          <c:smooth val="0"/>
          <c:extLst>
            <c:ext xmlns:c16="http://schemas.microsoft.com/office/drawing/2014/chart" uri="{C3380CC4-5D6E-409C-BE32-E72D297353CC}">
              <c16:uniqueId val="{0000000C-F8E8-4345-978A-57B64F73F4A6}"/>
            </c:ext>
          </c:extLst>
        </c:ser>
        <c:ser>
          <c:idx val="7"/>
          <c:order val="7"/>
          <c:tx>
            <c:v>Measuring Point</c:v>
          </c:tx>
          <c:spPr>
            <a:ln w="25400" cap="rnd">
              <a:noFill/>
              <a:round/>
            </a:ln>
            <a:effectLst/>
          </c:spPr>
          <c:marker>
            <c:symbol val="plus"/>
            <c:size val="10"/>
            <c:spPr>
              <a:noFill/>
              <a:ln w="9525">
                <a:solidFill>
                  <a:schemeClr val="accent2">
                    <a:lumMod val="60000"/>
                  </a:schemeClr>
                </a:solidFill>
              </a:ln>
              <a:effectLst/>
            </c:spPr>
          </c:marker>
          <c:xVal>
            <c:numRef>
              <c:f>'Main Trends'!$O$297</c:f>
              <c:numCache>
                <c:formatCode>General</c:formatCode>
                <c:ptCount val="1"/>
                <c:pt idx="0">
                  <c:v>20</c:v>
                </c:pt>
              </c:numCache>
            </c:numRef>
          </c:xVal>
          <c:yVal>
            <c:numRef>
              <c:f>'Main Trends'!$P$297</c:f>
              <c:numCache>
                <c:formatCode>General</c:formatCode>
                <c:ptCount val="1"/>
                <c:pt idx="0">
                  <c:v>60</c:v>
                </c:pt>
              </c:numCache>
            </c:numRef>
          </c:yVal>
          <c:smooth val="0"/>
          <c:extLst>
            <c:ext xmlns:c16="http://schemas.microsoft.com/office/drawing/2014/chart" uri="{C3380CC4-5D6E-409C-BE32-E72D297353CC}">
              <c16:uniqueId val="{0000000D-F8E8-4345-978A-57B64F73F4A6}"/>
            </c:ext>
          </c:extLst>
        </c:ser>
        <c:ser>
          <c:idx val="8"/>
          <c:order val="8"/>
          <c:tx>
            <c:v>Medium Aligned</c:v>
          </c:tx>
          <c:spPr>
            <a:ln w="25400" cap="rnd">
              <a:noFill/>
              <a:round/>
            </a:ln>
            <a:effectLst/>
          </c:spPr>
          <c:marker>
            <c:symbol val="none"/>
          </c:marker>
          <c:trendline>
            <c:spPr>
              <a:ln w="41275" cap="rnd">
                <a:solidFill>
                  <a:schemeClr val="tx1"/>
                </a:solidFill>
                <a:prstDash val="solid"/>
              </a:ln>
              <a:effectLst/>
            </c:spPr>
            <c:trendlineType val="linear"/>
            <c:backward val="9"/>
            <c:dispRSqr val="0"/>
            <c:dispEq val="0"/>
          </c:trendline>
          <c:xVal>
            <c:numRef>
              <c:f>'Main Trends'!$C$187:$C$212</c:f>
              <c:numCache>
                <c:formatCode>0.00</c:formatCode>
                <c:ptCount val="26"/>
                <c:pt idx="0">
                  <c:v>81.218000000000004</c:v>
                </c:pt>
                <c:pt idx="1">
                  <c:v>32.618000000000002</c:v>
                </c:pt>
                <c:pt idx="2">
                  <c:v>95.798000000000002</c:v>
                </c:pt>
                <c:pt idx="3">
                  <c:v>41.123000000000005</c:v>
                </c:pt>
                <c:pt idx="4">
                  <c:v>38.692999999999998</c:v>
                </c:pt>
                <c:pt idx="5">
                  <c:v>48.412999999999997</c:v>
                </c:pt>
                <c:pt idx="6">
                  <c:v>92.153000000000006</c:v>
                </c:pt>
                <c:pt idx="7">
                  <c:v>37.478000000000002</c:v>
                </c:pt>
                <c:pt idx="8">
                  <c:v>67.853000000000009</c:v>
                </c:pt>
                <c:pt idx="9">
                  <c:v>100</c:v>
                </c:pt>
                <c:pt idx="10">
                  <c:v>56.918000000000006</c:v>
                </c:pt>
                <c:pt idx="11">
                  <c:v>43.552999999999997</c:v>
                </c:pt>
                <c:pt idx="12">
                  <c:v>76.358000000000004</c:v>
                </c:pt>
                <c:pt idx="13">
                  <c:v>36.262999999999998</c:v>
                </c:pt>
                <c:pt idx="14">
                  <c:v>72.713000000000008</c:v>
                </c:pt>
                <c:pt idx="15">
                  <c:v>82.433000000000007</c:v>
                </c:pt>
                <c:pt idx="16">
                  <c:v>66.638000000000005</c:v>
                </c:pt>
                <c:pt idx="17">
                  <c:v>28.972999999999999</c:v>
                </c:pt>
                <c:pt idx="18">
                  <c:v>47.198</c:v>
                </c:pt>
                <c:pt idx="19">
                  <c:v>58.132999999999996</c:v>
                </c:pt>
                <c:pt idx="20">
                  <c:v>78.787999999999997</c:v>
                </c:pt>
                <c:pt idx="21">
                  <c:v>84.863</c:v>
                </c:pt>
                <c:pt idx="22">
                  <c:v>94.582999999999998</c:v>
                </c:pt>
                <c:pt idx="23">
                  <c:v>87.293000000000006</c:v>
                </c:pt>
                <c:pt idx="24">
                  <c:v>64.207999999999998</c:v>
                </c:pt>
                <c:pt idx="25">
                  <c:v>100</c:v>
                </c:pt>
              </c:numCache>
            </c:numRef>
          </c:xVal>
          <c:yVal>
            <c:numRef>
              <c:f>'Main Trends'!$D$187:$D$212</c:f>
              <c:numCache>
                <c:formatCode>General</c:formatCode>
                <c:ptCount val="26"/>
                <c:pt idx="0">
                  <c:v>42</c:v>
                </c:pt>
                <c:pt idx="1">
                  <c:v>34</c:v>
                </c:pt>
                <c:pt idx="2">
                  <c:v>76</c:v>
                </c:pt>
                <c:pt idx="3">
                  <c:v>32</c:v>
                </c:pt>
                <c:pt idx="4">
                  <c:v>18</c:v>
                </c:pt>
                <c:pt idx="5">
                  <c:v>15</c:v>
                </c:pt>
                <c:pt idx="6">
                  <c:v>61</c:v>
                </c:pt>
                <c:pt idx="7">
                  <c:v>35</c:v>
                </c:pt>
                <c:pt idx="8">
                  <c:v>37</c:v>
                </c:pt>
                <c:pt idx="9">
                  <c:v>63</c:v>
                </c:pt>
                <c:pt idx="10">
                  <c:v>26</c:v>
                </c:pt>
                <c:pt idx="11">
                  <c:v>27</c:v>
                </c:pt>
                <c:pt idx="12">
                  <c:v>15</c:v>
                </c:pt>
                <c:pt idx="13">
                  <c:v>18</c:v>
                </c:pt>
                <c:pt idx="14">
                  <c:v>39</c:v>
                </c:pt>
                <c:pt idx="15">
                  <c:v>78</c:v>
                </c:pt>
                <c:pt idx="16">
                  <c:v>56</c:v>
                </c:pt>
                <c:pt idx="17">
                  <c:v>19</c:v>
                </c:pt>
                <c:pt idx="18">
                  <c:v>36</c:v>
                </c:pt>
                <c:pt idx="19">
                  <c:v>22</c:v>
                </c:pt>
                <c:pt idx="20">
                  <c:v>30</c:v>
                </c:pt>
                <c:pt idx="21">
                  <c:v>40</c:v>
                </c:pt>
                <c:pt idx="22">
                  <c:v>28</c:v>
                </c:pt>
                <c:pt idx="23">
                  <c:v>69</c:v>
                </c:pt>
                <c:pt idx="24">
                  <c:v>56</c:v>
                </c:pt>
                <c:pt idx="25">
                  <c:v>73</c:v>
                </c:pt>
              </c:numCache>
            </c:numRef>
          </c:yVal>
          <c:smooth val="0"/>
          <c:extLst>
            <c:ext xmlns:c16="http://schemas.microsoft.com/office/drawing/2014/chart" uri="{C3380CC4-5D6E-409C-BE32-E72D297353CC}">
              <c16:uniqueId val="{00000009-6CB6-4EE5-98D3-AC01E57BA552}"/>
            </c:ext>
          </c:extLst>
        </c:ser>
        <c:dLbls>
          <c:showLegendKey val="0"/>
          <c:showVal val="0"/>
          <c:showCatName val="0"/>
          <c:showSerName val="0"/>
          <c:showPercent val="0"/>
          <c:showBubbleSize val="0"/>
        </c:dLbls>
        <c:axId val="532367696"/>
        <c:axId val="532366056"/>
        <c:extLst>
          <c:ext xmlns:c15="http://schemas.microsoft.com/office/drawing/2012/chart" uri="{02D57815-91ED-43cb-92C2-25804820EDAC}">
            <c15:filteredScatterSeries>
              <c15:ser>
                <c:idx val="3"/>
                <c:order val="3"/>
                <c:tx>
                  <c:v>Actual top priorities</c:v>
                </c:tx>
                <c:spPr>
                  <a:ln w="25400" cap="rnd">
                    <a:noFill/>
                    <a:round/>
                  </a:ln>
                  <a:effectLst/>
                </c:spPr>
                <c:marker>
                  <c:symbol val="plus"/>
                  <c:size val="5"/>
                  <c:spPr>
                    <a:noFill/>
                    <a:ln w="9525">
                      <a:solidFill>
                        <a:srgbClr val="FF0000"/>
                      </a:solidFill>
                    </a:ln>
                    <a:effectLst/>
                  </c:spPr>
                </c:marker>
                <c:xVal>
                  <c:numRef>
                    <c:extLst>
                      <c:ext uri="{02D57815-91ED-43cb-92C2-25804820EDAC}">
                        <c15:formulaRef>
                          <c15:sqref>'Main Trends'!$D$113:$D$134</c15:sqref>
                        </c15:formulaRef>
                      </c:ext>
                    </c:extLst>
                    <c:numCache>
                      <c:formatCode>General</c:formatCode>
                      <c:ptCount val="22"/>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47.198</c:v>
                      </c:pt>
                      <c:pt idx="13">
                        <c:v>67.853000000000009</c:v>
                      </c:pt>
                      <c:pt idx="14">
                        <c:v>36.262999999999998</c:v>
                      </c:pt>
                      <c:pt idx="15">
                        <c:v>39.908000000000001</c:v>
                      </c:pt>
                      <c:pt idx="16">
                        <c:v>28.972999999999999</c:v>
                      </c:pt>
                      <c:pt idx="17">
                        <c:v>38.692999999999998</c:v>
                      </c:pt>
                      <c:pt idx="18">
                        <c:v>37.478000000000002</c:v>
                      </c:pt>
                      <c:pt idx="19">
                        <c:v>30.188000000000002</c:v>
                      </c:pt>
                      <c:pt idx="20">
                        <c:v>24.113</c:v>
                      </c:pt>
                      <c:pt idx="21">
                        <c:v>27.757999999999999</c:v>
                      </c:pt>
                    </c:numCache>
                  </c:numRef>
                </c:xVal>
                <c:yVal>
                  <c:numRef>
                    <c:extLst>
                      <c:ext uri="{02D57815-91ED-43cb-92C2-25804820EDAC}">
                        <c15:formulaRef>
                          <c15:sqref>'Main Trends'!$G$113:$G$134</c15:sqref>
                        </c15:formulaRef>
                      </c:ext>
                    </c:extLst>
                    <c:numCache>
                      <c:formatCode>General</c:formatCode>
                      <c:ptCount val="22"/>
                      <c:pt idx="15">
                        <c:v>6</c:v>
                      </c:pt>
                      <c:pt idx="16">
                        <c:v>2</c:v>
                      </c:pt>
                      <c:pt idx="17">
                        <c:v>3</c:v>
                      </c:pt>
                      <c:pt idx="19">
                        <c:v>10</c:v>
                      </c:pt>
                    </c:numCache>
                  </c:numRef>
                </c:yVal>
                <c:smooth val="0"/>
                <c:extLst>
                  <c:ext xmlns:c16="http://schemas.microsoft.com/office/drawing/2014/chart" uri="{C3380CC4-5D6E-409C-BE32-E72D297353CC}">
                    <c16:uniqueId val="{0000000E-F8E8-4345-978A-57B64F73F4A6}"/>
                  </c:ext>
                </c:extLst>
              </c15:ser>
            </c15:filteredScatterSeries>
            <c15:filteredScatterSeries>
              <c15:ser>
                <c:idx val="4"/>
                <c:order val="4"/>
                <c:tx>
                  <c:v>Top Priority 2nd</c:v>
                </c:tx>
                <c:spPr>
                  <a:ln w="25400" cap="rnd">
                    <a:noFill/>
                    <a:round/>
                  </a:ln>
                  <a:effectLst/>
                </c:spPr>
                <c:marker>
                  <c:symbol val="plus"/>
                  <c:size val="5"/>
                  <c:spPr>
                    <a:noFill/>
                    <a:ln w="9525">
                      <a:solidFill>
                        <a:srgbClr val="FF0000"/>
                      </a:solidFill>
                    </a:ln>
                    <a:effectLst/>
                  </c:spPr>
                </c:marker>
                <c:xVal>
                  <c:numRef>
                    <c:extLst xmlns:c15="http://schemas.microsoft.com/office/drawing/2012/chart">
                      <c:ext xmlns:c15="http://schemas.microsoft.com/office/drawing/2012/chart" uri="{02D57815-91ED-43cb-92C2-25804820EDAC}">
                        <c15:formulaRef>
                          <c15:sqref>'Main Trends'!$D$113:$D$134</c15:sqref>
                        </c15:formulaRef>
                      </c:ext>
                    </c:extLst>
                    <c:numCache>
                      <c:formatCode>General</c:formatCode>
                      <c:ptCount val="22"/>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47.198</c:v>
                      </c:pt>
                      <c:pt idx="13">
                        <c:v>67.853000000000009</c:v>
                      </c:pt>
                      <c:pt idx="14">
                        <c:v>36.262999999999998</c:v>
                      </c:pt>
                      <c:pt idx="15">
                        <c:v>39.908000000000001</c:v>
                      </c:pt>
                      <c:pt idx="16">
                        <c:v>28.972999999999999</c:v>
                      </c:pt>
                      <c:pt idx="17">
                        <c:v>38.692999999999998</c:v>
                      </c:pt>
                      <c:pt idx="18">
                        <c:v>37.478000000000002</c:v>
                      </c:pt>
                      <c:pt idx="19">
                        <c:v>30.188000000000002</c:v>
                      </c:pt>
                      <c:pt idx="20">
                        <c:v>24.113</c:v>
                      </c:pt>
                      <c:pt idx="21">
                        <c:v>27.757999999999999</c:v>
                      </c:pt>
                    </c:numCache>
                  </c:numRef>
                </c:xVal>
                <c:yVal>
                  <c:numRef>
                    <c:extLst xmlns:c15="http://schemas.microsoft.com/office/drawing/2012/chart">
                      <c:ext xmlns:c15="http://schemas.microsoft.com/office/drawing/2012/chart" uri="{02D57815-91ED-43cb-92C2-25804820EDAC}">
                        <c15:formulaRef>
                          <c15:sqref>'Main Trends'!$H$113:$H$134</c15:sqref>
                        </c15:formulaRef>
                      </c:ext>
                    </c:extLst>
                    <c:numCache>
                      <c:formatCode>General</c:formatCode>
                      <c:ptCount val="22"/>
                      <c:pt idx="16">
                        <c:v>5</c:v>
                      </c:pt>
                    </c:numCache>
                  </c:numRef>
                </c:yVal>
                <c:smooth val="0"/>
                <c:extLst xmlns:c15="http://schemas.microsoft.com/office/drawing/2012/chart">
                  <c:ext xmlns:c16="http://schemas.microsoft.com/office/drawing/2014/chart" uri="{C3380CC4-5D6E-409C-BE32-E72D297353CC}">
                    <c16:uniqueId val="{0000000F-F8E8-4345-978A-57B64F73F4A6}"/>
                  </c:ext>
                </c:extLst>
              </c15:ser>
            </c15:filteredScatterSeries>
          </c:ext>
        </c:extLst>
      </c:scatterChart>
      <c:valAx>
        <c:axId val="5462803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GB" sz="2200" b="1" baseline="0"/>
                  <a:t>% Debiased National Religiosity for each Nation</a:t>
                </a:r>
                <a:endParaRPr lang="en-GB" sz="2200" b="1"/>
              </a:p>
            </c:rich>
          </c:tx>
          <c:layout>
            <c:manualLayout>
              <c:xMode val="edge"/>
              <c:yMode val="edge"/>
              <c:x val="0.24232638888888894"/>
              <c:y val="0.9521237113402060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546282328"/>
        <c:crosses val="autoZero"/>
        <c:crossBetween val="midCat"/>
      </c:valAx>
      <c:valAx>
        <c:axId val="5462823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n-GB" sz="2200" b="1" i="0" baseline="0">
                    <a:effectLst/>
                  </a:rPr>
                  <a:t>% CC Endorsing responses to </a:t>
                </a:r>
                <a:r>
                  <a:rPr lang="en-GB" sz="2200" b="1" i="0" u="sng" baseline="0">
                    <a:effectLst/>
                  </a:rPr>
                  <a:t>Unconstrained</a:t>
                </a:r>
                <a:r>
                  <a:rPr lang="en-GB" sz="2200" b="1" i="0" baseline="0">
                    <a:effectLst/>
                  </a:rPr>
                  <a:t> questions</a:t>
                </a:r>
                <a:endParaRPr lang="en-GB" sz="2200">
                  <a:effectLst/>
                </a:endParaRPr>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crossAx val="546280360"/>
        <c:crosses val="autoZero"/>
        <c:crossBetween val="midCat"/>
      </c:valAx>
      <c:valAx>
        <c:axId val="532366056"/>
        <c:scaling>
          <c:orientation val="minMax"/>
          <c:max val="80"/>
          <c:min val="0"/>
        </c:scaling>
        <c:delete val="0"/>
        <c:axPos val="r"/>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GB" sz="2200" b="1"/>
                  <a:t>% CC Endorsing</a:t>
                </a:r>
                <a:r>
                  <a:rPr lang="en-GB" sz="2200" b="1" baseline="0"/>
                  <a:t> r</a:t>
                </a:r>
                <a:r>
                  <a:rPr lang="en-GB" sz="2200" b="1"/>
                  <a:t>esponses</a:t>
                </a:r>
                <a:r>
                  <a:rPr lang="en-GB" sz="2200" b="1" baseline="0"/>
                  <a:t> to </a:t>
                </a:r>
                <a:r>
                  <a:rPr lang="en-GB" sz="2200" b="1" u="sng" baseline="0"/>
                  <a:t>Reality-Constrained</a:t>
                </a:r>
                <a:r>
                  <a:rPr lang="en-GB" sz="2200" b="1" baseline="0"/>
                  <a:t> questions</a:t>
                </a:r>
                <a:endParaRPr lang="en-GB" sz="2200" b="1"/>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200" b="0" i="0" u="none" strike="noStrike" kern="1200" baseline="0">
                <a:solidFill>
                  <a:schemeClr val="tx1">
                    <a:lumMod val="50000"/>
                    <a:lumOff val="50000"/>
                  </a:schemeClr>
                </a:solidFill>
                <a:latin typeface="+mn-lt"/>
                <a:ea typeface="+mn-ea"/>
                <a:cs typeface="+mn-cs"/>
              </a:defRPr>
            </a:pPr>
            <a:endParaRPr lang="en-US"/>
          </a:p>
        </c:txPr>
        <c:crossAx val="532367696"/>
        <c:crosses val="max"/>
        <c:crossBetween val="midCat"/>
      </c:valAx>
      <c:valAx>
        <c:axId val="532367696"/>
        <c:scaling>
          <c:orientation val="minMax"/>
        </c:scaling>
        <c:delete val="1"/>
        <c:axPos val="b"/>
        <c:numFmt formatCode="General" sourceLinked="1"/>
        <c:majorTickMark val="out"/>
        <c:minorTickMark val="none"/>
        <c:tickLblPos val="nextTo"/>
        <c:crossAx val="53236605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000" b="0" i="0" u="none" strike="noStrike" kern="1200" spc="0" baseline="0">
                <a:solidFill>
                  <a:sysClr val="windowText" lastClr="000000">
                    <a:lumMod val="65000"/>
                    <a:lumOff val="35000"/>
                  </a:sysClr>
                </a:solidFill>
                <a:latin typeface="+mn-lt"/>
                <a:ea typeface="+mn-ea"/>
                <a:cs typeface="+mn-cs"/>
              </a:defRPr>
            </a:pPr>
            <a:r>
              <a:rPr lang="en-GB" sz="2000" b="1" i="0" baseline="0">
                <a:effectLst/>
              </a:rPr>
              <a:t>UN Poll vote share for 'action on climate change', versus </a:t>
            </a:r>
            <a:r>
              <a:rPr lang="en-GB" sz="2000" b="1" i="1" baseline="0">
                <a:effectLst/>
              </a:rPr>
              <a:t>Renewables Commitment</a:t>
            </a:r>
            <a:r>
              <a:rPr lang="en-GB" sz="2000" b="1" i="0" baseline="0">
                <a:effectLst/>
              </a:rPr>
              <a:t>.</a:t>
            </a:r>
          </a:p>
          <a:p>
            <a:pPr marL="0" marR="0" lvl="0" indent="0" algn="ctr" defTabSz="914400" rtl="0" eaLnBrk="1" fontAlgn="auto" latinLnBrk="0" hangingPunct="1">
              <a:lnSpc>
                <a:spcPct val="100000"/>
              </a:lnSpc>
              <a:spcBef>
                <a:spcPts val="0"/>
              </a:spcBef>
              <a:spcAft>
                <a:spcPts val="0"/>
              </a:spcAft>
              <a:buClrTx/>
              <a:buSzTx/>
              <a:buFontTx/>
              <a:buNone/>
              <a:tabLst/>
              <a:defRPr sz="2000">
                <a:solidFill>
                  <a:sysClr val="windowText" lastClr="000000">
                    <a:lumMod val="65000"/>
                    <a:lumOff val="35000"/>
                  </a:sysClr>
                </a:solidFill>
              </a:defRPr>
            </a:pPr>
            <a:r>
              <a:rPr lang="en-GB" sz="2000" b="1" i="0" baseline="0">
                <a:effectLst/>
              </a:rPr>
              <a:t>For 35 nations.</a:t>
            </a:r>
            <a:endParaRPr lang="en-GB" sz="2000" b="1">
              <a:effectLst/>
            </a:endParaRPr>
          </a:p>
        </c:rich>
      </c:tx>
      <c:layout>
        <c:manualLayout>
          <c:xMode val="edge"/>
          <c:yMode val="edge"/>
          <c:x val="0.16287444743749135"/>
          <c:y val="1.9315940929070616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0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0.10782316272965882"/>
          <c:y val="0.10667931568794864"/>
          <c:w val="0.8805083575079431"/>
          <c:h val="0.83443582202827071"/>
        </c:manualLayout>
      </c:layout>
      <c:scatterChart>
        <c:scatterStyle val="lineMarker"/>
        <c:varyColors val="0"/>
        <c:ser>
          <c:idx val="0"/>
          <c:order val="0"/>
          <c:spPr>
            <a:ln w="25400" cap="rnd">
              <a:noFill/>
              <a:round/>
            </a:ln>
            <a:effectLst/>
          </c:spPr>
          <c:marker>
            <c:symbol val="circle"/>
            <c:size val="6"/>
            <c:spPr>
              <a:solidFill>
                <a:schemeClr val="accent1"/>
              </a:solidFill>
              <a:ln w="9525">
                <a:noFill/>
              </a:ln>
              <a:effectLst/>
            </c:spPr>
          </c:marker>
          <c:dPt>
            <c:idx val="0"/>
            <c:marker>
              <c:symbol val="circle"/>
              <c:size val="7"/>
              <c:spPr>
                <a:solidFill>
                  <a:schemeClr val="bg1">
                    <a:lumMod val="85000"/>
                  </a:schemeClr>
                </a:solidFill>
                <a:ln w="9525">
                  <a:noFill/>
                </a:ln>
                <a:effectLst/>
              </c:spPr>
            </c:marker>
            <c:bubble3D val="0"/>
            <c:extLst>
              <c:ext xmlns:c16="http://schemas.microsoft.com/office/drawing/2014/chart" uri="{C3380CC4-5D6E-409C-BE32-E72D297353CC}">
                <c16:uniqueId val="{00000000-8666-4D44-AF1C-CF3AFED590FB}"/>
              </c:ext>
            </c:extLst>
          </c:dPt>
          <c:dPt>
            <c:idx val="1"/>
            <c:marker>
              <c:symbol val="circle"/>
              <c:size val="7"/>
              <c:spPr>
                <a:solidFill>
                  <a:schemeClr val="bg1">
                    <a:lumMod val="85000"/>
                  </a:schemeClr>
                </a:solidFill>
                <a:ln w="9525">
                  <a:noFill/>
                </a:ln>
                <a:effectLst/>
              </c:spPr>
            </c:marker>
            <c:bubble3D val="0"/>
            <c:extLst>
              <c:ext xmlns:c16="http://schemas.microsoft.com/office/drawing/2014/chart" uri="{C3380CC4-5D6E-409C-BE32-E72D297353CC}">
                <c16:uniqueId val="{00000001-8666-4D44-AF1C-CF3AFED590FB}"/>
              </c:ext>
            </c:extLst>
          </c:dPt>
          <c:dPt>
            <c:idx val="2"/>
            <c:marker>
              <c:symbol val="triangle"/>
              <c:size val="7"/>
              <c:spPr>
                <a:solidFill>
                  <a:schemeClr val="bg1">
                    <a:lumMod val="65000"/>
                  </a:schemeClr>
                </a:solidFill>
                <a:ln w="9525">
                  <a:noFill/>
                </a:ln>
                <a:effectLst/>
              </c:spPr>
            </c:marker>
            <c:bubble3D val="0"/>
            <c:extLst>
              <c:ext xmlns:c16="http://schemas.microsoft.com/office/drawing/2014/chart" uri="{C3380CC4-5D6E-409C-BE32-E72D297353CC}">
                <c16:uniqueId val="{00000002-8666-4D44-AF1C-CF3AFED590FB}"/>
              </c:ext>
            </c:extLst>
          </c:dPt>
          <c:dPt>
            <c:idx val="3"/>
            <c:marker>
              <c:symbol val="x"/>
              <c:size val="6"/>
              <c:spPr>
                <a:solidFill>
                  <a:schemeClr val="bg1">
                    <a:lumMod val="75000"/>
                  </a:schemeClr>
                </a:solidFill>
                <a:ln w="9525">
                  <a:noFill/>
                </a:ln>
                <a:effectLst/>
              </c:spPr>
            </c:marker>
            <c:bubble3D val="0"/>
            <c:extLst>
              <c:ext xmlns:c16="http://schemas.microsoft.com/office/drawing/2014/chart" uri="{C3380CC4-5D6E-409C-BE32-E72D297353CC}">
                <c16:uniqueId val="{00000003-8666-4D44-AF1C-CF3AFED590FB}"/>
              </c:ext>
            </c:extLst>
          </c:dPt>
          <c:dPt>
            <c:idx val="5"/>
            <c:marker>
              <c:symbol val="circle"/>
              <c:size val="7"/>
              <c:spPr>
                <a:solidFill>
                  <a:schemeClr val="bg1">
                    <a:lumMod val="85000"/>
                  </a:schemeClr>
                </a:solidFill>
                <a:ln w="9525">
                  <a:noFill/>
                </a:ln>
                <a:effectLst/>
              </c:spPr>
            </c:marker>
            <c:bubble3D val="0"/>
            <c:extLst>
              <c:ext xmlns:c16="http://schemas.microsoft.com/office/drawing/2014/chart" uri="{C3380CC4-5D6E-409C-BE32-E72D297353CC}">
                <c16:uniqueId val="{00000004-8666-4D44-AF1C-CF3AFED590FB}"/>
              </c:ext>
            </c:extLst>
          </c:dPt>
          <c:dPt>
            <c:idx val="6"/>
            <c:marker>
              <c:symbol val="triangle"/>
              <c:size val="7"/>
              <c:spPr>
                <a:solidFill>
                  <a:schemeClr val="bg1">
                    <a:lumMod val="65000"/>
                  </a:schemeClr>
                </a:solidFill>
                <a:ln w="9525">
                  <a:noFill/>
                </a:ln>
                <a:effectLst/>
              </c:spPr>
            </c:marker>
            <c:bubble3D val="0"/>
            <c:extLst>
              <c:ext xmlns:c16="http://schemas.microsoft.com/office/drawing/2014/chart" uri="{C3380CC4-5D6E-409C-BE32-E72D297353CC}">
                <c16:uniqueId val="{00000005-8666-4D44-AF1C-CF3AFED590FB}"/>
              </c:ext>
            </c:extLst>
          </c:dPt>
          <c:dPt>
            <c:idx val="7"/>
            <c:marker>
              <c:symbol val="triangle"/>
              <c:size val="7"/>
              <c:spPr>
                <a:solidFill>
                  <a:schemeClr val="bg1">
                    <a:lumMod val="65000"/>
                  </a:schemeClr>
                </a:solidFill>
                <a:ln w="9525">
                  <a:noFill/>
                </a:ln>
                <a:effectLst/>
              </c:spPr>
            </c:marker>
            <c:bubble3D val="0"/>
            <c:extLst>
              <c:ext xmlns:c16="http://schemas.microsoft.com/office/drawing/2014/chart" uri="{C3380CC4-5D6E-409C-BE32-E72D297353CC}">
                <c16:uniqueId val="{00000006-8666-4D44-AF1C-CF3AFED590FB}"/>
              </c:ext>
            </c:extLst>
          </c:dPt>
          <c:dPt>
            <c:idx val="10"/>
            <c:marker>
              <c:symbol val="diamond"/>
              <c:size val="8"/>
              <c:spPr>
                <a:solidFill>
                  <a:schemeClr val="bg1">
                    <a:lumMod val="50000"/>
                  </a:schemeClr>
                </a:solidFill>
                <a:ln w="9525">
                  <a:noFill/>
                </a:ln>
                <a:effectLst/>
              </c:spPr>
            </c:marker>
            <c:bubble3D val="0"/>
            <c:extLst>
              <c:ext xmlns:c16="http://schemas.microsoft.com/office/drawing/2014/chart" uri="{C3380CC4-5D6E-409C-BE32-E72D297353CC}">
                <c16:uniqueId val="{00000007-8666-4D44-AF1C-CF3AFED590FB}"/>
              </c:ext>
            </c:extLst>
          </c:dPt>
          <c:dPt>
            <c:idx val="11"/>
            <c:marker>
              <c:symbol val="triangle"/>
              <c:size val="7"/>
              <c:spPr>
                <a:solidFill>
                  <a:schemeClr val="bg1">
                    <a:lumMod val="65000"/>
                  </a:schemeClr>
                </a:solidFill>
                <a:ln w="9525">
                  <a:noFill/>
                </a:ln>
                <a:effectLst/>
              </c:spPr>
            </c:marker>
            <c:bubble3D val="0"/>
            <c:extLst>
              <c:ext xmlns:c16="http://schemas.microsoft.com/office/drawing/2014/chart" uri="{C3380CC4-5D6E-409C-BE32-E72D297353CC}">
                <c16:uniqueId val="{00000008-8666-4D44-AF1C-CF3AFED590FB}"/>
              </c:ext>
            </c:extLst>
          </c:dPt>
          <c:dPt>
            <c:idx val="12"/>
            <c:marker>
              <c:symbol val="diamond"/>
              <c:size val="8"/>
              <c:spPr>
                <a:solidFill>
                  <a:schemeClr val="bg1">
                    <a:lumMod val="50000"/>
                  </a:schemeClr>
                </a:solidFill>
                <a:ln w="9525">
                  <a:noFill/>
                </a:ln>
                <a:effectLst/>
              </c:spPr>
            </c:marker>
            <c:bubble3D val="0"/>
            <c:extLst>
              <c:ext xmlns:c16="http://schemas.microsoft.com/office/drawing/2014/chart" uri="{C3380CC4-5D6E-409C-BE32-E72D297353CC}">
                <c16:uniqueId val="{00000009-8666-4D44-AF1C-CF3AFED590FB}"/>
              </c:ext>
            </c:extLst>
          </c:dPt>
          <c:dPt>
            <c:idx val="13"/>
            <c:marker>
              <c:symbol val="triangle"/>
              <c:size val="7"/>
              <c:spPr>
                <a:solidFill>
                  <a:schemeClr val="bg1">
                    <a:lumMod val="65000"/>
                  </a:schemeClr>
                </a:solidFill>
                <a:ln w="9525">
                  <a:noFill/>
                </a:ln>
                <a:effectLst/>
              </c:spPr>
            </c:marker>
            <c:bubble3D val="0"/>
            <c:extLst>
              <c:ext xmlns:c16="http://schemas.microsoft.com/office/drawing/2014/chart" uri="{C3380CC4-5D6E-409C-BE32-E72D297353CC}">
                <c16:uniqueId val="{0000000A-8666-4D44-AF1C-CF3AFED590FB}"/>
              </c:ext>
            </c:extLst>
          </c:dPt>
          <c:dPt>
            <c:idx val="14"/>
            <c:marker>
              <c:symbol val="plus"/>
              <c:size val="8"/>
              <c:spPr>
                <a:noFill/>
                <a:ln w="25400">
                  <a:solidFill>
                    <a:schemeClr val="tx1">
                      <a:lumMod val="65000"/>
                      <a:lumOff val="35000"/>
                    </a:schemeClr>
                  </a:solidFill>
                </a:ln>
                <a:effectLst/>
              </c:spPr>
            </c:marker>
            <c:bubble3D val="0"/>
            <c:extLst>
              <c:ext xmlns:c16="http://schemas.microsoft.com/office/drawing/2014/chart" uri="{C3380CC4-5D6E-409C-BE32-E72D297353CC}">
                <c16:uniqueId val="{0000000B-8666-4D44-AF1C-CF3AFED590FB}"/>
              </c:ext>
            </c:extLst>
          </c:dPt>
          <c:dPt>
            <c:idx val="15"/>
            <c:marker>
              <c:symbol val="diamond"/>
              <c:size val="8"/>
              <c:spPr>
                <a:solidFill>
                  <a:schemeClr val="bg1">
                    <a:lumMod val="50000"/>
                  </a:schemeClr>
                </a:solidFill>
                <a:ln w="9525">
                  <a:noFill/>
                </a:ln>
                <a:effectLst/>
              </c:spPr>
            </c:marker>
            <c:bubble3D val="0"/>
            <c:extLst>
              <c:ext xmlns:c16="http://schemas.microsoft.com/office/drawing/2014/chart" uri="{C3380CC4-5D6E-409C-BE32-E72D297353CC}">
                <c16:uniqueId val="{0000000C-8666-4D44-AF1C-CF3AFED590FB}"/>
              </c:ext>
            </c:extLst>
          </c:dPt>
          <c:dPt>
            <c:idx val="16"/>
            <c:marker>
              <c:symbol val="plus"/>
              <c:size val="8"/>
              <c:spPr>
                <a:noFill/>
                <a:ln w="25400">
                  <a:solidFill>
                    <a:schemeClr val="tx1">
                      <a:lumMod val="65000"/>
                      <a:lumOff val="35000"/>
                    </a:schemeClr>
                  </a:solidFill>
                </a:ln>
                <a:effectLst/>
              </c:spPr>
            </c:marker>
            <c:bubble3D val="0"/>
            <c:extLst>
              <c:ext xmlns:c16="http://schemas.microsoft.com/office/drawing/2014/chart" uri="{C3380CC4-5D6E-409C-BE32-E72D297353CC}">
                <c16:uniqueId val="{0000000D-8666-4D44-AF1C-CF3AFED590FB}"/>
              </c:ext>
            </c:extLst>
          </c:dPt>
          <c:dPt>
            <c:idx val="17"/>
            <c:marker>
              <c:symbol val="plus"/>
              <c:size val="8"/>
              <c:spPr>
                <a:noFill/>
                <a:ln w="25400">
                  <a:solidFill>
                    <a:schemeClr val="tx1">
                      <a:lumMod val="65000"/>
                      <a:lumOff val="35000"/>
                    </a:schemeClr>
                  </a:solidFill>
                </a:ln>
                <a:effectLst/>
              </c:spPr>
            </c:marker>
            <c:bubble3D val="0"/>
            <c:extLst>
              <c:ext xmlns:c16="http://schemas.microsoft.com/office/drawing/2014/chart" uri="{C3380CC4-5D6E-409C-BE32-E72D297353CC}">
                <c16:uniqueId val="{0000000E-8666-4D44-AF1C-CF3AFED590FB}"/>
              </c:ext>
            </c:extLst>
          </c:dPt>
          <c:dPt>
            <c:idx val="18"/>
            <c:marker>
              <c:symbol val="plus"/>
              <c:size val="8"/>
              <c:spPr>
                <a:noFill/>
                <a:ln w="25400">
                  <a:solidFill>
                    <a:schemeClr val="tx1">
                      <a:lumMod val="65000"/>
                      <a:lumOff val="35000"/>
                    </a:schemeClr>
                  </a:solidFill>
                </a:ln>
                <a:effectLst/>
              </c:spPr>
            </c:marker>
            <c:bubble3D val="0"/>
            <c:extLst>
              <c:ext xmlns:c16="http://schemas.microsoft.com/office/drawing/2014/chart" uri="{C3380CC4-5D6E-409C-BE32-E72D297353CC}">
                <c16:uniqueId val="{0000000F-8666-4D44-AF1C-CF3AFED590FB}"/>
              </c:ext>
            </c:extLst>
          </c:dPt>
          <c:dPt>
            <c:idx val="20"/>
            <c:marker>
              <c:symbol val="star"/>
              <c:size val="7"/>
              <c:spPr>
                <a:noFill/>
                <a:ln w="25400">
                  <a:solidFill>
                    <a:schemeClr val="tx1"/>
                  </a:solidFill>
                </a:ln>
                <a:effectLst/>
              </c:spPr>
            </c:marker>
            <c:bubble3D val="0"/>
            <c:extLst>
              <c:ext xmlns:c16="http://schemas.microsoft.com/office/drawing/2014/chart" uri="{C3380CC4-5D6E-409C-BE32-E72D297353CC}">
                <c16:uniqueId val="{00000010-8666-4D44-AF1C-CF3AFED590FB}"/>
              </c:ext>
            </c:extLst>
          </c:dPt>
          <c:dPt>
            <c:idx val="21"/>
            <c:marker>
              <c:symbol val="star"/>
              <c:size val="7"/>
              <c:spPr>
                <a:noFill/>
                <a:ln w="25400">
                  <a:solidFill>
                    <a:schemeClr val="tx1"/>
                  </a:solidFill>
                </a:ln>
                <a:effectLst/>
              </c:spPr>
            </c:marker>
            <c:bubble3D val="0"/>
            <c:extLst>
              <c:ext xmlns:c16="http://schemas.microsoft.com/office/drawing/2014/chart" uri="{C3380CC4-5D6E-409C-BE32-E72D297353CC}">
                <c16:uniqueId val="{00000011-8666-4D44-AF1C-CF3AFED590FB}"/>
              </c:ext>
            </c:extLst>
          </c:dPt>
          <c:dPt>
            <c:idx val="25"/>
            <c:marker>
              <c:symbol val="circle"/>
              <c:size val="7"/>
              <c:spPr>
                <a:solidFill>
                  <a:schemeClr val="bg1">
                    <a:lumMod val="85000"/>
                  </a:schemeClr>
                </a:solidFill>
                <a:ln w="9525">
                  <a:noFill/>
                </a:ln>
                <a:effectLst/>
              </c:spPr>
            </c:marker>
            <c:bubble3D val="0"/>
            <c:extLst>
              <c:ext xmlns:c16="http://schemas.microsoft.com/office/drawing/2014/chart" uri="{C3380CC4-5D6E-409C-BE32-E72D297353CC}">
                <c16:uniqueId val="{00000012-8666-4D44-AF1C-CF3AFED590FB}"/>
              </c:ext>
            </c:extLst>
          </c:dPt>
          <c:dPt>
            <c:idx val="26"/>
            <c:marker>
              <c:symbol val="triangle"/>
              <c:size val="7"/>
              <c:spPr>
                <a:solidFill>
                  <a:schemeClr val="bg1">
                    <a:lumMod val="50000"/>
                  </a:schemeClr>
                </a:solidFill>
                <a:ln w="9525">
                  <a:noFill/>
                </a:ln>
                <a:effectLst/>
              </c:spPr>
            </c:marker>
            <c:bubble3D val="0"/>
            <c:extLst>
              <c:ext xmlns:c16="http://schemas.microsoft.com/office/drawing/2014/chart" uri="{C3380CC4-5D6E-409C-BE32-E72D297353CC}">
                <c16:uniqueId val="{00000013-8666-4D44-AF1C-CF3AFED590FB}"/>
              </c:ext>
            </c:extLst>
          </c:dPt>
          <c:dPt>
            <c:idx val="28"/>
            <c:marker>
              <c:symbol val="x"/>
              <c:size val="6"/>
              <c:spPr>
                <a:solidFill>
                  <a:schemeClr val="bg1">
                    <a:lumMod val="75000"/>
                  </a:schemeClr>
                </a:solidFill>
                <a:ln w="9525">
                  <a:noFill/>
                </a:ln>
                <a:effectLst/>
              </c:spPr>
            </c:marker>
            <c:bubble3D val="0"/>
            <c:extLst>
              <c:ext xmlns:c16="http://schemas.microsoft.com/office/drawing/2014/chart" uri="{C3380CC4-5D6E-409C-BE32-E72D297353CC}">
                <c16:uniqueId val="{00000014-8666-4D44-AF1C-CF3AFED590FB}"/>
              </c:ext>
            </c:extLst>
          </c:dPt>
          <c:dPt>
            <c:idx val="29"/>
            <c:marker>
              <c:symbol val="x"/>
              <c:size val="6"/>
              <c:spPr>
                <a:solidFill>
                  <a:schemeClr val="bg1">
                    <a:lumMod val="75000"/>
                  </a:schemeClr>
                </a:solidFill>
                <a:ln w="9525">
                  <a:noFill/>
                </a:ln>
                <a:effectLst/>
              </c:spPr>
            </c:marker>
            <c:bubble3D val="0"/>
            <c:extLst>
              <c:ext xmlns:c16="http://schemas.microsoft.com/office/drawing/2014/chart" uri="{C3380CC4-5D6E-409C-BE32-E72D297353CC}">
                <c16:uniqueId val="{00000015-8666-4D44-AF1C-CF3AFED590FB}"/>
              </c:ext>
            </c:extLst>
          </c:dPt>
          <c:dPt>
            <c:idx val="30"/>
            <c:marker>
              <c:symbol val="x"/>
              <c:size val="6"/>
              <c:spPr>
                <a:solidFill>
                  <a:schemeClr val="bg1">
                    <a:lumMod val="75000"/>
                  </a:schemeClr>
                </a:solidFill>
                <a:ln w="9525">
                  <a:noFill/>
                </a:ln>
                <a:effectLst/>
              </c:spPr>
            </c:marker>
            <c:bubble3D val="0"/>
            <c:extLst>
              <c:ext xmlns:c16="http://schemas.microsoft.com/office/drawing/2014/chart" uri="{C3380CC4-5D6E-409C-BE32-E72D297353CC}">
                <c16:uniqueId val="{00000016-8666-4D44-AF1C-CF3AFED590FB}"/>
              </c:ext>
            </c:extLst>
          </c:dPt>
          <c:dPt>
            <c:idx val="31"/>
            <c:marker>
              <c:symbol val="diamond"/>
              <c:size val="8"/>
              <c:spPr>
                <a:solidFill>
                  <a:schemeClr val="bg1">
                    <a:lumMod val="50000"/>
                  </a:schemeClr>
                </a:solidFill>
                <a:ln w="9525">
                  <a:noFill/>
                </a:ln>
                <a:effectLst/>
              </c:spPr>
            </c:marker>
            <c:bubble3D val="0"/>
            <c:extLst>
              <c:ext xmlns:c16="http://schemas.microsoft.com/office/drawing/2014/chart" uri="{C3380CC4-5D6E-409C-BE32-E72D297353CC}">
                <c16:uniqueId val="{00000017-8666-4D44-AF1C-CF3AFED590FB}"/>
              </c:ext>
            </c:extLst>
          </c:dPt>
          <c:dPt>
            <c:idx val="32"/>
            <c:marker>
              <c:symbol val="triangle"/>
              <c:size val="7"/>
              <c:spPr>
                <a:solidFill>
                  <a:schemeClr val="bg1">
                    <a:lumMod val="65000"/>
                  </a:schemeClr>
                </a:solidFill>
                <a:ln w="9525">
                  <a:noFill/>
                </a:ln>
                <a:effectLst/>
              </c:spPr>
            </c:marker>
            <c:bubble3D val="0"/>
            <c:extLst>
              <c:ext xmlns:c16="http://schemas.microsoft.com/office/drawing/2014/chart" uri="{C3380CC4-5D6E-409C-BE32-E72D297353CC}">
                <c16:uniqueId val="{00000018-8666-4D44-AF1C-CF3AFED590FB}"/>
              </c:ext>
            </c:extLst>
          </c:dPt>
          <c:dPt>
            <c:idx val="33"/>
            <c:marker>
              <c:symbol val="diamond"/>
              <c:size val="8"/>
              <c:spPr>
                <a:solidFill>
                  <a:schemeClr val="bg1">
                    <a:lumMod val="50000"/>
                  </a:schemeClr>
                </a:solidFill>
                <a:ln w="9525">
                  <a:noFill/>
                </a:ln>
                <a:effectLst/>
              </c:spPr>
            </c:marker>
            <c:bubble3D val="0"/>
            <c:extLst>
              <c:ext xmlns:c16="http://schemas.microsoft.com/office/drawing/2014/chart" uri="{C3380CC4-5D6E-409C-BE32-E72D297353CC}">
                <c16:uniqueId val="{00000019-8666-4D44-AF1C-CF3AFED590FB}"/>
              </c:ext>
            </c:extLst>
          </c:dPt>
          <c:dPt>
            <c:idx val="35"/>
            <c:marker>
              <c:symbol val="triangle"/>
              <c:size val="7"/>
              <c:spPr>
                <a:solidFill>
                  <a:schemeClr val="bg1">
                    <a:lumMod val="65000"/>
                  </a:schemeClr>
                </a:solidFill>
                <a:ln w="9525">
                  <a:noFill/>
                </a:ln>
                <a:effectLst/>
              </c:spPr>
            </c:marker>
            <c:bubble3D val="0"/>
            <c:extLst>
              <c:ext xmlns:c16="http://schemas.microsoft.com/office/drawing/2014/chart" uri="{C3380CC4-5D6E-409C-BE32-E72D297353CC}">
                <c16:uniqueId val="{0000001A-8666-4D44-AF1C-CF3AFED590FB}"/>
              </c:ext>
            </c:extLst>
          </c:dPt>
          <c:dPt>
            <c:idx val="39"/>
            <c:marker>
              <c:symbol val="diamond"/>
              <c:size val="8"/>
              <c:spPr>
                <a:solidFill>
                  <a:schemeClr val="bg1">
                    <a:lumMod val="50000"/>
                  </a:schemeClr>
                </a:solidFill>
                <a:ln w="9525">
                  <a:noFill/>
                </a:ln>
                <a:effectLst/>
              </c:spPr>
            </c:marker>
            <c:bubble3D val="0"/>
            <c:extLst>
              <c:ext xmlns:c16="http://schemas.microsoft.com/office/drawing/2014/chart" uri="{C3380CC4-5D6E-409C-BE32-E72D297353CC}">
                <c16:uniqueId val="{0000001B-8666-4D44-AF1C-CF3AFED590FB}"/>
              </c:ext>
            </c:extLst>
          </c:dPt>
          <c:dPt>
            <c:idx val="40"/>
            <c:marker>
              <c:symbol val="triangle"/>
              <c:size val="7"/>
              <c:spPr>
                <a:solidFill>
                  <a:schemeClr val="bg1">
                    <a:lumMod val="65000"/>
                  </a:schemeClr>
                </a:solidFill>
                <a:ln w="9525">
                  <a:noFill/>
                </a:ln>
                <a:effectLst/>
              </c:spPr>
            </c:marker>
            <c:bubble3D val="0"/>
            <c:extLst>
              <c:ext xmlns:c16="http://schemas.microsoft.com/office/drawing/2014/chart" uri="{C3380CC4-5D6E-409C-BE32-E72D297353CC}">
                <c16:uniqueId val="{0000001C-8666-4D44-AF1C-CF3AFED590FB}"/>
              </c:ext>
            </c:extLst>
          </c:dPt>
          <c:dPt>
            <c:idx val="41"/>
            <c:marker>
              <c:symbol val="plus"/>
              <c:size val="8"/>
              <c:spPr>
                <a:noFill/>
                <a:ln w="25400">
                  <a:solidFill>
                    <a:schemeClr val="tx1">
                      <a:lumMod val="65000"/>
                      <a:lumOff val="35000"/>
                    </a:schemeClr>
                  </a:solidFill>
                </a:ln>
                <a:effectLst/>
              </c:spPr>
            </c:marker>
            <c:bubble3D val="0"/>
            <c:extLst>
              <c:ext xmlns:c16="http://schemas.microsoft.com/office/drawing/2014/chart" uri="{C3380CC4-5D6E-409C-BE32-E72D297353CC}">
                <c16:uniqueId val="{0000001D-8666-4D44-AF1C-CF3AFED590FB}"/>
              </c:ext>
            </c:extLst>
          </c:dPt>
          <c:dPt>
            <c:idx val="42"/>
            <c:marker>
              <c:symbol val="plus"/>
              <c:size val="8"/>
              <c:spPr>
                <a:noFill/>
                <a:ln w="25400">
                  <a:solidFill>
                    <a:schemeClr val="tx1">
                      <a:lumMod val="65000"/>
                      <a:lumOff val="35000"/>
                    </a:schemeClr>
                  </a:solidFill>
                </a:ln>
                <a:effectLst/>
              </c:spPr>
            </c:marker>
            <c:bubble3D val="0"/>
            <c:extLst>
              <c:ext xmlns:c16="http://schemas.microsoft.com/office/drawing/2014/chart" uri="{C3380CC4-5D6E-409C-BE32-E72D297353CC}">
                <c16:uniqueId val="{0000001E-8666-4D44-AF1C-CF3AFED590FB}"/>
              </c:ext>
            </c:extLst>
          </c:dPt>
          <c:dPt>
            <c:idx val="43"/>
            <c:marker>
              <c:symbol val="plus"/>
              <c:size val="8"/>
              <c:spPr>
                <a:noFill/>
                <a:ln w="25400">
                  <a:solidFill>
                    <a:schemeClr val="tx1">
                      <a:lumMod val="65000"/>
                      <a:lumOff val="35000"/>
                    </a:schemeClr>
                  </a:solidFill>
                </a:ln>
                <a:effectLst/>
              </c:spPr>
            </c:marker>
            <c:bubble3D val="0"/>
            <c:extLst>
              <c:ext xmlns:c16="http://schemas.microsoft.com/office/drawing/2014/chart" uri="{C3380CC4-5D6E-409C-BE32-E72D297353CC}">
                <c16:uniqueId val="{0000001F-8666-4D44-AF1C-CF3AFED590FB}"/>
              </c:ext>
            </c:extLst>
          </c:dPt>
          <c:dPt>
            <c:idx val="45"/>
            <c:marker>
              <c:symbol val="star"/>
              <c:size val="7"/>
              <c:spPr>
                <a:noFill/>
                <a:ln w="25400">
                  <a:solidFill>
                    <a:schemeClr val="tx1"/>
                  </a:solidFill>
                </a:ln>
                <a:effectLst/>
              </c:spPr>
            </c:marker>
            <c:bubble3D val="0"/>
            <c:extLst>
              <c:ext xmlns:c16="http://schemas.microsoft.com/office/drawing/2014/chart" uri="{C3380CC4-5D6E-409C-BE32-E72D297353CC}">
                <c16:uniqueId val="{00000020-8666-4D44-AF1C-CF3AFED590FB}"/>
              </c:ext>
            </c:extLst>
          </c:dPt>
          <c:dPt>
            <c:idx val="46"/>
            <c:marker>
              <c:symbol val="triangle"/>
              <c:size val="7"/>
              <c:spPr>
                <a:solidFill>
                  <a:schemeClr val="bg1">
                    <a:lumMod val="65000"/>
                  </a:schemeClr>
                </a:solidFill>
                <a:ln w="9525">
                  <a:noFill/>
                </a:ln>
                <a:effectLst/>
              </c:spPr>
            </c:marker>
            <c:bubble3D val="0"/>
            <c:extLst>
              <c:ext xmlns:c16="http://schemas.microsoft.com/office/drawing/2014/chart" uri="{C3380CC4-5D6E-409C-BE32-E72D297353CC}">
                <c16:uniqueId val="{00000021-8666-4D44-AF1C-CF3AFED590FB}"/>
              </c:ext>
            </c:extLst>
          </c:dPt>
          <c:dPt>
            <c:idx val="47"/>
            <c:marker>
              <c:symbol val="circle"/>
              <c:size val="7"/>
              <c:spPr>
                <a:solidFill>
                  <a:schemeClr val="bg1">
                    <a:lumMod val="85000"/>
                  </a:schemeClr>
                </a:solidFill>
                <a:ln w="9525">
                  <a:noFill/>
                </a:ln>
                <a:effectLst/>
              </c:spPr>
            </c:marker>
            <c:bubble3D val="0"/>
            <c:extLst>
              <c:ext xmlns:c16="http://schemas.microsoft.com/office/drawing/2014/chart" uri="{C3380CC4-5D6E-409C-BE32-E72D297353CC}">
                <c16:uniqueId val="{00000022-8666-4D44-AF1C-CF3AFED590FB}"/>
              </c:ext>
            </c:extLst>
          </c:dPt>
          <c:dLbls>
            <c:dLbl>
              <c:idx val="0"/>
              <c:tx>
                <c:rich>
                  <a:bodyPr/>
                  <a:lstStyle/>
                  <a:p>
                    <a:fld id="{EE1C754F-E605-4F8A-B340-A515AB6DD78C}"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8666-4D44-AF1C-CF3AFED590FB}"/>
                </c:ext>
              </c:extLst>
            </c:dLbl>
            <c:dLbl>
              <c:idx val="1"/>
              <c:tx>
                <c:rich>
                  <a:bodyPr/>
                  <a:lstStyle/>
                  <a:p>
                    <a:fld id="{D65F483C-9001-4FCE-A710-B6FE4F24749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8666-4D44-AF1C-CF3AFED590FB}"/>
                </c:ext>
              </c:extLst>
            </c:dLbl>
            <c:dLbl>
              <c:idx val="2"/>
              <c:tx>
                <c:rich>
                  <a:bodyPr/>
                  <a:lstStyle/>
                  <a:p>
                    <a:fld id="{7BD20A69-1B8A-4F18-AA91-25DCD5D5D59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8666-4D44-AF1C-CF3AFED590FB}"/>
                </c:ext>
              </c:extLst>
            </c:dLbl>
            <c:dLbl>
              <c:idx val="3"/>
              <c:tx>
                <c:rich>
                  <a:bodyPr/>
                  <a:lstStyle/>
                  <a:p>
                    <a:fld id="{8B1A7DAF-9D17-4342-A584-D837C39D594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8666-4D44-AF1C-CF3AFED590FB}"/>
                </c:ext>
              </c:extLst>
            </c:dLbl>
            <c:dLbl>
              <c:idx val="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8666-4D44-AF1C-CF3AFED590FB}"/>
                </c:ext>
              </c:extLst>
            </c:dLbl>
            <c:dLbl>
              <c:idx val="5"/>
              <c:layout>
                <c:manualLayout>
                  <c:x val="-2.7308157204033706E-2"/>
                  <c:y val="-1.7835372988015172E-2"/>
                </c:manualLayout>
              </c:layout>
              <c:tx>
                <c:rich>
                  <a:bodyPr/>
                  <a:lstStyle/>
                  <a:p>
                    <a:fld id="{ACA1B386-3B43-41F0-B758-5FE37D333EF4}"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8666-4D44-AF1C-CF3AFED590FB}"/>
                </c:ext>
              </c:extLst>
            </c:dLbl>
            <c:dLbl>
              <c:idx val="6"/>
              <c:tx>
                <c:rich>
                  <a:bodyPr/>
                  <a:lstStyle/>
                  <a:p>
                    <a:fld id="{C1D54B73-D876-4950-80DF-D63160B6DEC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666-4D44-AF1C-CF3AFED590FB}"/>
                </c:ext>
              </c:extLst>
            </c:dLbl>
            <c:dLbl>
              <c:idx val="7"/>
              <c:tx>
                <c:rich>
                  <a:bodyPr/>
                  <a:lstStyle/>
                  <a:p>
                    <a:fld id="{B51FC944-923D-49B6-8FE7-55040C5A6CE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666-4D44-AF1C-CF3AFED590FB}"/>
                </c:ext>
              </c:extLst>
            </c:dLbl>
            <c:dLbl>
              <c:idx val="8"/>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8666-4D44-AF1C-CF3AFED590FB}"/>
                </c:ext>
              </c:extLst>
            </c:dLbl>
            <c:dLbl>
              <c:idx val="9"/>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8666-4D44-AF1C-CF3AFED590FB}"/>
                </c:ext>
              </c:extLst>
            </c:dLbl>
            <c:dLbl>
              <c:idx val="10"/>
              <c:tx>
                <c:rich>
                  <a:bodyPr/>
                  <a:lstStyle/>
                  <a:p>
                    <a:fld id="{FDCF196A-2B62-456D-A3F2-526A5341F352}"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8666-4D44-AF1C-CF3AFED590FB}"/>
                </c:ext>
              </c:extLst>
            </c:dLbl>
            <c:dLbl>
              <c:idx val="11"/>
              <c:tx>
                <c:rich>
                  <a:bodyPr/>
                  <a:lstStyle/>
                  <a:p>
                    <a:fld id="{E060118A-C278-4776-BC77-C6B9B81B54C9}"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8666-4D44-AF1C-CF3AFED590FB}"/>
                </c:ext>
              </c:extLst>
            </c:dLbl>
            <c:dLbl>
              <c:idx val="12"/>
              <c:layout>
                <c:manualLayout>
                  <c:x val="-1.0964912280702558E-3"/>
                  <c:y val="1.606425702811245E-3"/>
                </c:manualLayout>
              </c:layout>
              <c:tx>
                <c:rich>
                  <a:bodyPr/>
                  <a:lstStyle/>
                  <a:p>
                    <a:fld id="{A2B79E18-EBD5-4D10-8008-6D2737D8D822}"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8666-4D44-AF1C-CF3AFED590FB}"/>
                </c:ext>
              </c:extLst>
            </c:dLbl>
            <c:dLbl>
              <c:idx val="13"/>
              <c:tx>
                <c:rich>
                  <a:bodyPr/>
                  <a:lstStyle/>
                  <a:p>
                    <a:fld id="{E28CCC4E-7B1A-4989-BC45-2E4B7D893A2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8666-4D44-AF1C-CF3AFED590FB}"/>
                </c:ext>
              </c:extLst>
            </c:dLbl>
            <c:dLbl>
              <c:idx val="14"/>
              <c:tx>
                <c:rich>
                  <a:bodyPr/>
                  <a:lstStyle/>
                  <a:p>
                    <a:fld id="{47CC9B02-FBAA-4115-8BDC-5C6CDEC64D12}"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8666-4D44-AF1C-CF3AFED590FB}"/>
                </c:ext>
              </c:extLst>
            </c:dLbl>
            <c:dLbl>
              <c:idx val="15"/>
              <c:tx>
                <c:rich>
                  <a:bodyPr/>
                  <a:lstStyle/>
                  <a:p>
                    <a:fld id="{8EFB5A9B-7A77-4C35-BD8F-889D19C732C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8666-4D44-AF1C-CF3AFED590FB}"/>
                </c:ext>
              </c:extLst>
            </c:dLbl>
            <c:dLbl>
              <c:idx val="16"/>
              <c:tx>
                <c:rich>
                  <a:bodyPr/>
                  <a:lstStyle/>
                  <a:p>
                    <a:fld id="{E04518E1-8B5C-4CB2-8ECB-D4FE9CEF9DC2}"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8666-4D44-AF1C-CF3AFED590FB}"/>
                </c:ext>
              </c:extLst>
            </c:dLbl>
            <c:dLbl>
              <c:idx val="17"/>
              <c:tx>
                <c:rich>
                  <a:bodyPr/>
                  <a:lstStyle/>
                  <a:p>
                    <a:fld id="{C595133B-AC69-46FD-9EE6-A41D1F52C2AF}"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8666-4D44-AF1C-CF3AFED590FB}"/>
                </c:ext>
              </c:extLst>
            </c:dLbl>
            <c:dLbl>
              <c:idx val="18"/>
              <c:tx>
                <c:rich>
                  <a:bodyPr/>
                  <a:lstStyle/>
                  <a:p>
                    <a:fld id="{48A309C9-C6DD-4945-B1AA-EB9483AE49C8}"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8666-4D44-AF1C-CF3AFED590FB}"/>
                </c:ext>
              </c:extLst>
            </c:dLbl>
            <c:dLbl>
              <c:idx val="19"/>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8666-4D44-AF1C-CF3AFED590FB}"/>
                </c:ext>
              </c:extLst>
            </c:dLbl>
            <c:dLbl>
              <c:idx val="20"/>
              <c:tx>
                <c:rich>
                  <a:bodyPr/>
                  <a:lstStyle/>
                  <a:p>
                    <a:fld id="{5499AA2F-D9D6-4388-B81E-98B1F684FC98}"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8666-4D44-AF1C-CF3AFED590FB}"/>
                </c:ext>
              </c:extLst>
            </c:dLbl>
            <c:dLbl>
              <c:idx val="21"/>
              <c:tx>
                <c:rich>
                  <a:bodyPr/>
                  <a:lstStyle/>
                  <a:p>
                    <a:fld id="{3ECB547D-100C-4E4F-9D5E-67EB60864C67}"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8666-4D44-AF1C-CF3AFED590FB}"/>
                </c:ext>
              </c:extLst>
            </c:dLbl>
            <c:dLbl>
              <c:idx val="22"/>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8666-4D44-AF1C-CF3AFED590FB}"/>
                </c:ext>
              </c:extLst>
            </c:dLbl>
            <c:dLbl>
              <c:idx val="23"/>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8666-4D44-AF1C-CF3AFED590FB}"/>
                </c:ext>
              </c:extLst>
            </c:dLbl>
            <c:dLbl>
              <c:idx val="2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8666-4D44-AF1C-CF3AFED590FB}"/>
                </c:ext>
              </c:extLst>
            </c:dLbl>
            <c:dLbl>
              <c:idx val="25"/>
              <c:tx>
                <c:rich>
                  <a:bodyPr/>
                  <a:lstStyle/>
                  <a:p>
                    <a:fld id="{E89C255E-5A6A-469A-9B2D-7459761C23C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8666-4D44-AF1C-CF3AFED590FB}"/>
                </c:ext>
              </c:extLst>
            </c:dLbl>
            <c:dLbl>
              <c:idx val="26"/>
              <c:tx>
                <c:rich>
                  <a:bodyPr/>
                  <a:lstStyle/>
                  <a:p>
                    <a:fld id="{3A828435-4321-40AB-BC88-B1EFCDBA352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8666-4D44-AF1C-CF3AFED590FB}"/>
                </c:ext>
              </c:extLst>
            </c:dLbl>
            <c:dLbl>
              <c:idx val="27"/>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8666-4D44-AF1C-CF3AFED590FB}"/>
                </c:ext>
              </c:extLst>
            </c:dLbl>
            <c:dLbl>
              <c:idx val="28"/>
              <c:tx>
                <c:rich>
                  <a:bodyPr/>
                  <a:lstStyle/>
                  <a:p>
                    <a:fld id="{4AF17D71-1FC1-4E8E-BE64-95A16904FB8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8666-4D44-AF1C-CF3AFED590FB}"/>
                </c:ext>
              </c:extLst>
            </c:dLbl>
            <c:dLbl>
              <c:idx val="29"/>
              <c:tx>
                <c:rich>
                  <a:bodyPr/>
                  <a:lstStyle/>
                  <a:p>
                    <a:fld id="{E7385E5B-56F4-4280-8339-50663DEF8636}"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8666-4D44-AF1C-CF3AFED590FB}"/>
                </c:ext>
              </c:extLst>
            </c:dLbl>
            <c:dLbl>
              <c:idx val="30"/>
              <c:tx>
                <c:rich>
                  <a:bodyPr/>
                  <a:lstStyle/>
                  <a:p>
                    <a:fld id="{80E03D13-9D96-484D-94F2-71753D4E247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8666-4D44-AF1C-CF3AFED590FB}"/>
                </c:ext>
              </c:extLst>
            </c:dLbl>
            <c:dLbl>
              <c:idx val="31"/>
              <c:tx>
                <c:rich>
                  <a:bodyPr/>
                  <a:lstStyle/>
                  <a:p>
                    <a:fld id="{13AC5830-E734-4381-87E8-F5BE8F1BEB55}"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8666-4D44-AF1C-CF3AFED590FB}"/>
                </c:ext>
              </c:extLst>
            </c:dLbl>
            <c:dLbl>
              <c:idx val="32"/>
              <c:tx>
                <c:rich>
                  <a:bodyPr/>
                  <a:lstStyle/>
                  <a:p>
                    <a:fld id="{9675776C-C723-4160-9BED-3D54B76B497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8666-4D44-AF1C-CF3AFED590FB}"/>
                </c:ext>
              </c:extLst>
            </c:dLbl>
            <c:dLbl>
              <c:idx val="33"/>
              <c:tx>
                <c:rich>
                  <a:bodyPr/>
                  <a:lstStyle/>
                  <a:p>
                    <a:fld id="{9AD342F2-6A68-48C1-B474-AF678271F3D4}"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8666-4D44-AF1C-CF3AFED590FB}"/>
                </c:ext>
              </c:extLst>
            </c:dLbl>
            <c:dLbl>
              <c:idx val="3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8666-4D44-AF1C-CF3AFED590FB}"/>
                </c:ext>
              </c:extLst>
            </c:dLbl>
            <c:dLbl>
              <c:idx val="35"/>
              <c:tx>
                <c:rich>
                  <a:bodyPr/>
                  <a:lstStyle/>
                  <a:p>
                    <a:fld id="{EC692126-D2C5-40F7-AF58-87B084381982}"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8666-4D44-AF1C-CF3AFED590FB}"/>
                </c:ext>
              </c:extLst>
            </c:dLbl>
            <c:dLbl>
              <c:idx val="36"/>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8666-4D44-AF1C-CF3AFED590FB}"/>
                </c:ext>
              </c:extLst>
            </c:dLbl>
            <c:dLbl>
              <c:idx val="37"/>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8666-4D44-AF1C-CF3AFED590FB}"/>
                </c:ext>
              </c:extLst>
            </c:dLbl>
            <c:dLbl>
              <c:idx val="38"/>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8666-4D44-AF1C-CF3AFED590FB}"/>
                </c:ext>
              </c:extLst>
            </c:dLbl>
            <c:dLbl>
              <c:idx val="39"/>
              <c:layout>
                <c:manualLayout>
                  <c:x val="-3.0816929133858268E-2"/>
                  <c:y val="-1.7032160136609548E-2"/>
                </c:manualLayout>
              </c:layout>
              <c:tx>
                <c:rich>
                  <a:bodyPr/>
                  <a:lstStyle/>
                  <a:p>
                    <a:fld id="{6564CF65-EF7B-4753-B6AF-26E7FD42095E}"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8666-4D44-AF1C-CF3AFED590FB}"/>
                </c:ext>
              </c:extLst>
            </c:dLbl>
            <c:dLbl>
              <c:idx val="40"/>
              <c:tx>
                <c:rich>
                  <a:bodyPr/>
                  <a:lstStyle/>
                  <a:p>
                    <a:fld id="{66480433-7FB1-4CE4-AF6D-C3284257AB0C}"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8666-4D44-AF1C-CF3AFED590FB}"/>
                </c:ext>
              </c:extLst>
            </c:dLbl>
            <c:dLbl>
              <c:idx val="41"/>
              <c:tx>
                <c:rich>
                  <a:bodyPr/>
                  <a:lstStyle/>
                  <a:p>
                    <a:fld id="{83628966-5F6D-4558-A5CA-2DBC7AD1011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8666-4D44-AF1C-CF3AFED590FB}"/>
                </c:ext>
              </c:extLst>
            </c:dLbl>
            <c:dLbl>
              <c:idx val="42"/>
              <c:tx>
                <c:rich>
                  <a:bodyPr/>
                  <a:lstStyle/>
                  <a:p>
                    <a:fld id="{1C52FC7A-EB50-430E-946F-DCF0F170016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8666-4D44-AF1C-CF3AFED590FB}"/>
                </c:ext>
              </c:extLst>
            </c:dLbl>
            <c:dLbl>
              <c:idx val="43"/>
              <c:tx>
                <c:rich>
                  <a:bodyPr/>
                  <a:lstStyle/>
                  <a:p>
                    <a:fld id="{27FE2DC2-1A62-49A6-AD92-C964749E41F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8666-4D44-AF1C-CF3AFED590FB}"/>
                </c:ext>
              </c:extLst>
            </c:dLbl>
            <c:dLbl>
              <c:idx val="4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8666-4D44-AF1C-CF3AFED590FB}"/>
                </c:ext>
              </c:extLst>
            </c:dLbl>
            <c:dLbl>
              <c:idx val="45"/>
              <c:layout>
                <c:manualLayout>
                  <c:x val="-3.730539439149054E-2"/>
                  <c:y val="2.1048224393637426E-2"/>
                </c:manualLayout>
              </c:layout>
              <c:tx>
                <c:rich>
                  <a:bodyPr/>
                  <a:lstStyle/>
                  <a:p>
                    <a:fld id="{47ACE359-935B-47AA-AADF-2262463BAB7C}"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8666-4D44-AF1C-CF3AFED590FB}"/>
                </c:ext>
              </c:extLst>
            </c:dLbl>
            <c:dLbl>
              <c:idx val="46"/>
              <c:tx>
                <c:rich>
                  <a:bodyPr/>
                  <a:lstStyle/>
                  <a:p>
                    <a:fld id="{FE7E6619-0197-444E-A0FB-00B747278F2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8666-4D44-AF1C-CF3AFED590FB}"/>
                </c:ext>
              </c:extLst>
            </c:dLbl>
            <c:dLbl>
              <c:idx val="47"/>
              <c:tx>
                <c:rich>
                  <a:bodyPr/>
                  <a:lstStyle/>
                  <a:p>
                    <a:fld id="{6083F72C-89C2-4193-BA75-F7C106A4F1EE}"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8666-4D44-AF1C-CF3AFED590FB}"/>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trendline>
            <c:spPr>
              <a:ln w="12700" cap="rnd">
                <a:solidFill>
                  <a:schemeClr val="tx1"/>
                </a:solidFill>
                <a:prstDash val="solid"/>
              </a:ln>
              <a:effectLst/>
            </c:spPr>
            <c:trendlineType val="linear"/>
            <c:dispRSqr val="1"/>
            <c:dispEq val="1"/>
            <c:trendlineLbl>
              <c:layout>
                <c:manualLayout>
                  <c:x val="-0.73249145254869452"/>
                  <c:y val="-2.6163362109856751E-2"/>
                </c:manualLayout>
              </c:layout>
              <c:tx>
                <c:rich>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aseline="0"/>
                      <a:t>R² = 0.5274</a:t>
                    </a:r>
                    <a:endParaRPr lang="en-US" sz="1200"/>
                  </a:p>
                </c:rich>
              </c:tx>
              <c:numFmt formatCode="General" sourceLinked="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rendlineLbl>
          </c:trendline>
          <c:xVal>
            <c:numRef>
              <c:f>'Relig DB and Renewables'!$C$285:$C$332</c:f>
              <c:numCache>
                <c:formatCode>General</c:formatCode>
                <c:ptCount val="48"/>
                <c:pt idx="0">
                  <c:v>22.2</c:v>
                </c:pt>
                <c:pt idx="1">
                  <c:v>21.6</c:v>
                </c:pt>
                <c:pt idx="2">
                  <c:v>25.6</c:v>
                </c:pt>
                <c:pt idx="3">
                  <c:v>11.4</c:v>
                </c:pt>
                <c:pt idx="5">
                  <c:v>23.4</c:v>
                </c:pt>
                <c:pt idx="6">
                  <c:v>36.9</c:v>
                </c:pt>
                <c:pt idx="7">
                  <c:v>24.8</c:v>
                </c:pt>
                <c:pt idx="10">
                  <c:v>46</c:v>
                </c:pt>
                <c:pt idx="11">
                  <c:v>36.5</c:v>
                </c:pt>
                <c:pt idx="12">
                  <c:v>36.6</c:v>
                </c:pt>
                <c:pt idx="13">
                  <c:v>42.6</c:v>
                </c:pt>
                <c:pt idx="14">
                  <c:v>27.6</c:v>
                </c:pt>
                <c:pt idx="15">
                  <c:v>48.6</c:v>
                </c:pt>
                <c:pt idx="16">
                  <c:v>40.799999999999997</c:v>
                </c:pt>
                <c:pt idx="17">
                  <c:v>49.2</c:v>
                </c:pt>
                <c:pt idx="18">
                  <c:v>41.4</c:v>
                </c:pt>
                <c:pt idx="20">
                  <c:v>57</c:v>
                </c:pt>
                <c:pt idx="21">
                  <c:v>54.6</c:v>
                </c:pt>
                <c:pt idx="25">
                  <c:v>0.96</c:v>
                </c:pt>
                <c:pt idx="26">
                  <c:v>32</c:v>
                </c:pt>
                <c:pt idx="28">
                  <c:v>29.4</c:v>
                </c:pt>
                <c:pt idx="29">
                  <c:v>18</c:v>
                </c:pt>
                <c:pt idx="30">
                  <c:v>31.2</c:v>
                </c:pt>
                <c:pt idx="31">
                  <c:v>35.4</c:v>
                </c:pt>
                <c:pt idx="32">
                  <c:v>26.6</c:v>
                </c:pt>
                <c:pt idx="33">
                  <c:v>16.3</c:v>
                </c:pt>
                <c:pt idx="35">
                  <c:v>15.6</c:v>
                </c:pt>
                <c:pt idx="39">
                  <c:v>43.8</c:v>
                </c:pt>
                <c:pt idx="40">
                  <c:v>20.3</c:v>
                </c:pt>
                <c:pt idx="41">
                  <c:v>51</c:v>
                </c:pt>
                <c:pt idx="42">
                  <c:v>48.6</c:v>
                </c:pt>
                <c:pt idx="43">
                  <c:v>28.2</c:v>
                </c:pt>
                <c:pt idx="45">
                  <c:v>45.6</c:v>
                </c:pt>
                <c:pt idx="46">
                  <c:v>39.799999999999997</c:v>
                </c:pt>
                <c:pt idx="47">
                  <c:v>14.4</c:v>
                </c:pt>
              </c:numCache>
            </c:numRef>
          </c:xVal>
          <c:yVal>
            <c:numRef>
              <c:f>'Relig DB and Renewables'!$G$285:$G$332</c:f>
              <c:numCache>
                <c:formatCode>0.00</c:formatCode>
                <c:ptCount val="48"/>
                <c:pt idx="0">
                  <c:v>30.621901274872663</c:v>
                </c:pt>
                <c:pt idx="1">
                  <c:v>97.687089553898062</c:v>
                </c:pt>
                <c:pt idx="2">
                  <c:v>113.29773151075524</c:v>
                </c:pt>
                <c:pt idx="3">
                  <c:v>18.125917405186009</c:v>
                </c:pt>
                <c:pt idx="5">
                  <c:v>47.050681964045594</c:v>
                </c:pt>
                <c:pt idx="6">
                  <c:v>363.97689111441338</c:v>
                </c:pt>
                <c:pt idx="7">
                  <c:v>43.874322147597965</c:v>
                </c:pt>
                <c:pt idx="10">
                  <c:v>202.87911664152742</c:v>
                </c:pt>
                <c:pt idx="11">
                  <c:v>338.58228705098293</c:v>
                </c:pt>
                <c:pt idx="12">
                  <c:v>330.23504273504278</c:v>
                </c:pt>
                <c:pt idx="13">
                  <c:v>275.60955234351718</c:v>
                </c:pt>
                <c:pt idx="14">
                  <c:v>176.07898607180687</c:v>
                </c:pt>
                <c:pt idx="15">
                  <c:v>177.64806699757509</c:v>
                </c:pt>
                <c:pt idx="16">
                  <c:v>269.33204620937494</c:v>
                </c:pt>
                <c:pt idx="17">
                  <c:v>570.25936496361965</c:v>
                </c:pt>
                <c:pt idx="18">
                  <c:v>172.94441537823457</c:v>
                </c:pt>
                <c:pt idx="20">
                  <c:v>284.89494246854645</c:v>
                </c:pt>
                <c:pt idx="21">
                  <c:v>473.29732600082821</c:v>
                </c:pt>
                <c:pt idx="25">
                  <c:v>34.684882328557237</c:v>
                </c:pt>
                <c:pt idx="26">
                  <c:v>123.01874396860211</c:v>
                </c:pt>
                <c:pt idx="28">
                  <c:v>186.70421189276016</c:v>
                </c:pt>
                <c:pt idx="29">
                  <c:v>88.699688835198074</c:v>
                </c:pt>
                <c:pt idx="30">
                  <c:v>88.256766415033326</c:v>
                </c:pt>
                <c:pt idx="31">
                  <c:v>244.05589155855125</c:v>
                </c:pt>
                <c:pt idx="32">
                  <c:v>5.9378568359821156</c:v>
                </c:pt>
                <c:pt idx="33">
                  <c:v>74.12812813004092</c:v>
                </c:pt>
                <c:pt idx="35">
                  <c:v>96.721347082136248</c:v>
                </c:pt>
                <c:pt idx="39">
                  <c:v>175.71888937694138</c:v>
                </c:pt>
                <c:pt idx="40">
                  <c:v>94.487632668703952</c:v>
                </c:pt>
                <c:pt idx="41">
                  <c:v>337.76959711184008</c:v>
                </c:pt>
                <c:pt idx="42">
                  <c:v>199.21206463313371</c:v>
                </c:pt>
                <c:pt idx="43">
                  <c:v>246.57886053348832</c:v>
                </c:pt>
                <c:pt idx="45">
                  <c:v>176.30842189527672</c:v>
                </c:pt>
                <c:pt idx="46">
                  <c:v>138.2118555681248</c:v>
                </c:pt>
                <c:pt idx="47">
                  <c:v>69.880228669053707</c:v>
                </c:pt>
              </c:numCache>
            </c:numRef>
          </c:yVal>
          <c:smooth val="0"/>
          <c:extLst>
            <c:ext xmlns:c15="http://schemas.microsoft.com/office/drawing/2012/chart" uri="{02D57815-91ED-43cb-92C2-25804820EDAC}">
              <c15:datalabelsRange>
                <c15:f>'Relig DB and Renewables'!$B$285:$B$332</c15:f>
                <c15:dlblRangeCache>
                  <c:ptCount val="48"/>
                  <c:pt idx="0">
                    <c:v>Phillipines</c:v>
                  </c:pt>
                  <c:pt idx="1">
                    <c:v>India</c:v>
                  </c:pt>
                  <c:pt idx="2">
                    <c:v>Poland</c:v>
                  </c:pt>
                  <c:pt idx="3">
                    <c:v>Egypt</c:v>
                  </c:pt>
                  <c:pt idx="5">
                    <c:v>Thailand</c:v>
                  </c:pt>
                  <c:pt idx="6">
                    <c:v>Portugal</c:v>
                  </c:pt>
                  <c:pt idx="7">
                    <c:v>Mexico</c:v>
                  </c:pt>
                  <c:pt idx="10">
                    <c:v>Austria</c:v>
                  </c:pt>
                  <c:pt idx="11">
                    <c:v>Greece</c:v>
                  </c:pt>
                  <c:pt idx="12">
                    <c:v>Spain</c:v>
                  </c:pt>
                  <c:pt idx="13">
                    <c:v>Italy</c:v>
                  </c:pt>
                  <c:pt idx="14">
                    <c:v>Australia</c:v>
                  </c:pt>
                  <c:pt idx="15">
                    <c:v>France</c:v>
                  </c:pt>
                  <c:pt idx="16">
                    <c:v>Great Britain</c:v>
                  </c:pt>
                  <c:pt idx="17">
                    <c:v>Germany</c:v>
                  </c:pt>
                  <c:pt idx="18">
                    <c:v>Finland</c:v>
                  </c:pt>
                  <c:pt idx="20">
                    <c:v>Sweden</c:v>
                  </c:pt>
                  <c:pt idx="21">
                    <c:v>Denmark</c:v>
                  </c:pt>
                  <c:pt idx="25">
                    <c:v>Pakistan</c:v>
                  </c:pt>
                  <c:pt idx="26">
                    <c:v>Lithuania</c:v>
                  </c:pt>
                  <c:pt idx="28">
                    <c:v>Romania</c:v>
                  </c:pt>
                  <c:pt idx="29">
                    <c:v>Brazil</c:v>
                  </c:pt>
                  <c:pt idx="30">
                    <c:v>Turkey</c:v>
                  </c:pt>
                  <c:pt idx="31">
                    <c:v>Bulgaria</c:v>
                  </c:pt>
                  <c:pt idx="32">
                    <c:v>Iran</c:v>
                  </c:pt>
                  <c:pt idx="33">
                    <c:v>South Korea</c:v>
                  </c:pt>
                  <c:pt idx="35">
                    <c:v>Ukraine</c:v>
                  </c:pt>
                  <c:pt idx="39">
                    <c:v>Canada</c:v>
                  </c:pt>
                  <c:pt idx="40">
                    <c:v>South Africa</c:v>
                  </c:pt>
                  <c:pt idx="41">
                    <c:v>Belgium</c:v>
                  </c:pt>
                  <c:pt idx="42">
                    <c:v>Netherlands</c:v>
                  </c:pt>
                  <c:pt idx="43">
                    <c:v>Japan</c:v>
                  </c:pt>
                  <c:pt idx="45">
                    <c:v>Czech republic</c:v>
                  </c:pt>
                  <c:pt idx="46">
                    <c:v>Chile</c:v>
                  </c:pt>
                  <c:pt idx="47">
                    <c:v>Morocco</c:v>
                  </c:pt>
                </c15:dlblRangeCache>
              </c15:datalabelsRange>
            </c:ext>
            <c:ext xmlns:c16="http://schemas.microsoft.com/office/drawing/2014/chart" uri="{C3380CC4-5D6E-409C-BE32-E72D297353CC}">
              <c16:uniqueId val="{00000031-8666-4D44-AF1C-CF3AFED590FB}"/>
            </c:ext>
          </c:extLst>
        </c:ser>
        <c:dLbls>
          <c:showLegendKey val="0"/>
          <c:showVal val="0"/>
          <c:showCatName val="0"/>
          <c:showSerName val="0"/>
          <c:showPercent val="0"/>
          <c:showBubbleSize val="0"/>
        </c:dLbls>
        <c:axId val="622990680"/>
        <c:axId val="622991008"/>
      </c:scatterChart>
      <c:valAx>
        <c:axId val="62299068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GB" sz="1800" b="1" i="0" u="none" strike="noStrike" baseline="0">
                    <a:effectLst/>
                  </a:rPr>
                  <a:t>UN Poll vote share for 'action on climate change'; a response shown to be cultural</a:t>
                </a:r>
                <a:endParaRPr lang="en-GB" sz="1800" b="1"/>
              </a:p>
            </c:rich>
          </c:tx>
          <c:layout>
            <c:manualLayout>
              <c:xMode val="edge"/>
              <c:yMode val="edge"/>
              <c:x val="0.19911339618731869"/>
              <c:y val="0.9476250830092021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622991008"/>
        <c:crosses val="autoZero"/>
        <c:crossBetween val="midCat"/>
      </c:valAx>
      <c:valAx>
        <c:axId val="6229910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GB" sz="1800" b="1" i="0" u="sng" strike="noStrike" baseline="0">
                    <a:effectLst/>
                  </a:rPr>
                  <a:t>Renewables Commitment </a:t>
                </a:r>
                <a:r>
                  <a:rPr lang="en-GB" sz="1800" b="1" i="0" u="none" strike="noStrike" baseline="0">
                    <a:effectLst/>
                  </a:rPr>
                  <a:t>= Average of GDPpC-normalised per-Capita Wind and (sunshine-adjusted) Solar Capacities  (MW)</a:t>
                </a:r>
                <a:endParaRPr lang="en-GB" sz="1800" b="1"/>
              </a:p>
            </c:rich>
          </c:tx>
          <c:layout>
            <c:manualLayout>
              <c:xMode val="edge"/>
              <c:yMode val="edge"/>
              <c:x val="1.3507131509877054E-2"/>
              <c:y val="0.14096549979445341"/>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299068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2000" b="1"/>
              <a:t>(GDPperCapita-normalised</a:t>
            </a:r>
            <a:r>
              <a:rPr lang="en-GB" sz="2000" b="1" baseline="0"/>
              <a:t> Annual-sunshine-adjusted Solar Capacity)/Population, versus Annual Sunshine Hours. 40 Nations.</a:t>
            </a:r>
            <a:endParaRPr lang="en-GB" sz="20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dLbls>
            <c:dLbl>
              <c:idx val="0"/>
              <c:layout>
                <c:manualLayout>
                  <c:x val="-6.6307870370370364E-2"/>
                  <c:y val="-4.9261083743842365E-3"/>
                </c:manualLayout>
              </c:layout>
              <c:tx>
                <c:rich>
                  <a:bodyPr/>
                  <a:lstStyle/>
                  <a:p>
                    <a:fld id="{88BE0623-740F-4FFD-B557-8075F082660B}"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8E36-41DB-8BDC-FDCE8E049053}"/>
                </c:ext>
              </c:extLst>
            </c:dLbl>
            <c:dLbl>
              <c:idx val="1"/>
              <c:tx>
                <c:rich>
                  <a:bodyPr/>
                  <a:lstStyle/>
                  <a:p>
                    <a:fld id="{E58F7FFA-4A8A-4C9A-A624-736DF8D5291B}"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8E36-41DB-8BDC-FDCE8E049053}"/>
                </c:ext>
              </c:extLst>
            </c:dLbl>
            <c:dLbl>
              <c:idx val="2"/>
              <c:tx>
                <c:rich>
                  <a:bodyPr/>
                  <a:lstStyle/>
                  <a:p>
                    <a:fld id="{C3678E29-A505-4F6B-8D62-2C91C1C518C4}"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8E36-41DB-8BDC-FDCE8E049053}"/>
                </c:ext>
              </c:extLst>
            </c:dLbl>
            <c:dLbl>
              <c:idx val="3"/>
              <c:tx>
                <c:rich>
                  <a:bodyPr/>
                  <a:lstStyle/>
                  <a:p>
                    <a:fld id="{2D1FFBB5-EBBB-441E-835D-1987CEAE599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8E36-41DB-8BDC-FDCE8E049053}"/>
                </c:ext>
              </c:extLst>
            </c:dLbl>
            <c:dLbl>
              <c:idx val="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E36-41DB-8BDC-FDCE8E049053}"/>
                </c:ext>
              </c:extLst>
            </c:dLbl>
            <c:dLbl>
              <c:idx val="5"/>
              <c:tx>
                <c:rich>
                  <a:bodyPr/>
                  <a:lstStyle/>
                  <a:p>
                    <a:fld id="{C9DC94E9-8436-480D-A820-8702AB5296BD}"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8E36-41DB-8BDC-FDCE8E049053}"/>
                </c:ext>
              </c:extLst>
            </c:dLbl>
            <c:dLbl>
              <c:idx val="6"/>
              <c:layout>
                <c:manualLayout>
                  <c:x val="-4.6296296296297144E-3"/>
                  <c:y val="-1.2041459144531225E-16"/>
                </c:manualLayout>
              </c:layout>
              <c:tx>
                <c:rich>
                  <a:bodyPr/>
                  <a:lstStyle/>
                  <a:p>
                    <a:fld id="{C1BCBD9B-293E-47C4-A9D3-7F4566C35003}"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8E36-41DB-8BDC-FDCE8E049053}"/>
                </c:ext>
              </c:extLst>
            </c:dLbl>
            <c:dLbl>
              <c:idx val="7"/>
              <c:tx>
                <c:rich>
                  <a:bodyPr/>
                  <a:lstStyle/>
                  <a:p>
                    <a:fld id="{DDF09A40-4632-49CC-80DF-3812A1F3FB32}"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8E36-41DB-8BDC-FDCE8E049053}"/>
                </c:ext>
              </c:extLst>
            </c:dLbl>
            <c:dLbl>
              <c:idx val="8"/>
              <c:tx>
                <c:rich>
                  <a:bodyPr/>
                  <a:lstStyle/>
                  <a:p>
                    <a:fld id="{50E20EFA-5E13-489E-9DE9-FDB386D512C9}"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8E36-41DB-8BDC-FDCE8E049053}"/>
                </c:ext>
              </c:extLst>
            </c:dLbl>
            <c:dLbl>
              <c:idx val="9"/>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E36-41DB-8BDC-FDCE8E049053}"/>
                </c:ext>
              </c:extLst>
            </c:dLbl>
            <c:dLbl>
              <c:idx val="10"/>
              <c:layout>
                <c:manualLayout>
                  <c:x val="-2.3148148148148572E-3"/>
                  <c:y val="1.6420361247947454E-3"/>
                </c:manualLayout>
              </c:layout>
              <c:tx>
                <c:rich>
                  <a:bodyPr/>
                  <a:lstStyle/>
                  <a:p>
                    <a:fld id="{84279289-9831-4D5B-A92C-C104B3A64CDC}"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8E36-41DB-8BDC-FDCE8E049053}"/>
                </c:ext>
              </c:extLst>
            </c:dLbl>
            <c:dLbl>
              <c:idx val="11"/>
              <c:tx>
                <c:rich>
                  <a:bodyPr/>
                  <a:lstStyle/>
                  <a:p>
                    <a:fld id="{4275BDFE-9C06-4619-BA2F-E68CEC573AE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8E36-41DB-8BDC-FDCE8E049053}"/>
                </c:ext>
              </c:extLst>
            </c:dLbl>
            <c:dLbl>
              <c:idx val="12"/>
              <c:tx>
                <c:rich>
                  <a:bodyPr/>
                  <a:lstStyle/>
                  <a:p>
                    <a:fld id="{AD5C7F2B-06C6-464C-A09F-280A560A6EE3}"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8E36-41DB-8BDC-FDCE8E049053}"/>
                </c:ext>
              </c:extLst>
            </c:dLbl>
            <c:dLbl>
              <c:idx val="13"/>
              <c:tx>
                <c:rich>
                  <a:bodyPr/>
                  <a:lstStyle/>
                  <a:p>
                    <a:fld id="{C97E6017-47DB-41F6-B5AA-E79B6C342AD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8E36-41DB-8BDC-FDCE8E049053}"/>
                </c:ext>
              </c:extLst>
            </c:dLbl>
            <c:dLbl>
              <c:idx val="14"/>
              <c:tx>
                <c:rich>
                  <a:bodyPr/>
                  <a:lstStyle/>
                  <a:p>
                    <a:fld id="{91D87CFC-4C06-4393-8B9A-F3B78783CD6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8E36-41DB-8BDC-FDCE8E049053}"/>
                </c:ext>
              </c:extLst>
            </c:dLbl>
            <c:dLbl>
              <c:idx val="15"/>
              <c:layout>
                <c:manualLayout>
                  <c:x val="-5.1307870370370413E-2"/>
                  <c:y val="-1.6420361247947454E-3"/>
                </c:manualLayout>
              </c:layout>
              <c:tx>
                <c:rich>
                  <a:bodyPr/>
                  <a:lstStyle/>
                  <a:p>
                    <a:fld id="{C24CC2A3-EADF-43D8-BE8E-3B6BF33153AF}"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8E36-41DB-8BDC-FDCE8E049053}"/>
                </c:ext>
              </c:extLst>
            </c:dLbl>
            <c:dLbl>
              <c:idx val="16"/>
              <c:tx>
                <c:rich>
                  <a:bodyPr/>
                  <a:lstStyle/>
                  <a:p>
                    <a:fld id="{D9765F5F-E2FE-4F6B-AAE2-5F42DDC9569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8E36-41DB-8BDC-FDCE8E049053}"/>
                </c:ext>
              </c:extLst>
            </c:dLbl>
            <c:dLbl>
              <c:idx val="17"/>
              <c:tx>
                <c:rich>
                  <a:bodyPr/>
                  <a:lstStyle/>
                  <a:p>
                    <a:fld id="{5D6E6185-3AD0-4C88-AAFB-C91A1954BDE0}"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8E36-41DB-8BDC-FDCE8E049053}"/>
                </c:ext>
              </c:extLst>
            </c:dLbl>
            <c:dLbl>
              <c:idx val="18"/>
              <c:tx>
                <c:rich>
                  <a:bodyPr/>
                  <a:lstStyle/>
                  <a:p>
                    <a:fld id="{5CA93096-DEE2-4854-A24D-479C4831CA9C}"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8E36-41DB-8BDC-FDCE8E049053}"/>
                </c:ext>
              </c:extLst>
            </c:dLbl>
            <c:dLbl>
              <c:idx val="19"/>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8E36-41DB-8BDC-FDCE8E049053}"/>
                </c:ext>
              </c:extLst>
            </c:dLbl>
            <c:dLbl>
              <c:idx val="20"/>
              <c:tx>
                <c:rich>
                  <a:bodyPr/>
                  <a:lstStyle/>
                  <a:p>
                    <a:fld id="{0F4335E2-E510-4732-9E82-49FED7E9CBB7}"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8E36-41DB-8BDC-FDCE8E049053}"/>
                </c:ext>
              </c:extLst>
            </c:dLbl>
            <c:dLbl>
              <c:idx val="21"/>
              <c:layout>
                <c:manualLayout>
                  <c:x val="-5.8090277777777775E-2"/>
                  <c:y val="1.6420361247947454E-3"/>
                </c:manualLayout>
              </c:layout>
              <c:tx>
                <c:rich>
                  <a:bodyPr/>
                  <a:lstStyle/>
                  <a:p>
                    <a:fld id="{EBAF3285-1BA4-4857-A591-0FEB7DA91619}"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8E36-41DB-8BDC-FDCE8E049053}"/>
                </c:ext>
              </c:extLst>
            </c:dLbl>
            <c:dLbl>
              <c:idx val="22"/>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8E36-41DB-8BDC-FDCE8E049053}"/>
                </c:ext>
              </c:extLst>
            </c:dLbl>
            <c:dLbl>
              <c:idx val="23"/>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8E36-41DB-8BDC-FDCE8E049053}"/>
                </c:ext>
              </c:extLst>
            </c:dLbl>
            <c:dLbl>
              <c:idx val="2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8E36-41DB-8BDC-FDCE8E049053}"/>
                </c:ext>
              </c:extLst>
            </c:dLbl>
            <c:dLbl>
              <c:idx val="25"/>
              <c:layout>
                <c:manualLayout>
                  <c:x val="-2.3148148148147301E-3"/>
                  <c:y val="0"/>
                </c:manualLayout>
              </c:layout>
              <c:tx>
                <c:rich>
                  <a:bodyPr/>
                  <a:lstStyle/>
                  <a:p>
                    <a:fld id="{11C2B67E-50B2-4A39-AD87-BD66B4ABD392}"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8E36-41DB-8BDC-FDCE8E049053}"/>
                </c:ext>
              </c:extLst>
            </c:dLbl>
            <c:dLbl>
              <c:idx val="26"/>
              <c:layout>
                <c:manualLayout>
                  <c:x val="-5.7384898710865606E-2"/>
                  <c:y val="-5.0377833753148613E-3"/>
                </c:manualLayout>
              </c:layout>
              <c:tx>
                <c:rich>
                  <a:bodyPr/>
                  <a:lstStyle/>
                  <a:p>
                    <a:fld id="{1783ADE2-E368-4524-B151-9E73DC9928D5}"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8E36-41DB-8BDC-FDCE8E049053}"/>
                </c:ext>
              </c:extLst>
            </c:dLbl>
            <c:dLbl>
              <c:idx val="27"/>
              <c:tx>
                <c:rich>
                  <a:bodyPr/>
                  <a:lstStyle/>
                  <a:p>
                    <a:fld id="{7C054F3C-E8C4-4838-895D-7B14C6F47A7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8E36-41DB-8BDC-FDCE8E049053}"/>
                </c:ext>
              </c:extLst>
            </c:dLbl>
            <c:dLbl>
              <c:idx val="28"/>
              <c:tx>
                <c:rich>
                  <a:bodyPr/>
                  <a:lstStyle/>
                  <a:p>
                    <a:fld id="{E21B83A7-7C3B-43E2-B0CF-44ABE8195787}"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8E36-41DB-8BDC-FDCE8E049053}"/>
                </c:ext>
              </c:extLst>
            </c:dLbl>
            <c:dLbl>
              <c:idx val="29"/>
              <c:layout>
                <c:manualLayout>
                  <c:x val="-4.427666593759122E-2"/>
                  <c:y val="-3.2840722495894909E-3"/>
                </c:manualLayout>
              </c:layout>
              <c:tx>
                <c:rich>
                  <a:bodyPr/>
                  <a:lstStyle/>
                  <a:p>
                    <a:fld id="{75219B03-55B7-4CFC-A02C-7D7EF583D454}"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8E36-41DB-8BDC-FDCE8E049053}"/>
                </c:ext>
              </c:extLst>
            </c:dLbl>
            <c:dLbl>
              <c:idx val="30"/>
              <c:tx>
                <c:rich>
                  <a:bodyPr/>
                  <a:lstStyle/>
                  <a:p>
                    <a:fld id="{E4EC5761-FB15-4858-B6CD-9F922A93A70B}"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8E36-41DB-8BDC-FDCE8E049053}"/>
                </c:ext>
              </c:extLst>
            </c:dLbl>
            <c:dLbl>
              <c:idx val="31"/>
              <c:tx>
                <c:rich>
                  <a:bodyPr/>
                  <a:lstStyle/>
                  <a:p>
                    <a:fld id="{82D95E4C-6BB0-47B8-ACC1-893BC476AAB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8E36-41DB-8BDC-FDCE8E049053}"/>
                </c:ext>
              </c:extLst>
            </c:dLbl>
            <c:dLbl>
              <c:idx val="32"/>
              <c:tx>
                <c:rich>
                  <a:bodyPr/>
                  <a:lstStyle/>
                  <a:p>
                    <a:fld id="{B3E31EEF-537A-4ABD-935F-04874CEFB08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8E36-41DB-8BDC-FDCE8E049053}"/>
                </c:ext>
              </c:extLst>
            </c:dLbl>
            <c:dLbl>
              <c:idx val="33"/>
              <c:tx>
                <c:rich>
                  <a:bodyPr/>
                  <a:lstStyle/>
                  <a:p>
                    <a:fld id="{B82F2041-484A-4D2B-A40E-14AF28518598}"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8E36-41DB-8BDC-FDCE8E049053}"/>
                </c:ext>
              </c:extLst>
            </c:dLbl>
            <c:dLbl>
              <c:idx val="34"/>
              <c:layout>
                <c:manualLayout>
                  <c:x val="-3.6832412523020706E-3"/>
                  <c:y val="0"/>
                </c:manualLayout>
              </c:layout>
              <c:tx>
                <c:rich>
                  <a:bodyPr/>
                  <a:lstStyle/>
                  <a:p>
                    <a:fld id="{4C5BD460-56EB-46B3-875F-2FA83ECB487F}"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8E36-41DB-8BDC-FDCE8E049053}"/>
                </c:ext>
              </c:extLst>
            </c:dLbl>
            <c:dLbl>
              <c:idx val="35"/>
              <c:layout>
                <c:manualLayout>
                  <c:x val="-5.2962962962962962E-2"/>
                  <c:y val="4.9261083743841159E-3"/>
                </c:manualLayout>
              </c:layout>
              <c:tx>
                <c:rich>
                  <a:bodyPr/>
                  <a:lstStyle/>
                  <a:p>
                    <a:fld id="{4C983F13-AE3B-490E-9CCC-50ED5727981A}"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8E36-41DB-8BDC-FDCE8E049053}"/>
                </c:ext>
              </c:extLst>
            </c:dLbl>
            <c:dLbl>
              <c:idx val="36"/>
              <c:tx>
                <c:rich>
                  <a:bodyPr/>
                  <a:lstStyle/>
                  <a:p>
                    <a:fld id="{A7F5B9A7-4424-4AF2-98D5-F53025BAD0E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8E36-41DB-8BDC-FDCE8E049053}"/>
                </c:ext>
              </c:extLst>
            </c:dLbl>
            <c:dLbl>
              <c:idx val="37"/>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8E36-41DB-8BDC-FDCE8E049053}"/>
                </c:ext>
              </c:extLst>
            </c:dLbl>
            <c:dLbl>
              <c:idx val="38"/>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8E36-41DB-8BDC-FDCE8E049053}"/>
                </c:ext>
              </c:extLst>
            </c:dLbl>
            <c:dLbl>
              <c:idx val="39"/>
              <c:tx>
                <c:rich>
                  <a:bodyPr/>
                  <a:lstStyle/>
                  <a:p>
                    <a:fld id="{8E8EA92C-7514-4906-9FED-C4B1900D1C66}"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8E36-41DB-8BDC-FDCE8E049053}"/>
                </c:ext>
              </c:extLst>
            </c:dLbl>
            <c:dLbl>
              <c:idx val="40"/>
              <c:tx>
                <c:rich>
                  <a:bodyPr/>
                  <a:lstStyle/>
                  <a:p>
                    <a:fld id="{BA416AE5-8CBE-4B6D-9008-7192691AA8A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8E36-41DB-8BDC-FDCE8E049053}"/>
                </c:ext>
              </c:extLst>
            </c:dLbl>
            <c:dLbl>
              <c:idx val="41"/>
              <c:tx>
                <c:rich>
                  <a:bodyPr/>
                  <a:lstStyle/>
                  <a:p>
                    <a:fld id="{33045254-CD94-462B-95E1-CA2E1541274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8E36-41DB-8BDC-FDCE8E049053}"/>
                </c:ext>
              </c:extLst>
            </c:dLbl>
            <c:dLbl>
              <c:idx val="42"/>
              <c:layout>
                <c:manualLayout>
                  <c:x val="-3.6458333333333336E-2"/>
                  <c:y val="-1.8230738399079426E-2"/>
                </c:manualLayout>
              </c:layout>
              <c:tx>
                <c:rich>
                  <a:bodyPr/>
                  <a:lstStyle/>
                  <a:p>
                    <a:fld id="{3C1A979C-4B74-472E-BDBB-BD199488C036}"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A-8E36-41DB-8BDC-FDCE8E049053}"/>
                </c:ext>
              </c:extLst>
            </c:dLbl>
            <c:dLbl>
              <c:idx val="43"/>
              <c:tx>
                <c:rich>
                  <a:bodyPr/>
                  <a:lstStyle/>
                  <a:p>
                    <a:fld id="{4324D9B7-F9C8-420A-BA15-4E92469F752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B-8E36-41DB-8BDC-FDCE8E049053}"/>
                </c:ext>
              </c:extLst>
            </c:dLbl>
            <c:dLbl>
              <c:idx val="44"/>
              <c:layout>
                <c:manualLayout>
                  <c:x val="-4.5821759259259257E-2"/>
                  <c:y val="-3.2840722495896114E-3"/>
                </c:manualLayout>
              </c:layout>
              <c:tx>
                <c:rich>
                  <a:bodyPr/>
                  <a:lstStyle/>
                  <a:p>
                    <a:fld id="{ACBCA740-F53E-4514-B00F-48A4794A627D}"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C-8E36-41DB-8BDC-FDCE8E049053}"/>
                </c:ext>
              </c:extLst>
            </c:dLbl>
            <c:dLbl>
              <c:idx val="45"/>
              <c:tx>
                <c:rich>
                  <a:bodyPr/>
                  <a:lstStyle/>
                  <a:p>
                    <a:fld id="{81838746-3189-4C5C-9E3C-D5901C5F1D66}"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D-8E36-41DB-8BDC-FDCE8E049053}"/>
                </c:ext>
              </c:extLst>
            </c:dLbl>
            <c:dLbl>
              <c:idx val="46"/>
              <c:tx>
                <c:rich>
                  <a:bodyPr/>
                  <a:lstStyle/>
                  <a:p>
                    <a:fld id="{AA393F00-402B-4C27-AFBC-6966FFAD2CB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8E36-41DB-8BDC-FDCE8E049053}"/>
                </c:ext>
              </c:extLst>
            </c:dLbl>
            <c:dLbl>
              <c:idx val="47"/>
              <c:tx>
                <c:rich>
                  <a:bodyPr/>
                  <a:lstStyle/>
                  <a:p>
                    <a:fld id="{FE183850-5AAD-4ECE-AC56-1CF0FBC8B25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F-8E36-41DB-8BDC-FDCE8E04905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'Relig DB and Renewables'!$Q$165:$Q$212</c:f>
              <c:numCache>
                <c:formatCode>General</c:formatCode>
                <c:ptCount val="48"/>
                <c:pt idx="0">
                  <c:v>2103.1</c:v>
                </c:pt>
                <c:pt idx="1">
                  <c:v>2543</c:v>
                </c:pt>
                <c:pt idx="2">
                  <c:v>1509.25</c:v>
                </c:pt>
                <c:pt idx="3">
                  <c:v>3666.4</c:v>
                </c:pt>
                <c:pt idx="5">
                  <c:v>2623.8</c:v>
                </c:pt>
                <c:pt idx="6">
                  <c:v>2695.75</c:v>
                </c:pt>
                <c:pt idx="7">
                  <c:v>2554.2249999999999</c:v>
                </c:pt>
                <c:pt idx="8">
                  <c:v>2256.2250000000004</c:v>
                </c:pt>
                <c:pt idx="10">
                  <c:v>1744.5</c:v>
                </c:pt>
                <c:pt idx="11">
                  <c:v>2660.45</c:v>
                </c:pt>
                <c:pt idx="12">
                  <c:v>2489.3333333333335</c:v>
                </c:pt>
                <c:pt idx="13">
                  <c:v>2142.6</c:v>
                </c:pt>
                <c:pt idx="14">
                  <c:v>3031.8666666666668</c:v>
                </c:pt>
                <c:pt idx="15">
                  <c:v>1749.7</c:v>
                </c:pt>
                <c:pt idx="16">
                  <c:v>1449.6333333333332</c:v>
                </c:pt>
                <c:pt idx="17">
                  <c:v>1587.5</c:v>
                </c:pt>
                <c:pt idx="18">
                  <c:v>1782.5</c:v>
                </c:pt>
                <c:pt idx="20">
                  <c:v>1601</c:v>
                </c:pt>
                <c:pt idx="21">
                  <c:v>1626</c:v>
                </c:pt>
                <c:pt idx="25">
                  <c:v>2945.8</c:v>
                </c:pt>
                <c:pt idx="26">
                  <c:v>1699</c:v>
                </c:pt>
                <c:pt idx="27">
                  <c:v>1748.9250000000002</c:v>
                </c:pt>
                <c:pt idx="28">
                  <c:v>2112.4</c:v>
                </c:pt>
                <c:pt idx="29">
                  <c:v>2466.3333333333335</c:v>
                </c:pt>
                <c:pt idx="30">
                  <c:v>2218</c:v>
                </c:pt>
                <c:pt idx="31">
                  <c:v>2043</c:v>
                </c:pt>
                <c:pt idx="32">
                  <c:v>2776.5749999999998</c:v>
                </c:pt>
                <c:pt idx="33">
                  <c:v>2245.1</c:v>
                </c:pt>
                <c:pt idx="34">
                  <c:v>2022.4</c:v>
                </c:pt>
                <c:pt idx="35">
                  <c:v>2017</c:v>
                </c:pt>
                <c:pt idx="36">
                  <c:v>3353.55</c:v>
                </c:pt>
                <c:pt idx="39">
                  <c:v>2033.2249999999999</c:v>
                </c:pt>
                <c:pt idx="40">
                  <c:v>3035.0250000000001</c:v>
                </c:pt>
                <c:pt idx="41">
                  <c:v>1489.6</c:v>
                </c:pt>
                <c:pt idx="42">
                  <c:v>1476.9</c:v>
                </c:pt>
                <c:pt idx="43">
                  <c:v>1878.6666666666667</c:v>
                </c:pt>
                <c:pt idx="44">
                  <c:v>1968.1</c:v>
                </c:pt>
                <c:pt idx="45">
                  <c:v>1667.9</c:v>
                </c:pt>
                <c:pt idx="46">
                  <c:v>2533.3333333333335</c:v>
                </c:pt>
                <c:pt idx="47">
                  <c:v>3100.4250000000002</c:v>
                </c:pt>
              </c:numCache>
            </c:numRef>
          </c:xVal>
          <c:yVal>
            <c:numRef>
              <c:f>'Relig DB and Renewables'!$N$165:$N$212</c:f>
              <c:numCache>
                <c:formatCode>General</c:formatCode>
                <c:ptCount val="48"/>
                <c:pt idx="0">
                  <c:v>43.621753542865555</c:v>
                </c:pt>
                <c:pt idx="1">
                  <c:v>67.636332102791442</c:v>
                </c:pt>
                <c:pt idx="2">
                  <c:v>19.704721102092854</c:v>
                </c:pt>
                <c:pt idx="3">
                  <c:v>6.9013107823061786</c:v>
                </c:pt>
                <c:pt idx="5">
                  <c:v>72.539839493688902</c:v>
                </c:pt>
                <c:pt idx="6">
                  <c:v>66.957953862817661</c:v>
                </c:pt>
                <c:pt idx="7">
                  <c:v>19.988794790557712</c:v>
                </c:pt>
                <c:pt idx="8">
                  <c:v>16.506868683936879</c:v>
                </c:pt>
                <c:pt idx="10">
                  <c:v>153.53396538579179</c:v>
                </c:pt>
                <c:pt idx="11">
                  <c:v>329.26562036256524</c:v>
                </c:pt>
                <c:pt idx="12">
                  <c:v>161.92307692307693</c:v>
                </c:pt>
                <c:pt idx="13">
                  <c:v>386.9241453142223</c:v>
                </c:pt>
                <c:pt idx="14">
                  <c:v>202.20640982967703</c:v>
                </c:pt>
                <c:pt idx="15">
                  <c:v>158.25036449968664</c:v>
                </c:pt>
                <c:pt idx="16">
                  <c:v>279.15881058101922</c:v>
                </c:pt>
                <c:pt idx="17">
                  <c:v>614.8159602423749</c:v>
                </c:pt>
                <c:pt idx="18">
                  <c:v>18.442845310827327</c:v>
                </c:pt>
                <c:pt idx="20">
                  <c:v>35.328025666450927</c:v>
                </c:pt>
                <c:pt idx="21">
                  <c:v>192.40434828198858</c:v>
                </c:pt>
                <c:pt idx="25">
                  <c:v>37.497507625685763</c:v>
                </c:pt>
                <c:pt idx="26">
                  <c:v>47.452911696647412</c:v>
                </c:pt>
                <c:pt idx="27">
                  <c:v>196.01658054755535</c:v>
                </c:pt>
                <c:pt idx="28">
                  <c:v>130.09600854828005</c:v>
                </c:pt>
                <c:pt idx="29">
                  <c:v>15.816227849741718</c:v>
                </c:pt>
                <c:pt idx="30">
                  <c:v>58.906846794167251</c:v>
                </c:pt>
                <c:pt idx="31">
                  <c:v>315.15255132986886</c:v>
                </c:pt>
                <c:pt idx="32">
                  <c:v>6.2120737653563145</c:v>
                </c:pt>
                <c:pt idx="33">
                  <c:v>125.09307626695848</c:v>
                </c:pt>
                <c:pt idx="34">
                  <c:v>16.690329497421605</c:v>
                </c:pt>
                <c:pt idx="35">
                  <c:v>136.44417248783603</c:v>
                </c:pt>
                <c:pt idx="36">
                  <c:v>93.418896829013633</c:v>
                </c:pt>
                <c:pt idx="39">
                  <c:v>76.38607573093438</c:v>
                </c:pt>
                <c:pt idx="40">
                  <c:v>86.192310415340259</c:v>
                </c:pt>
                <c:pt idx="41">
                  <c:v>451.8659770976293</c:v>
                </c:pt>
                <c:pt idx="42">
                  <c:v>214.54530811935737</c:v>
                </c:pt>
                <c:pt idx="43">
                  <c:v>467.76570302157131</c:v>
                </c:pt>
                <c:pt idx="44">
                  <c:v>3.4494312893509482</c:v>
                </c:pt>
                <c:pt idx="45">
                  <c:v>321.11056210711672</c:v>
                </c:pt>
                <c:pt idx="46">
                  <c:v>147.82846098700938</c:v>
                </c:pt>
                <c:pt idx="47">
                  <c:v>17.694337650500515</c:v>
                </c:pt>
              </c:numCache>
            </c:numRef>
          </c:yVal>
          <c:smooth val="0"/>
          <c:extLst>
            <c:ext xmlns:c15="http://schemas.microsoft.com/office/drawing/2012/chart" uri="{02D57815-91ED-43cb-92C2-25804820EDAC}">
              <c15:datalabelsRange>
                <c15:f>'Relig DB and Renewables'!$B$165:$B$212</c15:f>
                <c15:dlblRangeCache>
                  <c:ptCount val="48"/>
                  <c:pt idx="0">
                    <c:v>Phillipines</c:v>
                  </c:pt>
                  <c:pt idx="1">
                    <c:v>India</c:v>
                  </c:pt>
                  <c:pt idx="2">
                    <c:v>Poland</c:v>
                  </c:pt>
                  <c:pt idx="3">
                    <c:v>Egypt</c:v>
                  </c:pt>
                  <c:pt idx="5">
                    <c:v>Thailand</c:v>
                  </c:pt>
                  <c:pt idx="6">
                    <c:v>Portugal</c:v>
                  </c:pt>
                  <c:pt idx="7">
                    <c:v>Mexico</c:v>
                  </c:pt>
                  <c:pt idx="8">
                    <c:v>Malaysia</c:v>
                  </c:pt>
                  <c:pt idx="10">
                    <c:v>Austria</c:v>
                  </c:pt>
                  <c:pt idx="11">
                    <c:v>Greece</c:v>
                  </c:pt>
                  <c:pt idx="12">
                    <c:v>Spain</c:v>
                  </c:pt>
                  <c:pt idx="13">
                    <c:v>Italy</c:v>
                  </c:pt>
                  <c:pt idx="14">
                    <c:v>Australia</c:v>
                  </c:pt>
                  <c:pt idx="15">
                    <c:v>France</c:v>
                  </c:pt>
                  <c:pt idx="16">
                    <c:v>Great Britain</c:v>
                  </c:pt>
                  <c:pt idx="17">
                    <c:v>Germany</c:v>
                  </c:pt>
                  <c:pt idx="18">
                    <c:v>Finland</c:v>
                  </c:pt>
                  <c:pt idx="20">
                    <c:v>Sweden</c:v>
                  </c:pt>
                  <c:pt idx="21">
                    <c:v>Denmark</c:v>
                  </c:pt>
                  <c:pt idx="25">
                    <c:v>Pakistan</c:v>
                  </c:pt>
                  <c:pt idx="26">
                    <c:v>Lithuania</c:v>
                  </c:pt>
                  <c:pt idx="27">
                    <c:v>Switzerland</c:v>
                  </c:pt>
                  <c:pt idx="28">
                    <c:v>Romania</c:v>
                  </c:pt>
                  <c:pt idx="29">
                    <c:v>Brazil</c:v>
                  </c:pt>
                  <c:pt idx="30">
                    <c:v>Turkey</c:v>
                  </c:pt>
                  <c:pt idx="31">
                    <c:v>Bulgaria</c:v>
                  </c:pt>
                  <c:pt idx="32">
                    <c:v>Iran</c:v>
                  </c:pt>
                  <c:pt idx="33">
                    <c:v>South Korea</c:v>
                  </c:pt>
                  <c:pt idx="34">
                    <c:v>Singapore</c:v>
                  </c:pt>
                  <c:pt idx="35">
                    <c:v>Ukraine</c:v>
                  </c:pt>
                  <c:pt idx="36">
                    <c:v>Israel</c:v>
                  </c:pt>
                  <c:pt idx="39">
                    <c:v>Canada</c:v>
                  </c:pt>
                  <c:pt idx="40">
                    <c:v>South Africa</c:v>
                  </c:pt>
                  <c:pt idx="41">
                    <c:v>Belgium</c:v>
                  </c:pt>
                  <c:pt idx="42">
                    <c:v>Netherlands</c:v>
                  </c:pt>
                  <c:pt idx="43">
                    <c:v>Japan</c:v>
                  </c:pt>
                  <c:pt idx="44">
                    <c:v>Russia</c:v>
                  </c:pt>
                  <c:pt idx="45">
                    <c:v>Czech republic</c:v>
                  </c:pt>
                  <c:pt idx="46">
                    <c:v>Chile</c:v>
                  </c:pt>
                  <c:pt idx="47">
                    <c:v>Morocco</c:v>
                  </c:pt>
                </c15:dlblRangeCache>
              </c15:datalabelsRange>
            </c:ext>
            <c:ext xmlns:c16="http://schemas.microsoft.com/office/drawing/2014/chart" uri="{C3380CC4-5D6E-409C-BE32-E72D297353CC}">
              <c16:uniqueId val="{00000030-8E36-41DB-8BDC-FDCE8E049053}"/>
            </c:ext>
          </c:extLst>
        </c:ser>
        <c:dLbls>
          <c:showLegendKey val="0"/>
          <c:showVal val="0"/>
          <c:showCatName val="0"/>
          <c:showSerName val="0"/>
          <c:showPercent val="0"/>
          <c:showBubbleSize val="0"/>
        </c:dLbls>
        <c:axId val="493906504"/>
        <c:axId val="493907160"/>
      </c:scatterChart>
      <c:valAx>
        <c:axId val="493906504"/>
        <c:scaling>
          <c:orientation val="minMax"/>
          <c:min val="10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GB" sz="2000" b="1" i="0" u="none" strike="noStrike" baseline="0">
                    <a:effectLst/>
                  </a:rPr>
                  <a:t>National Annual Sunshine Hours</a:t>
                </a:r>
                <a:endParaRPr lang="en-GB" sz="2000" b="1" baseline="0"/>
              </a:p>
            </c:rich>
          </c:tx>
          <c:layout>
            <c:manualLayout>
              <c:xMode val="edge"/>
              <c:yMode val="edge"/>
              <c:x val="0.35772810950714495"/>
              <c:y val="0.94513129824289221"/>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3907160"/>
        <c:crosses val="autoZero"/>
        <c:crossBetween val="midCat"/>
      </c:valAx>
      <c:valAx>
        <c:axId val="4939071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GB" sz="1600" b="1" i="0" u="none" strike="noStrike" baseline="0">
                    <a:effectLst/>
                  </a:rPr>
                  <a:t>GDPpC-normalised annual-sunshine-duration-adjusted Solar Capacity (MW) / Population </a:t>
                </a:r>
                <a:endParaRPr lang="en-GB" sz="1600" b="1" baseline="0"/>
              </a:p>
            </c:rich>
          </c:tx>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390650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700" b="1" baseline="0"/>
              <a:t>% National responses to an extremely weakly-framed climate survey question</a:t>
            </a:r>
            <a:r>
              <a:rPr lang="en-GB" sz="1700" b="0" baseline="0"/>
              <a:t>, versus </a:t>
            </a:r>
            <a:r>
              <a:rPr lang="en-GB" sz="1700" b="1" baseline="0"/>
              <a:t>National Religiosity. </a:t>
            </a:r>
            <a:r>
              <a:rPr lang="en-GB" sz="1700" b="0" baseline="0"/>
              <a:t>Responses (largely) occupy the green envelope around VWA/VWC trends.</a:t>
            </a:r>
            <a:endParaRPr lang="en-GB" sz="1700" b="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6346511373578304E-2"/>
          <c:y val="9.6134078600999637E-2"/>
          <c:w val="0.86499216243802857"/>
          <c:h val="0.81948186889010011"/>
        </c:manualLayout>
      </c:layout>
      <c:scatterChart>
        <c:scatterStyle val="lineMarker"/>
        <c:varyColors val="0"/>
        <c:ser>
          <c:idx val="2"/>
          <c:order val="1"/>
          <c:tx>
            <c:v>Weakly Aligned</c:v>
          </c:tx>
          <c:spPr>
            <a:ln w="25400" cap="rnd">
              <a:noFill/>
              <a:round/>
            </a:ln>
            <a:effectLst/>
          </c:spPr>
          <c:marker>
            <c:symbol val="none"/>
          </c:marker>
          <c:dPt>
            <c:idx val="7"/>
            <c:marker>
              <c:symbol val="none"/>
            </c:marker>
            <c:bubble3D val="0"/>
            <c:extLst>
              <c:ext xmlns:c16="http://schemas.microsoft.com/office/drawing/2014/chart" uri="{C3380CC4-5D6E-409C-BE32-E72D297353CC}">
                <c16:uniqueId val="{00000000-AE74-4C9F-9ECE-1CEE64A0202E}"/>
              </c:ext>
            </c:extLst>
          </c:dPt>
          <c:dPt>
            <c:idx val="8"/>
            <c:marker>
              <c:symbol val="none"/>
            </c:marker>
            <c:bubble3D val="0"/>
            <c:extLst>
              <c:ext xmlns:c16="http://schemas.microsoft.com/office/drawing/2014/chart" uri="{C3380CC4-5D6E-409C-BE32-E72D297353CC}">
                <c16:uniqueId val="{00000001-AE74-4C9F-9ECE-1CEE64A0202E}"/>
              </c:ext>
            </c:extLst>
          </c:dPt>
          <c:dPt>
            <c:idx val="11"/>
            <c:marker>
              <c:symbol val="none"/>
            </c:marker>
            <c:bubble3D val="0"/>
            <c:extLst>
              <c:ext xmlns:c16="http://schemas.microsoft.com/office/drawing/2014/chart" uri="{C3380CC4-5D6E-409C-BE32-E72D297353CC}">
                <c16:uniqueId val="{00000002-AE74-4C9F-9ECE-1CEE64A0202E}"/>
              </c:ext>
            </c:extLst>
          </c:dPt>
          <c:trendline>
            <c:spPr>
              <a:ln w="28575" cap="rnd">
                <a:solidFill>
                  <a:schemeClr val="accent1">
                    <a:alpha val="60000"/>
                  </a:schemeClr>
                </a:solidFill>
                <a:prstDash val="solid"/>
              </a:ln>
              <a:effectLst/>
            </c:spPr>
            <c:trendlineType val="linear"/>
            <c:dispRSqr val="0"/>
            <c:dispEq val="0"/>
          </c:trendline>
          <c:xVal>
            <c:numRef>
              <c:f>'Main Trends'!$D$113:$D$134</c:f>
              <c:numCache>
                <c:formatCode>General</c:formatCode>
                <c:ptCount val="22"/>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47.198</c:v>
                </c:pt>
                <c:pt idx="13">
                  <c:v>67.853000000000009</c:v>
                </c:pt>
                <c:pt idx="14">
                  <c:v>36.262999999999998</c:v>
                </c:pt>
                <c:pt idx="15">
                  <c:v>39.908000000000001</c:v>
                </c:pt>
                <c:pt idx="16">
                  <c:v>28.972999999999999</c:v>
                </c:pt>
                <c:pt idx="17">
                  <c:v>38.692999999999998</c:v>
                </c:pt>
                <c:pt idx="18">
                  <c:v>37.478000000000002</c:v>
                </c:pt>
                <c:pt idx="19">
                  <c:v>30.188000000000002</c:v>
                </c:pt>
                <c:pt idx="20">
                  <c:v>24.113</c:v>
                </c:pt>
                <c:pt idx="21">
                  <c:v>27.757999999999999</c:v>
                </c:pt>
              </c:numCache>
            </c:numRef>
          </c:xVal>
          <c:yVal>
            <c:numRef>
              <c:f>'Main Trends'!$F$113:$F$134</c:f>
              <c:numCache>
                <c:formatCode>General</c:formatCode>
                <c:ptCount val="22"/>
                <c:pt idx="0">
                  <c:v>64</c:v>
                </c:pt>
                <c:pt idx="1">
                  <c:v>58</c:v>
                </c:pt>
                <c:pt idx="2">
                  <c:v>67</c:v>
                </c:pt>
                <c:pt idx="3">
                  <c:v>56</c:v>
                </c:pt>
                <c:pt idx="4">
                  <c:v>51</c:v>
                </c:pt>
                <c:pt idx="5">
                  <c:v>44</c:v>
                </c:pt>
                <c:pt idx="6">
                  <c:v>62</c:v>
                </c:pt>
                <c:pt idx="7">
                  <c:v>53</c:v>
                </c:pt>
                <c:pt idx="8">
                  <c:v>47</c:v>
                </c:pt>
                <c:pt idx="9">
                  <c:v>47</c:v>
                </c:pt>
                <c:pt idx="10">
                  <c:v>46</c:v>
                </c:pt>
                <c:pt idx="11">
                  <c:v>41</c:v>
                </c:pt>
                <c:pt idx="12">
                  <c:v>43</c:v>
                </c:pt>
                <c:pt idx="13">
                  <c:v>49</c:v>
                </c:pt>
                <c:pt idx="14">
                  <c:v>36</c:v>
                </c:pt>
                <c:pt idx="15">
                  <c:v>31</c:v>
                </c:pt>
                <c:pt idx="16">
                  <c:v>32</c:v>
                </c:pt>
                <c:pt idx="17">
                  <c:v>27</c:v>
                </c:pt>
                <c:pt idx="18">
                  <c:v>29</c:v>
                </c:pt>
                <c:pt idx="19">
                  <c:v>31</c:v>
                </c:pt>
                <c:pt idx="20">
                  <c:v>23</c:v>
                </c:pt>
                <c:pt idx="21">
                  <c:v>27</c:v>
                </c:pt>
              </c:numCache>
            </c:numRef>
          </c:yVal>
          <c:smooth val="0"/>
          <c:extLst>
            <c:ext xmlns:c16="http://schemas.microsoft.com/office/drawing/2014/chart" uri="{C3380CC4-5D6E-409C-BE32-E72D297353CC}">
              <c16:uniqueId val="{00000004-AE74-4C9F-9ECE-1CEE64A0202E}"/>
            </c:ext>
          </c:extLst>
        </c:ser>
        <c:dLbls>
          <c:showLegendKey val="0"/>
          <c:showVal val="0"/>
          <c:showCatName val="0"/>
          <c:showSerName val="0"/>
          <c:showPercent val="0"/>
          <c:showBubbleSize val="0"/>
        </c:dLbls>
        <c:axId val="546280360"/>
        <c:axId val="546282328"/>
        <c:extLst/>
      </c:scatterChart>
      <c:scatterChart>
        <c:scatterStyle val="lineMarker"/>
        <c:varyColors val="0"/>
        <c:ser>
          <c:idx val="1"/>
          <c:order val="0"/>
          <c:tx>
            <c:v>Weakly Constrained</c:v>
          </c:tx>
          <c:spPr>
            <a:ln w="25400" cap="rnd">
              <a:noFill/>
              <a:round/>
            </a:ln>
            <a:effectLst/>
          </c:spPr>
          <c:marker>
            <c:symbol val="none"/>
          </c:marker>
          <c:trendline>
            <c:spPr>
              <a:ln w="25400" cap="rnd">
                <a:solidFill>
                  <a:schemeClr val="accent2">
                    <a:alpha val="40000"/>
                  </a:schemeClr>
                </a:solidFill>
                <a:prstDash val="solid"/>
              </a:ln>
              <a:effectLst/>
            </c:spPr>
            <c:trendlineType val="linear"/>
            <c:dispRSqr val="0"/>
            <c:dispEq val="0"/>
          </c:trendline>
          <c:xVal>
            <c:numRef>
              <c:f>'Main Trends'!$D$113:$D$134</c:f>
              <c:numCache>
                <c:formatCode>General</c:formatCode>
                <c:ptCount val="22"/>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47.198</c:v>
                </c:pt>
                <c:pt idx="13">
                  <c:v>67.853000000000009</c:v>
                </c:pt>
                <c:pt idx="14">
                  <c:v>36.262999999999998</c:v>
                </c:pt>
                <c:pt idx="15">
                  <c:v>39.908000000000001</c:v>
                </c:pt>
                <c:pt idx="16">
                  <c:v>28.972999999999999</c:v>
                </c:pt>
                <c:pt idx="17">
                  <c:v>38.692999999999998</c:v>
                </c:pt>
                <c:pt idx="18">
                  <c:v>37.478000000000002</c:v>
                </c:pt>
                <c:pt idx="19">
                  <c:v>30.188000000000002</c:v>
                </c:pt>
                <c:pt idx="20">
                  <c:v>24.113</c:v>
                </c:pt>
                <c:pt idx="21">
                  <c:v>27.757999999999999</c:v>
                </c:pt>
              </c:numCache>
              <c:extLst xmlns:c15="http://schemas.microsoft.com/office/drawing/2012/chart"/>
            </c:numRef>
          </c:xVal>
          <c:yVal>
            <c:numRef>
              <c:f>'Main Trends'!$BB$113:$BB$134</c:f>
              <c:numCache>
                <c:formatCode>General</c:formatCode>
                <c:ptCount val="22"/>
                <c:pt idx="0">
                  <c:v>22.200000000000003</c:v>
                </c:pt>
                <c:pt idx="1">
                  <c:v>21.6</c:v>
                </c:pt>
                <c:pt idx="2">
                  <c:v>27</c:v>
                </c:pt>
                <c:pt idx="3">
                  <c:v>11.399999999999999</c:v>
                </c:pt>
                <c:pt idx="4">
                  <c:v>21.6</c:v>
                </c:pt>
                <c:pt idx="5">
                  <c:v>23.4</c:v>
                </c:pt>
                <c:pt idx="6">
                  <c:v>22.799999999999997</c:v>
                </c:pt>
                <c:pt idx="7">
                  <c:v>24</c:v>
                </c:pt>
                <c:pt idx="8">
                  <c:v>21.6</c:v>
                </c:pt>
                <c:pt idx="9">
                  <c:v>18.600000000000001</c:v>
                </c:pt>
                <c:pt idx="10">
                  <c:v>19.799999999999997</c:v>
                </c:pt>
                <c:pt idx="11">
                  <c:v>40.799999999999997</c:v>
                </c:pt>
                <c:pt idx="12">
                  <c:v>36.599999999999994</c:v>
                </c:pt>
                <c:pt idx="13">
                  <c:v>42.599999999999994</c:v>
                </c:pt>
                <c:pt idx="14">
                  <c:v>27.599999999999998</c:v>
                </c:pt>
                <c:pt idx="15">
                  <c:v>48.599999999999994</c:v>
                </c:pt>
                <c:pt idx="16">
                  <c:v>40.799999999999997</c:v>
                </c:pt>
                <c:pt idx="17">
                  <c:v>49.199999999999996</c:v>
                </c:pt>
                <c:pt idx="18">
                  <c:v>41.400000000000006</c:v>
                </c:pt>
                <c:pt idx="19">
                  <c:v>52.199999999999996</c:v>
                </c:pt>
                <c:pt idx="20">
                  <c:v>57</c:v>
                </c:pt>
                <c:pt idx="21">
                  <c:v>54.599999999999994</c:v>
                </c:pt>
              </c:numCache>
            </c:numRef>
          </c:yVal>
          <c:smooth val="0"/>
          <c:extLst xmlns:c15="http://schemas.microsoft.com/office/drawing/2012/chart">
            <c:ext xmlns:c16="http://schemas.microsoft.com/office/drawing/2014/chart" uri="{C3380CC4-5D6E-409C-BE32-E72D297353CC}">
              <c16:uniqueId val="{0000001F-AE74-4C9F-9ECE-1CEE64A0202E}"/>
            </c:ext>
          </c:extLst>
        </c:ser>
        <c:ser>
          <c:idx val="6"/>
          <c:order val="2"/>
          <c:tx>
            <c:v>% could be doing more</c:v>
          </c:tx>
          <c:spPr>
            <a:ln w="19050" cap="rnd">
              <a:noFill/>
              <a:round/>
            </a:ln>
            <a:effectLst/>
          </c:spPr>
          <c:marker>
            <c:symbol val="circle"/>
            <c:size val="5"/>
            <c:spPr>
              <a:solidFill>
                <a:schemeClr val="tx1">
                  <a:lumMod val="50000"/>
                  <a:lumOff val="50000"/>
                </a:schemeClr>
              </a:solidFill>
              <a:ln w="9525">
                <a:noFill/>
              </a:ln>
              <a:effectLst/>
            </c:spPr>
          </c:marker>
          <c:dLbls>
            <c:dLbl>
              <c:idx val="0"/>
              <c:tx>
                <c:rich>
                  <a:bodyPr/>
                  <a:lstStyle/>
                  <a:p>
                    <a:fld id="{224471C1-E6EB-4861-9EBC-3C175A5B489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E74-4C9F-9ECE-1CEE64A0202E}"/>
                </c:ext>
              </c:extLst>
            </c:dLbl>
            <c:dLbl>
              <c:idx val="1"/>
              <c:tx>
                <c:rich>
                  <a:bodyPr/>
                  <a:lstStyle/>
                  <a:p>
                    <a:fld id="{B93232FB-3D1E-4CF2-B71A-956373B236B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E74-4C9F-9ECE-1CEE64A0202E}"/>
                </c:ext>
              </c:extLst>
            </c:dLbl>
            <c:dLbl>
              <c:idx val="2"/>
              <c:tx>
                <c:rich>
                  <a:bodyPr/>
                  <a:lstStyle/>
                  <a:p>
                    <a:fld id="{EDC21022-F1C7-4FE4-8222-9E4547A8EC1D}"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AE74-4C9F-9ECE-1CEE64A0202E}"/>
                </c:ext>
              </c:extLst>
            </c:dLbl>
            <c:dLbl>
              <c:idx val="3"/>
              <c:tx>
                <c:rich>
                  <a:bodyPr/>
                  <a:lstStyle/>
                  <a:p>
                    <a:fld id="{E22477F6-69C9-458B-849A-F49851DFB8C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E74-4C9F-9ECE-1CEE64A0202E}"/>
                </c:ext>
              </c:extLst>
            </c:dLbl>
            <c:dLbl>
              <c:idx val="4"/>
              <c:tx>
                <c:rich>
                  <a:bodyPr/>
                  <a:lstStyle/>
                  <a:p>
                    <a:fld id="{615C3B6B-18D2-41C1-8482-6C9447161BA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E74-4C9F-9ECE-1CEE64A0202E}"/>
                </c:ext>
              </c:extLst>
            </c:dLbl>
            <c:dLbl>
              <c:idx val="5"/>
              <c:tx>
                <c:rich>
                  <a:bodyPr/>
                  <a:lstStyle/>
                  <a:p>
                    <a:fld id="{3E04489F-28A5-49B3-A1A2-1673A9A0FB8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E74-4C9F-9ECE-1CEE64A0202E}"/>
                </c:ext>
              </c:extLst>
            </c:dLbl>
            <c:dLbl>
              <c:idx val="6"/>
              <c:tx>
                <c:rich>
                  <a:bodyPr/>
                  <a:lstStyle/>
                  <a:p>
                    <a:fld id="{17E7B168-FA09-4EB3-BA8D-0EA6E71EB11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AE74-4C9F-9ECE-1CEE64A0202E}"/>
                </c:ext>
              </c:extLst>
            </c:dLbl>
            <c:dLbl>
              <c:idx val="7"/>
              <c:tx>
                <c:rich>
                  <a:bodyPr/>
                  <a:lstStyle/>
                  <a:p>
                    <a:fld id="{2B0C7BE2-E943-4106-A8CB-544D72E0394B}"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AE74-4C9F-9ECE-1CEE64A0202E}"/>
                </c:ext>
              </c:extLst>
            </c:dLbl>
            <c:dLbl>
              <c:idx val="8"/>
              <c:tx>
                <c:rich>
                  <a:bodyPr/>
                  <a:lstStyle/>
                  <a:p>
                    <a:fld id="{7B5CD060-6E4C-4687-ABAC-CDB3C0ED215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AE74-4C9F-9ECE-1CEE64A0202E}"/>
                </c:ext>
              </c:extLst>
            </c:dLbl>
            <c:dLbl>
              <c:idx val="9"/>
              <c:tx>
                <c:rich>
                  <a:bodyPr/>
                  <a:lstStyle/>
                  <a:p>
                    <a:fld id="{4348254F-86A8-4DE6-B3E2-1348E80BB91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AE74-4C9F-9ECE-1CEE64A0202E}"/>
                </c:ext>
              </c:extLst>
            </c:dLbl>
            <c:dLbl>
              <c:idx val="10"/>
              <c:tx>
                <c:rich>
                  <a:bodyPr/>
                  <a:lstStyle/>
                  <a:p>
                    <a:fld id="{594D3A7D-4211-4A7E-90A7-476BF9CDDD1F}"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AE74-4C9F-9ECE-1CEE64A0202E}"/>
                </c:ext>
              </c:extLst>
            </c:dLbl>
            <c:dLbl>
              <c:idx val="11"/>
              <c:tx>
                <c:rich>
                  <a:bodyPr/>
                  <a:lstStyle/>
                  <a:p>
                    <a:fld id="{BEC38125-FD2B-4BD0-A541-6EC841C5AB1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AE74-4C9F-9ECE-1CEE64A0202E}"/>
                </c:ext>
              </c:extLst>
            </c:dLbl>
            <c:dLbl>
              <c:idx val="12"/>
              <c:tx>
                <c:rich>
                  <a:bodyPr/>
                  <a:lstStyle/>
                  <a:p>
                    <a:fld id="{A8147F08-CEED-4BC3-B52F-492BE4F002A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E74-4C9F-9ECE-1CEE64A0202E}"/>
                </c:ext>
              </c:extLst>
            </c:dLbl>
            <c:dLbl>
              <c:idx val="13"/>
              <c:tx>
                <c:rich>
                  <a:bodyPr/>
                  <a:lstStyle/>
                  <a:p>
                    <a:fld id="{5AE14010-3ECF-46D0-A623-F282DED11E6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E74-4C9F-9ECE-1CEE64A0202E}"/>
                </c:ext>
              </c:extLst>
            </c:dLbl>
            <c:dLbl>
              <c:idx val="14"/>
              <c:tx>
                <c:rich>
                  <a:bodyPr/>
                  <a:lstStyle/>
                  <a:p>
                    <a:fld id="{0743F85D-6E88-4EA5-B25D-51DDADD74EA0}"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AE74-4C9F-9ECE-1CEE64A0202E}"/>
                </c:ext>
              </c:extLst>
            </c:dLbl>
            <c:dLbl>
              <c:idx val="15"/>
              <c:tx>
                <c:rich>
                  <a:bodyPr/>
                  <a:lstStyle/>
                  <a:p>
                    <a:fld id="{06660D0E-D928-4943-929F-CBDFBD95520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E74-4C9F-9ECE-1CEE64A0202E}"/>
                </c:ext>
              </c:extLst>
            </c:dLbl>
            <c:dLbl>
              <c:idx val="16"/>
              <c:tx>
                <c:rich>
                  <a:bodyPr/>
                  <a:lstStyle/>
                  <a:p>
                    <a:fld id="{C6F02564-AA38-418F-8AA7-607690BCF135}"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AE74-4C9F-9ECE-1CEE64A0202E}"/>
                </c:ext>
              </c:extLst>
            </c:dLbl>
            <c:dLbl>
              <c:idx val="17"/>
              <c:tx>
                <c:rich>
                  <a:bodyPr/>
                  <a:lstStyle/>
                  <a:p>
                    <a:fld id="{E4633226-1821-4546-8854-8B013DA6C46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E74-4C9F-9ECE-1CEE64A0202E}"/>
                </c:ext>
              </c:extLst>
            </c:dLbl>
            <c:dLbl>
              <c:idx val="18"/>
              <c:tx>
                <c:rich>
                  <a:bodyPr/>
                  <a:lstStyle/>
                  <a:p>
                    <a:fld id="{C167C07E-11ED-461E-80F0-B2617910F305}"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AE74-4C9F-9ECE-1CEE64A0202E}"/>
                </c:ext>
              </c:extLst>
            </c:dLbl>
            <c:dLbl>
              <c:idx val="19"/>
              <c:tx>
                <c:rich>
                  <a:bodyPr/>
                  <a:lstStyle/>
                  <a:p>
                    <a:fld id="{A17117E5-389D-4155-A139-6E21E34C8EBD}"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AE74-4C9F-9ECE-1CEE64A0202E}"/>
                </c:ext>
              </c:extLst>
            </c:dLbl>
            <c:dLbl>
              <c:idx val="20"/>
              <c:tx>
                <c:rich>
                  <a:bodyPr/>
                  <a:lstStyle/>
                  <a:p>
                    <a:fld id="{63AA52E0-BA47-417D-8CA3-D7AA85DED9A1}"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AE74-4C9F-9ECE-1CEE64A0202E}"/>
                </c:ext>
              </c:extLst>
            </c:dLbl>
            <c:dLbl>
              <c:idx val="21"/>
              <c:tx>
                <c:rich>
                  <a:bodyPr/>
                  <a:lstStyle/>
                  <a:p>
                    <a:fld id="{CBFA1698-4618-43AF-BD21-F84F607ECAF0}"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AE74-4C9F-9ECE-1CEE64A0202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'Main Trends'!$D$113:$D$134</c:f>
              <c:numCache>
                <c:formatCode>General</c:formatCode>
                <c:ptCount val="22"/>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47.198</c:v>
                </c:pt>
                <c:pt idx="13">
                  <c:v>67.853000000000009</c:v>
                </c:pt>
                <c:pt idx="14">
                  <c:v>36.262999999999998</c:v>
                </c:pt>
                <c:pt idx="15">
                  <c:v>39.908000000000001</c:v>
                </c:pt>
                <c:pt idx="16">
                  <c:v>28.972999999999999</c:v>
                </c:pt>
                <c:pt idx="17">
                  <c:v>38.692999999999998</c:v>
                </c:pt>
                <c:pt idx="18">
                  <c:v>37.478000000000002</c:v>
                </c:pt>
                <c:pt idx="19">
                  <c:v>30.188000000000002</c:v>
                </c:pt>
                <c:pt idx="20">
                  <c:v>24.113</c:v>
                </c:pt>
                <c:pt idx="21">
                  <c:v>27.757999999999999</c:v>
                </c:pt>
              </c:numCache>
            </c:numRef>
          </c:xVal>
          <c:yVal>
            <c:numRef>
              <c:f>'Main Trends'!$AX$113:$AX$134</c:f>
              <c:numCache>
                <c:formatCode>General</c:formatCode>
                <c:ptCount val="22"/>
                <c:pt idx="0">
                  <c:v>46</c:v>
                </c:pt>
                <c:pt idx="1">
                  <c:v>54</c:v>
                </c:pt>
                <c:pt idx="2">
                  <c:v>35</c:v>
                </c:pt>
                <c:pt idx="3">
                  <c:v>28</c:v>
                </c:pt>
                <c:pt idx="4">
                  <c:v>42</c:v>
                </c:pt>
                <c:pt idx="5">
                  <c:v>65</c:v>
                </c:pt>
                <c:pt idx="6">
                  <c:v>26</c:v>
                </c:pt>
                <c:pt idx="7">
                  <c:v>35</c:v>
                </c:pt>
                <c:pt idx="8">
                  <c:v>58</c:v>
                </c:pt>
                <c:pt idx="9">
                  <c:v>61</c:v>
                </c:pt>
                <c:pt idx="10">
                  <c:v>31</c:v>
                </c:pt>
                <c:pt idx="11">
                  <c:v>49</c:v>
                </c:pt>
                <c:pt idx="12">
                  <c:v>67</c:v>
                </c:pt>
                <c:pt idx="13">
                  <c:v>65</c:v>
                </c:pt>
                <c:pt idx="14">
                  <c:v>43</c:v>
                </c:pt>
                <c:pt idx="15">
                  <c:v>47</c:v>
                </c:pt>
                <c:pt idx="16">
                  <c:v>49</c:v>
                </c:pt>
                <c:pt idx="17">
                  <c:v>45</c:v>
                </c:pt>
                <c:pt idx="18">
                  <c:v>44</c:v>
                </c:pt>
                <c:pt idx="19">
                  <c:v>42</c:v>
                </c:pt>
                <c:pt idx="20">
                  <c:v>41</c:v>
                </c:pt>
                <c:pt idx="21">
                  <c:v>51</c:v>
                </c:pt>
              </c:numCache>
            </c:numRef>
          </c:yVal>
          <c:smooth val="0"/>
          <c:extLst>
            <c:ext xmlns:c15="http://schemas.microsoft.com/office/drawing/2012/chart" uri="{02D57815-91ED-43cb-92C2-25804820EDAC}">
              <c15:datalabelsRange>
                <c15:f>'Main Trends'!$B$113:$B$134</c15:f>
                <c15:dlblRangeCache>
                  <c:ptCount val="22"/>
                  <c:pt idx="0">
                    <c:v>Phillipines</c:v>
                  </c:pt>
                  <c:pt idx="1">
                    <c:v>India</c:v>
                  </c:pt>
                  <c:pt idx="2">
                    <c:v>Qatar</c:v>
                  </c:pt>
                  <c:pt idx="3">
                    <c:v>Egypt</c:v>
                  </c:pt>
                  <c:pt idx="4">
                    <c:v>UAE</c:v>
                  </c:pt>
                  <c:pt idx="5">
                    <c:v>Thailand</c:v>
                  </c:pt>
                  <c:pt idx="6">
                    <c:v>Kuwait</c:v>
                  </c:pt>
                  <c:pt idx="7">
                    <c:v>Bahrain</c:v>
                  </c:pt>
                  <c:pt idx="8">
                    <c:v>Malaysia</c:v>
                  </c:pt>
                  <c:pt idx="9">
                    <c:v>Indonesia</c:v>
                  </c:pt>
                  <c:pt idx="10">
                    <c:v>Saudia Arabia</c:v>
                  </c:pt>
                  <c:pt idx="11">
                    <c:v>Singapore</c:v>
                  </c:pt>
                  <c:pt idx="12">
                    <c:v>Spain</c:v>
                  </c:pt>
                  <c:pt idx="13">
                    <c:v>Italy</c:v>
                  </c:pt>
                  <c:pt idx="14">
                    <c:v>Australia</c:v>
                  </c:pt>
                  <c:pt idx="15">
                    <c:v>France</c:v>
                  </c:pt>
                  <c:pt idx="16">
                    <c:v>Great Britain</c:v>
                  </c:pt>
                  <c:pt idx="17">
                    <c:v>Germany</c:v>
                  </c:pt>
                  <c:pt idx="18">
                    <c:v>Finland</c:v>
                  </c:pt>
                  <c:pt idx="19">
                    <c:v>Norway</c:v>
                  </c:pt>
                  <c:pt idx="20">
                    <c:v>Sweden</c:v>
                  </c:pt>
                  <c:pt idx="21">
                    <c:v>Denmark</c:v>
                  </c:pt>
                </c15:dlblRangeCache>
              </c15:datalabelsRange>
            </c:ext>
            <c:ext xmlns:c16="http://schemas.microsoft.com/office/drawing/2014/chart" uri="{C3380CC4-5D6E-409C-BE32-E72D297353CC}">
              <c16:uniqueId val="{0000001B-AE74-4C9F-9ECE-1CEE64A0202E}"/>
            </c:ext>
          </c:extLst>
        </c:ser>
        <c:dLbls>
          <c:showLegendKey val="0"/>
          <c:showVal val="0"/>
          <c:showCatName val="0"/>
          <c:showSerName val="0"/>
          <c:showPercent val="0"/>
          <c:showBubbleSize val="0"/>
        </c:dLbls>
        <c:axId val="532367696"/>
        <c:axId val="532366056"/>
        <c:extLst/>
      </c:scatterChart>
      <c:valAx>
        <c:axId val="5462803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GB" sz="1600" b="1" baseline="0"/>
                  <a:t>% Debiased National Religiosity</a:t>
                </a:r>
                <a:endParaRPr lang="en-GB" sz="1600" b="1"/>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546282328"/>
        <c:crosses val="autoZero"/>
        <c:crossBetween val="midCat"/>
      </c:valAx>
      <c:valAx>
        <c:axId val="5462823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n-GB" sz="1600" b="1" i="0" baseline="0">
                    <a:effectLst/>
                  </a:rPr>
                  <a:t>% Responses to </a:t>
                </a:r>
                <a:r>
                  <a:rPr lang="en-GB" sz="1600" b="1" i="0" u="sng" baseline="0">
                    <a:effectLst/>
                  </a:rPr>
                  <a:t>Unconstrained </a:t>
                </a:r>
                <a:r>
                  <a:rPr lang="en-GB" sz="1600" b="1" i="0" baseline="0">
                    <a:effectLst/>
                  </a:rPr>
                  <a:t>climate survey questions</a:t>
                </a:r>
                <a:endParaRPr lang="en-GB" sz="1600">
                  <a:effectLst/>
                </a:endParaRPr>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sz="1200" b="0" i="0" u="none" strike="noStrike" kern="1200" baseline="0">
                <a:solidFill>
                  <a:schemeClr val="accent1"/>
                </a:solidFill>
                <a:latin typeface="+mn-lt"/>
                <a:ea typeface="+mn-ea"/>
                <a:cs typeface="+mn-cs"/>
              </a:defRPr>
            </a:pPr>
            <a:endParaRPr lang="en-US"/>
          </a:p>
        </c:txPr>
        <c:crossAx val="546280360"/>
        <c:crosses val="autoZero"/>
        <c:crossBetween val="midCat"/>
      </c:valAx>
      <c:valAx>
        <c:axId val="532366056"/>
        <c:scaling>
          <c:orientation val="minMax"/>
          <c:max val="80"/>
          <c:min val="0"/>
        </c:scaling>
        <c:delete val="0"/>
        <c:axPos val="r"/>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GB" sz="1600" b="1"/>
                  <a:t>% Responses</a:t>
                </a:r>
                <a:r>
                  <a:rPr lang="en-GB" sz="1600" b="1" baseline="0"/>
                  <a:t> to </a:t>
                </a:r>
                <a:r>
                  <a:rPr lang="en-GB" sz="1600" b="1" u="sng" baseline="0"/>
                  <a:t>Reality-Constrained </a:t>
                </a:r>
                <a:r>
                  <a:rPr lang="en-GB" sz="1600" b="1" baseline="0"/>
                  <a:t>climate survey questions</a:t>
                </a:r>
                <a:endParaRPr lang="en-GB" sz="1600" b="1"/>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accent2"/>
            </a:solidFill>
            <a:round/>
          </a:ln>
          <a:effectLst/>
        </c:spPr>
        <c:txPr>
          <a:bodyPr rot="-60000000" spcFirstLastPara="1" vertOverflow="ellipsis" vert="horz" wrap="square" anchor="ctr" anchorCtr="1"/>
          <a:lstStyle/>
          <a:p>
            <a:pPr>
              <a:defRPr sz="1200" b="0" i="0" u="none" strike="noStrike" kern="1200" baseline="0">
                <a:solidFill>
                  <a:schemeClr val="accent2"/>
                </a:solidFill>
                <a:latin typeface="+mn-lt"/>
                <a:ea typeface="+mn-ea"/>
                <a:cs typeface="+mn-cs"/>
              </a:defRPr>
            </a:pPr>
            <a:endParaRPr lang="en-US"/>
          </a:p>
        </c:txPr>
        <c:crossAx val="532367696"/>
        <c:crosses val="max"/>
        <c:crossBetween val="midCat"/>
      </c:valAx>
      <c:valAx>
        <c:axId val="532367696"/>
        <c:scaling>
          <c:orientation val="minMax"/>
        </c:scaling>
        <c:delete val="1"/>
        <c:axPos val="b"/>
        <c:numFmt formatCode="General" sourceLinked="1"/>
        <c:majorTickMark val="out"/>
        <c:minorTickMark val="none"/>
        <c:tickLblPos val="nextTo"/>
        <c:crossAx val="53236605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500" b="0" i="0" u="none" strike="noStrike" kern="1200" spc="0" baseline="0">
                <a:solidFill>
                  <a:schemeClr val="tx1">
                    <a:lumMod val="65000"/>
                    <a:lumOff val="35000"/>
                  </a:schemeClr>
                </a:solidFill>
                <a:latin typeface="+mn-lt"/>
                <a:ea typeface="+mn-ea"/>
                <a:cs typeface="+mn-cs"/>
              </a:defRPr>
            </a:pPr>
            <a:r>
              <a:rPr lang="en-GB" sz="2200" b="1"/>
              <a:t>% Responses to: </a:t>
            </a:r>
            <a:r>
              <a:rPr lang="en-GB" sz="2200" b="1" baseline="0"/>
              <a:t>'How serious a problem, if at all, do you think climate change is?'</a:t>
            </a:r>
          </a:p>
          <a:p>
            <a:pPr>
              <a:defRPr sz="1500"/>
            </a:pPr>
            <a:r>
              <a:rPr lang="en-GB" sz="1800" b="1" baseline="0"/>
              <a:t>(Black circle='Very serious', Light-grey square='Extremely serious', Dark-grey diamond='Very or Extremely serious'), versus Debiased National Religiosity. 37 Nations.</a:t>
            </a:r>
            <a:endParaRPr lang="en-GB" sz="1800" b="1"/>
          </a:p>
        </c:rich>
      </c:tx>
      <c:overlay val="0"/>
      <c:spPr>
        <a:noFill/>
        <a:ln>
          <a:noFill/>
        </a:ln>
        <a:effectLst/>
      </c:spPr>
      <c:txPr>
        <a:bodyPr rot="0" spcFirstLastPara="1" vertOverflow="ellipsis" vert="horz" wrap="square" anchor="ctr" anchorCtr="1"/>
        <a:lstStyle/>
        <a:p>
          <a:pPr>
            <a:defRPr sz="15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diamond"/>
            <c:size val="7"/>
            <c:spPr>
              <a:solidFill>
                <a:schemeClr val="tx1">
                  <a:lumMod val="65000"/>
                  <a:lumOff val="35000"/>
                </a:schemeClr>
              </a:solidFill>
              <a:ln w="9525">
                <a:noFill/>
              </a:ln>
              <a:effectLst/>
            </c:spPr>
          </c:marker>
          <c:dPt>
            <c:idx val="0"/>
            <c:marker>
              <c:symbol val="diamond"/>
              <c:size val="7"/>
              <c:spPr>
                <a:solidFill>
                  <a:schemeClr val="tx1">
                    <a:lumMod val="65000"/>
                    <a:lumOff val="35000"/>
                  </a:schemeClr>
                </a:solidFill>
                <a:ln w="9525">
                  <a:noFill/>
                </a:ln>
                <a:effectLst/>
              </c:spPr>
            </c:marker>
            <c:bubble3D val="0"/>
            <c:extLst>
              <c:ext xmlns:c16="http://schemas.microsoft.com/office/drawing/2014/chart" uri="{C3380CC4-5D6E-409C-BE32-E72D297353CC}">
                <c16:uniqueId val="{00000000-0A4B-4653-834D-0D32D1A1DE26}"/>
              </c:ext>
            </c:extLst>
          </c:dPt>
          <c:dPt>
            <c:idx val="1"/>
            <c:marker>
              <c:symbol val="diamond"/>
              <c:size val="7"/>
              <c:spPr>
                <a:solidFill>
                  <a:schemeClr val="tx1">
                    <a:lumMod val="65000"/>
                    <a:lumOff val="35000"/>
                  </a:schemeClr>
                </a:solidFill>
                <a:ln w="9525">
                  <a:noFill/>
                </a:ln>
                <a:effectLst/>
              </c:spPr>
            </c:marker>
            <c:bubble3D val="0"/>
            <c:extLst>
              <c:ext xmlns:c16="http://schemas.microsoft.com/office/drawing/2014/chart" uri="{C3380CC4-5D6E-409C-BE32-E72D297353CC}">
                <c16:uniqueId val="{00000001-0A4B-4653-834D-0D32D1A1DE26}"/>
              </c:ext>
            </c:extLst>
          </c:dPt>
          <c:dPt>
            <c:idx val="2"/>
            <c:marker>
              <c:symbol val="diamond"/>
              <c:size val="7"/>
              <c:spPr>
                <a:solidFill>
                  <a:schemeClr val="tx1">
                    <a:lumMod val="65000"/>
                    <a:lumOff val="35000"/>
                  </a:schemeClr>
                </a:solidFill>
                <a:ln w="9525">
                  <a:noFill/>
                </a:ln>
                <a:effectLst/>
              </c:spPr>
            </c:marker>
            <c:bubble3D val="0"/>
            <c:extLst>
              <c:ext xmlns:c16="http://schemas.microsoft.com/office/drawing/2014/chart" uri="{C3380CC4-5D6E-409C-BE32-E72D297353CC}">
                <c16:uniqueId val="{00000002-0A4B-4653-834D-0D32D1A1DE26}"/>
              </c:ext>
            </c:extLst>
          </c:dPt>
          <c:dPt>
            <c:idx val="3"/>
            <c:marker>
              <c:symbol val="diamond"/>
              <c:size val="7"/>
              <c:spPr>
                <a:solidFill>
                  <a:schemeClr val="tx1">
                    <a:lumMod val="65000"/>
                    <a:lumOff val="35000"/>
                  </a:schemeClr>
                </a:solidFill>
                <a:ln w="9525">
                  <a:noFill/>
                </a:ln>
                <a:effectLst/>
              </c:spPr>
            </c:marker>
            <c:bubble3D val="0"/>
            <c:extLst>
              <c:ext xmlns:c16="http://schemas.microsoft.com/office/drawing/2014/chart" uri="{C3380CC4-5D6E-409C-BE32-E72D297353CC}">
                <c16:uniqueId val="{00000003-0A4B-4653-834D-0D32D1A1DE26}"/>
              </c:ext>
            </c:extLst>
          </c:dPt>
          <c:dPt>
            <c:idx val="4"/>
            <c:marker>
              <c:symbol val="diamond"/>
              <c:size val="7"/>
              <c:spPr>
                <a:solidFill>
                  <a:schemeClr val="tx1">
                    <a:lumMod val="65000"/>
                    <a:lumOff val="35000"/>
                  </a:schemeClr>
                </a:solidFill>
                <a:ln w="9525">
                  <a:noFill/>
                </a:ln>
                <a:effectLst/>
              </c:spPr>
            </c:marker>
            <c:bubble3D val="0"/>
            <c:extLst>
              <c:ext xmlns:c16="http://schemas.microsoft.com/office/drawing/2014/chart" uri="{C3380CC4-5D6E-409C-BE32-E72D297353CC}">
                <c16:uniqueId val="{00000004-0A4B-4653-834D-0D32D1A1DE26}"/>
              </c:ext>
            </c:extLst>
          </c:dPt>
          <c:dPt>
            <c:idx val="5"/>
            <c:marker>
              <c:symbol val="diamond"/>
              <c:size val="7"/>
              <c:spPr>
                <a:solidFill>
                  <a:schemeClr val="tx1">
                    <a:lumMod val="65000"/>
                    <a:lumOff val="35000"/>
                  </a:schemeClr>
                </a:solidFill>
                <a:ln w="9525">
                  <a:noFill/>
                </a:ln>
                <a:effectLst/>
              </c:spPr>
            </c:marker>
            <c:bubble3D val="0"/>
            <c:extLst>
              <c:ext xmlns:c16="http://schemas.microsoft.com/office/drawing/2014/chart" uri="{C3380CC4-5D6E-409C-BE32-E72D297353CC}">
                <c16:uniqueId val="{00000005-0A4B-4653-834D-0D32D1A1DE26}"/>
              </c:ext>
            </c:extLst>
          </c:dPt>
          <c:dPt>
            <c:idx val="6"/>
            <c:marker>
              <c:symbol val="diamond"/>
              <c:size val="7"/>
              <c:spPr>
                <a:solidFill>
                  <a:schemeClr val="tx1">
                    <a:lumMod val="65000"/>
                    <a:lumOff val="35000"/>
                  </a:schemeClr>
                </a:solidFill>
                <a:ln w="9525">
                  <a:noFill/>
                </a:ln>
                <a:effectLst/>
              </c:spPr>
            </c:marker>
            <c:bubble3D val="0"/>
            <c:extLst>
              <c:ext xmlns:c16="http://schemas.microsoft.com/office/drawing/2014/chart" uri="{C3380CC4-5D6E-409C-BE32-E72D297353CC}">
                <c16:uniqueId val="{00000006-0A4B-4653-834D-0D32D1A1DE26}"/>
              </c:ext>
            </c:extLst>
          </c:dPt>
          <c:dPt>
            <c:idx val="7"/>
            <c:marker>
              <c:symbol val="diamond"/>
              <c:size val="7"/>
              <c:spPr>
                <a:solidFill>
                  <a:schemeClr val="tx1">
                    <a:lumMod val="65000"/>
                    <a:lumOff val="35000"/>
                  </a:schemeClr>
                </a:solidFill>
                <a:ln w="9525">
                  <a:noFill/>
                </a:ln>
                <a:effectLst/>
              </c:spPr>
            </c:marker>
            <c:bubble3D val="0"/>
            <c:extLst>
              <c:ext xmlns:c16="http://schemas.microsoft.com/office/drawing/2014/chart" uri="{C3380CC4-5D6E-409C-BE32-E72D297353CC}">
                <c16:uniqueId val="{00000007-0A4B-4653-834D-0D32D1A1DE26}"/>
              </c:ext>
            </c:extLst>
          </c:dPt>
          <c:dPt>
            <c:idx val="8"/>
            <c:marker>
              <c:symbol val="diamond"/>
              <c:size val="7"/>
              <c:spPr>
                <a:solidFill>
                  <a:schemeClr val="tx1">
                    <a:lumMod val="65000"/>
                    <a:lumOff val="35000"/>
                  </a:schemeClr>
                </a:solidFill>
                <a:ln w="9525">
                  <a:noFill/>
                </a:ln>
                <a:effectLst/>
              </c:spPr>
            </c:marker>
            <c:bubble3D val="0"/>
            <c:extLst>
              <c:ext xmlns:c16="http://schemas.microsoft.com/office/drawing/2014/chart" uri="{C3380CC4-5D6E-409C-BE32-E72D297353CC}">
                <c16:uniqueId val="{00000008-0A4B-4653-834D-0D32D1A1DE26}"/>
              </c:ext>
            </c:extLst>
          </c:dPt>
          <c:dPt>
            <c:idx val="9"/>
            <c:marker>
              <c:symbol val="diamond"/>
              <c:size val="7"/>
              <c:spPr>
                <a:solidFill>
                  <a:schemeClr val="tx1">
                    <a:lumMod val="65000"/>
                    <a:lumOff val="35000"/>
                  </a:schemeClr>
                </a:solidFill>
                <a:ln w="9525">
                  <a:noFill/>
                </a:ln>
                <a:effectLst/>
              </c:spPr>
            </c:marker>
            <c:bubble3D val="0"/>
            <c:extLst>
              <c:ext xmlns:c16="http://schemas.microsoft.com/office/drawing/2014/chart" uri="{C3380CC4-5D6E-409C-BE32-E72D297353CC}">
                <c16:uniqueId val="{00000009-0A4B-4653-834D-0D32D1A1DE26}"/>
              </c:ext>
            </c:extLst>
          </c:dPt>
          <c:dPt>
            <c:idx val="10"/>
            <c:marker>
              <c:symbol val="diamond"/>
              <c:size val="7"/>
              <c:spPr>
                <a:solidFill>
                  <a:schemeClr val="tx1">
                    <a:lumMod val="65000"/>
                    <a:lumOff val="35000"/>
                  </a:schemeClr>
                </a:solidFill>
                <a:ln w="9525">
                  <a:noFill/>
                </a:ln>
                <a:effectLst/>
              </c:spPr>
            </c:marker>
            <c:bubble3D val="0"/>
            <c:extLst>
              <c:ext xmlns:c16="http://schemas.microsoft.com/office/drawing/2014/chart" uri="{C3380CC4-5D6E-409C-BE32-E72D297353CC}">
                <c16:uniqueId val="{0000000A-0A4B-4653-834D-0D32D1A1DE26}"/>
              </c:ext>
            </c:extLst>
          </c:dPt>
          <c:dPt>
            <c:idx val="11"/>
            <c:marker>
              <c:symbol val="diamond"/>
              <c:size val="7"/>
              <c:spPr>
                <a:solidFill>
                  <a:schemeClr val="tx1">
                    <a:lumMod val="65000"/>
                    <a:lumOff val="35000"/>
                  </a:schemeClr>
                </a:solidFill>
                <a:ln w="9525">
                  <a:noFill/>
                </a:ln>
                <a:effectLst/>
              </c:spPr>
            </c:marker>
            <c:bubble3D val="0"/>
            <c:extLst>
              <c:ext xmlns:c16="http://schemas.microsoft.com/office/drawing/2014/chart" uri="{C3380CC4-5D6E-409C-BE32-E72D297353CC}">
                <c16:uniqueId val="{0000000B-0A4B-4653-834D-0D32D1A1DE26}"/>
              </c:ext>
            </c:extLst>
          </c:dPt>
          <c:dPt>
            <c:idx val="12"/>
            <c:marker>
              <c:symbol val="diamond"/>
              <c:size val="7"/>
              <c:spPr>
                <a:solidFill>
                  <a:schemeClr val="tx1">
                    <a:lumMod val="65000"/>
                    <a:lumOff val="35000"/>
                  </a:schemeClr>
                </a:solidFill>
                <a:ln w="9525">
                  <a:noFill/>
                </a:ln>
                <a:effectLst/>
              </c:spPr>
            </c:marker>
            <c:bubble3D val="0"/>
            <c:extLst>
              <c:ext xmlns:c16="http://schemas.microsoft.com/office/drawing/2014/chart" uri="{C3380CC4-5D6E-409C-BE32-E72D297353CC}">
                <c16:uniqueId val="{0000000C-0A4B-4653-834D-0D32D1A1DE26}"/>
              </c:ext>
            </c:extLst>
          </c:dPt>
          <c:dPt>
            <c:idx val="13"/>
            <c:marker>
              <c:symbol val="diamond"/>
              <c:size val="7"/>
              <c:spPr>
                <a:solidFill>
                  <a:schemeClr val="tx1">
                    <a:lumMod val="65000"/>
                    <a:lumOff val="35000"/>
                  </a:schemeClr>
                </a:solidFill>
                <a:ln w="9525">
                  <a:noFill/>
                </a:ln>
                <a:effectLst/>
              </c:spPr>
            </c:marker>
            <c:bubble3D val="0"/>
            <c:extLst>
              <c:ext xmlns:c16="http://schemas.microsoft.com/office/drawing/2014/chart" uri="{C3380CC4-5D6E-409C-BE32-E72D297353CC}">
                <c16:uniqueId val="{0000000D-0A4B-4653-834D-0D32D1A1DE26}"/>
              </c:ext>
            </c:extLst>
          </c:dPt>
          <c:dPt>
            <c:idx val="14"/>
            <c:marker>
              <c:symbol val="diamond"/>
              <c:size val="7"/>
              <c:spPr>
                <a:solidFill>
                  <a:schemeClr val="tx1">
                    <a:lumMod val="65000"/>
                    <a:lumOff val="35000"/>
                  </a:schemeClr>
                </a:solidFill>
                <a:ln w="9525">
                  <a:noFill/>
                </a:ln>
                <a:effectLst/>
              </c:spPr>
            </c:marker>
            <c:bubble3D val="0"/>
            <c:extLst>
              <c:ext xmlns:c16="http://schemas.microsoft.com/office/drawing/2014/chart" uri="{C3380CC4-5D6E-409C-BE32-E72D297353CC}">
                <c16:uniqueId val="{0000000E-0A4B-4653-834D-0D32D1A1DE26}"/>
              </c:ext>
            </c:extLst>
          </c:dPt>
          <c:dPt>
            <c:idx val="15"/>
            <c:marker>
              <c:symbol val="diamond"/>
              <c:size val="7"/>
              <c:spPr>
                <a:solidFill>
                  <a:schemeClr val="tx1">
                    <a:lumMod val="65000"/>
                    <a:lumOff val="35000"/>
                  </a:schemeClr>
                </a:solidFill>
                <a:ln w="9525">
                  <a:noFill/>
                </a:ln>
                <a:effectLst/>
              </c:spPr>
            </c:marker>
            <c:bubble3D val="0"/>
            <c:extLst>
              <c:ext xmlns:c16="http://schemas.microsoft.com/office/drawing/2014/chart" uri="{C3380CC4-5D6E-409C-BE32-E72D297353CC}">
                <c16:uniqueId val="{0000000F-0A4B-4653-834D-0D32D1A1DE26}"/>
              </c:ext>
            </c:extLst>
          </c:dPt>
          <c:dPt>
            <c:idx val="16"/>
            <c:marker>
              <c:symbol val="diamond"/>
              <c:size val="7"/>
              <c:spPr>
                <a:solidFill>
                  <a:schemeClr val="tx1">
                    <a:lumMod val="65000"/>
                    <a:lumOff val="35000"/>
                  </a:schemeClr>
                </a:solidFill>
                <a:ln w="9525">
                  <a:noFill/>
                </a:ln>
                <a:effectLst/>
              </c:spPr>
            </c:marker>
            <c:bubble3D val="0"/>
            <c:extLst>
              <c:ext xmlns:c16="http://schemas.microsoft.com/office/drawing/2014/chart" uri="{C3380CC4-5D6E-409C-BE32-E72D297353CC}">
                <c16:uniqueId val="{00000010-0A4B-4653-834D-0D32D1A1DE26}"/>
              </c:ext>
            </c:extLst>
          </c:dPt>
          <c:dPt>
            <c:idx val="17"/>
            <c:marker>
              <c:symbol val="diamond"/>
              <c:size val="7"/>
              <c:spPr>
                <a:solidFill>
                  <a:schemeClr val="tx1">
                    <a:lumMod val="65000"/>
                    <a:lumOff val="35000"/>
                  </a:schemeClr>
                </a:solidFill>
                <a:ln w="9525">
                  <a:noFill/>
                </a:ln>
                <a:effectLst/>
              </c:spPr>
            </c:marker>
            <c:bubble3D val="0"/>
            <c:extLst>
              <c:ext xmlns:c16="http://schemas.microsoft.com/office/drawing/2014/chart" uri="{C3380CC4-5D6E-409C-BE32-E72D297353CC}">
                <c16:uniqueId val="{00000011-0A4B-4653-834D-0D32D1A1DE26}"/>
              </c:ext>
            </c:extLst>
          </c:dPt>
          <c:dPt>
            <c:idx val="18"/>
            <c:marker>
              <c:symbol val="diamond"/>
              <c:size val="7"/>
              <c:spPr>
                <a:solidFill>
                  <a:schemeClr val="tx1">
                    <a:lumMod val="65000"/>
                    <a:lumOff val="35000"/>
                  </a:schemeClr>
                </a:solidFill>
                <a:ln w="9525">
                  <a:noFill/>
                </a:ln>
                <a:effectLst/>
              </c:spPr>
            </c:marker>
            <c:bubble3D val="0"/>
            <c:extLst>
              <c:ext xmlns:c16="http://schemas.microsoft.com/office/drawing/2014/chart" uri="{C3380CC4-5D6E-409C-BE32-E72D297353CC}">
                <c16:uniqueId val="{00000012-0A4B-4653-834D-0D32D1A1DE26}"/>
              </c:ext>
            </c:extLst>
          </c:dPt>
          <c:dPt>
            <c:idx val="19"/>
            <c:marker>
              <c:symbol val="diamond"/>
              <c:size val="7"/>
              <c:spPr>
                <a:solidFill>
                  <a:schemeClr val="tx1">
                    <a:lumMod val="65000"/>
                    <a:lumOff val="35000"/>
                  </a:schemeClr>
                </a:solidFill>
                <a:ln w="9525">
                  <a:noFill/>
                </a:ln>
                <a:effectLst/>
              </c:spPr>
            </c:marker>
            <c:bubble3D val="0"/>
            <c:extLst>
              <c:ext xmlns:c16="http://schemas.microsoft.com/office/drawing/2014/chart" uri="{C3380CC4-5D6E-409C-BE32-E72D297353CC}">
                <c16:uniqueId val="{00000013-0A4B-4653-834D-0D32D1A1DE26}"/>
              </c:ext>
            </c:extLst>
          </c:dPt>
          <c:dPt>
            <c:idx val="20"/>
            <c:marker>
              <c:symbol val="diamond"/>
              <c:size val="7"/>
              <c:spPr>
                <a:solidFill>
                  <a:schemeClr val="tx1">
                    <a:lumMod val="65000"/>
                    <a:lumOff val="35000"/>
                  </a:schemeClr>
                </a:solidFill>
                <a:ln w="9525">
                  <a:noFill/>
                </a:ln>
                <a:effectLst/>
              </c:spPr>
            </c:marker>
            <c:bubble3D val="0"/>
            <c:extLst>
              <c:ext xmlns:c16="http://schemas.microsoft.com/office/drawing/2014/chart" uri="{C3380CC4-5D6E-409C-BE32-E72D297353CC}">
                <c16:uniqueId val="{00000014-0A4B-4653-834D-0D32D1A1DE26}"/>
              </c:ext>
            </c:extLst>
          </c:dPt>
          <c:dPt>
            <c:idx val="21"/>
            <c:marker>
              <c:symbol val="diamond"/>
              <c:size val="7"/>
              <c:spPr>
                <a:solidFill>
                  <a:schemeClr val="tx1">
                    <a:lumMod val="65000"/>
                    <a:lumOff val="35000"/>
                  </a:schemeClr>
                </a:solidFill>
                <a:ln w="9525">
                  <a:noFill/>
                </a:ln>
                <a:effectLst/>
              </c:spPr>
            </c:marker>
            <c:bubble3D val="0"/>
            <c:extLst>
              <c:ext xmlns:c16="http://schemas.microsoft.com/office/drawing/2014/chart" uri="{C3380CC4-5D6E-409C-BE32-E72D297353CC}">
                <c16:uniqueId val="{00000015-0A4B-4653-834D-0D32D1A1DE26}"/>
              </c:ext>
            </c:extLst>
          </c:dPt>
          <c:dPt>
            <c:idx val="22"/>
            <c:marker>
              <c:symbol val="diamond"/>
              <c:size val="7"/>
              <c:spPr>
                <a:solidFill>
                  <a:schemeClr val="tx1">
                    <a:lumMod val="65000"/>
                    <a:lumOff val="35000"/>
                  </a:schemeClr>
                </a:solidFill>
                <a:ln w="9525">
                  <a:noFill/>
                </a:ln>
                <a:effectLst/>
              </c:spPr>
            </c:marker>
            <c:bubble3D val="0"/>
            <c:extLst>
              <c:ext xmlns:c16="http://schemas.microsoft.com/office/drawing/2014/chart" uri="{C3380CC4-5D6E-409C-BE32-E72D297353CC}">
                <c16:uniqueId val="{00000016-0A4B-4653-834D-0D32D1A1DE26}"/>
              </c:ext>
            </c:extLst>
          </c:dPt>
          <c:dPt>
            <c:idx val="23"/>
            <c:marker>
              <c:symbol val="diamond"/>
              <c:size val="7"/>
              <c:spPr>
                <a:solidFill>
                  <a:schemeClr val="tx1">
                    <a:lumMod val="65000"/>
                    <a:lumOff val="35000"/>
                  </a:schemeClr>
                </a:solidFill>
                <a:ln w="9525">
                  <a:noFill/>
                </a:ln>
                <a:effectLst/>
              </c:spPr>
            </c:marker>
            <c:bubble3D val="0"/>
            <c:extLst>
              <c:ext xmlns:c16="http://schemas.microsoft.com/office/drawing/2014/chart" uri="{C3380CC4-5D6E-409C-BE32-E72D297353CC}">
                <c16:uniqueId val="{00000017-0A4B-4653-834D-0D32D1A1DE26}"/>
              </c:ext>
            </c:extLst>
          </c:dPt>
          <c:dPt>
            <c:idx val="24"/>
            <c:marker>
              <c:symbol val="diamond"/>
              <c:size val="7"/>
              <c:spPr>
                <a:solidFill>
                  <a:schemeClr val="tx1">
                    <a:lumMod val="65000"/>
                    <a:lumOff val="35000"/>
                  </a:schemeClr>
                </a:solidFill>
                <a:ln w="9525">
                  <a:noFill/>
                </a:ln>
                <a:effectLst/>
              </c:spPr>
            </c:marker>
            <c:bubble3D val="0"/>
            <c:extLst>
              <c:ext xmlns:c16="http://schemas.microsoft.com/office/drawing/2014/chart" uri="{C3380CC4-5D6E-409C-BE32-E72D297353CC}">
                <c16:uniqueId val="{00000018-0A4B-4653-834D-0D32D1A1DE26}"/>
              </c:ext>
            </c:extLst>
          </c:dPt>
          <c:dPt>
            <c:idx val="25"/>
            <c:marker>
              <c:symbol val="diamond"/>
              <c:size val="7"/>
              <c:spPr>
                <a:solidFill>
                  <a:schemeClr val="tx1">
                    <a:lumMod val="65000"/>
                    <a:lumOff val="35000"/>
                  </a:schemeClr>
                </a:solidFill>
                <a:ln w="9525">
                  <a:noFill/>
                </a:ln>
                <a:effectLst/>
              </c:spPr>
            </c:marker>
            <c:bubble3D val="0"/>
            <c:extLst>
              <c:ext xmlns:c16="http://schemas.microsoft.com/office/drawing/2014/chart" uri="{C3380CC4-5D6E-409C-BE32-E72D297353CC}">
                <c16:uniqueId val="{00000019-0A4B-4653-834D-0D32D1A1DE26}"/>
              </c:ext>
            </c:extLst>
          </c:dPt>
          <c:dPt>
            <c:idx val="26"/>
            <c:marker>
              <c:symbol val="diamond"/>
              <c:size val="7"/>
              <c:spPr>
                <a:solidFill>
                  <a:schemeClr val="tx1">
                    <a:lumMod val="65000"/>
                    <a:lumOff val="35000"/>
                  </a:schemeClr>
                </a:solidFill>
                <a:ln w="9525">
                  <a:noFill/>
                </a:ln>
                <a:effectLst/>
              </c:spPr>
            </c:marker>
            <c:bubble3D val="0"/>
            <c:extLst>
              <c:ext xmlns:c16="http://schemas.microsoft.com/office/drawing/2014/chart" uri="{C3380CC4-5D6E-409C-BE32-E72D297353CC}">
                <c16:uniqueId val="{0000001A-0A4B-4653-834D-0D32D1A1DE26}"/>
              </c:ext>
            </c:extLst>
          </c:dPt>
          <c:dPt>
            <c:idx val="27"/>
            <c:marker>
              <c:symbol val="diamond"/>
              <c:size val="7"/>
              <c:spPr>
                <a:solidFill>
                  <a:schemeClr val="tx1">
                    <a:lumMod val="65000"/>
                    <a:lumOff val="35000"/>
                  </a:schemeClr>
                </a:solidFill>
                <a:ln w="9525">
                  <a:noFill/>
                </a:ln>
                <a:effectLst/>
              </c:spPr>
            </c:marker>
            <c:bubble3D val="0"/>
            <c:extLst>
              <c:ext xmlns:c16="http://schemas.microsoft.com/office/drawing/2014/chart" uri="{C3380CC4-5D6E-409C-BE32-E72D297353CC}">
                <c16:uniqueId val="{0000001B-0A4B-4653-834D-0D32D1A1DE26}"/>
              </c:ext>
            </c:extLst>
          </c:dPt>
          <c:dPt>
            <c:idx val="28"/>
            <c:marker>
              <c:symbol val="diamond"/>
              <c:size val="7"/>
              <c:spPr>
                <a:solidFill>
                  <a:schemeClr val="tx1">
                    <a:lumMod val="65000"/>
                    <a:lumOff val="35000"/>
                  </a:schemeClr>
                </a:solidFill>
                <a:ln w="9525">
                  <a:noFill/>
                </a:ln>
                <a:effectLst/>
              </c:spPr>
            </c:marker>
            <c:bubble3D val="0"/>
            <c:extLst>
              <c:ext xmlns:c16="http://schemas.microsoft.com/office/drawing/2014/chart" uri="{C3380CC4-5D6E-409C-BE32-E72D297353CC}">
                <c16:uniqueId val="{0000001C-0A4B-4653-834D-0D32D1A1DE26}"/>
              </c:ext>
            </c:extLst>
          </c:dPt>
          <c:dPt>
            <c:idx val="29"/>
            <c:marker>
              <c:symbol val="diamond"/>
              <c:size val="7"/>
              <c:spPr>
                <a:solidFill>
                  <a:schemeClr val="tx1">
                    <a:lumMod val="65000"/>
                    <a:lumOff val="35000"/>
                  </a:schemeClr>
                </a:solidFill>
                <a:ln w="9525">
                  <a:noFill/>
                </a:ln>
                <a:effectLst/>
              </c:spPr>
            </c:marker>
            <c:bubble3D val="0"/>
            <c:extLst>
              <c:ext xmlns:c16="http://schemas.microsoft.com/office/drawing/2014/chart" uri="{C3380CC4-5D6E-409C-BE32-E72D297353CC}">
                <c16:uniqueId val="{0000001D-0A4B-4653-834D-0D32D1A1DE26}"/>
              </c:ext>
            </c:extLst>
          </c:dPt>
          <c:dPt>
            <c:idx val="30"/>
            <c:marker>
              <c:symbol val="diamond"/>
              <c:size val="7"/>
              <c:spPr>
                <a:solidFill>
                  <a:schemeClr val="tx1">
                    <a:lumMod val="65000"/>
                    <a:lumOff val="35000"/>
                  </a:schemeClr>
                </a:solidFill>
                <a:ln w="9525">
                  <a:noFill/>
                </a:ln>
                <a:effectLst/>
              </c:spPr>
            </c:marker>
            <c:bubble3D val="0"/>
            <c:extLst>
              <c:ext xmlns:c16="http://schemas.microsoft.com/office/drawing/2014/chart" uri="{C3380CC4-5D6E-409C-BE32-E72D297353CC}">
                <c16:uniqueId val="{0000001E-0A4B-4653-834D-0D32D1A1DE26}"/>
              </c:ext>
            </c:extLst>
          </c:dPt>
          <c:dPt>
            <c:idx val="31"/>
            <c:marker>
              <c:symbol val="diamond"/>
              <c:size val="7"/>
              <c:spPr>
                <a:solidFill>
                  <a:schemeClr val="tx1">
                    <a:lumMod val="65000"/>
                    <a:lumOff val="35000"/>
                  </a:schemeClr>
                </a:solidFill>
                <a:ln w="9525">
                  <a:noFill/>
                </a:ln>
                <a:effectLst/>
              </c:spPr>
            </c:marker>
            <c:bubble3D val="0"/>
            <c:extLst>
              <c:ext xmlns:c16="http://schemas.microsoft.com/office/drawing/2014/chart" uri="{C3380CC4-5D6E-409C-BE32-E72D297353CC}">
                <c16:uniqueId val="{0000001F-0A4B-4653-834D-0D32D1A1DE26}"/>
              </c:ext>
            </c:extLst>
          </c:dPt>
          <c:dPt>
            <c:idx val="32"/>
            <c:marker>
              <c:symbol val="diamond"/>
              <c:size val="7"/>
              <c:spPr>
                <a:solidFill>
                  <a:schemeClr val="tx1">
                    <a:lumMod val="65000"/>
                    <a:lumOff val="35000"/>
                  </a:schemeClr>
                </a:solidFill>
                <a:ln w="9525">
                  <a:noFill/>
                </a:ln>
                <a:effectLst/>
              </c:spPr>
            </c:marker>
            <c:bubble3D val="0"/>
            <c:extLst>
              <c:ext xmlns:c16="http://schemas.microsoft.com/office/drawing/2014/chart" uri="{C3380CC4-5D6E-409C-BE32-E72D297353CC}">
                <c16:uniqueId val="{00000020-0A4B-4653-834D-0D32D1A1DE26}"/>
              </c:ext>
            </c:extLst>
          </c:dPt>
          <c:dPt>
            <c:idx val="33"/>
            <c:marker>
              <c:symbol val="diamond"/>
              <c:size val="7"/>
              <c:spPr>
                <a:solidFill>
                  <a:schemeClr val="tx1">
                    <a:lumMod val="65000"/>
                    <a:lumOff val="35000"/>
                  </a:schemeClr>
                </a:solidFill>
                <a:ln w="9525">
                  <a:noFill/>
                </a:ln>
                <a:effectLst/>
              </c:spPr>
            </c:marker>
            <c:bubble3D val="0"/>
            <c:extLst>
              <c:ext xmlns:c16="http://schemas.microsoft.com/office/drawing/2014/chart" uri="{C3380CC4-5D6E-409C-BE32-E72D297353CC}">
                <c16:uniqueId val="{00000021-0A4B-4653-834D-0D32D1A1DE26}"/>
              </c:ext>
            </c:extLst>
          </c:dPt>
          <c:dPt>
            <c:idx val="34"/>
            <c:marker>
              <c:symbol val="diamond"/>
              <c:size val="7"/>
              <c:spPr>
                <a:solidFill>
                  <a:schemeClr val="tx1">
                    <a:lumMod val="65000"/>
                    <a:lumOff val="35000"/>
                  </a:schemeClr>
                </a:solidFill>
                <a:ln w="9525">
                  <a:noFill/>
                </a:ln>
                <a:effectLst/>
              </c:spPr>
            </c:marker>
            <c:bubble3D val="0"/>
            <c:extLst>
              <c:ext xmlns:c16="http://schemas.microsoft.com/office/drawing/2014/chart" uri="{C3380CC4-5D6E-409C-BE32-E72D297353CC}">
                <c16:uniqueId val="{00000022-0A4B-4653-834D-0D32D1A1DE26}"/>
              </c:ext>
            </c:extLst>
          </c:dPt>
          <c:dPt>
            <c:idx val="35"/>
            <c:marker>
              <c:symbol val="diamond"/>
              <c:size val="7"/>
              <c:spPr>
                <a:solidFill>
                  <a:schemeClr val="tx1">
                    <a:lumMod val="65000"/>
                    <a:lumOff val="35000"/>
                  </a:schemeClr>
                </a:solidFill>
                <a:ln w="9525">
                  <a:noFill/>
                </a:ln>
                <a:effectLst/>
              </c:spPr>
            </c:marker>
            <c:bubble3D val="0"/>
            <c:extLst>
              <c:ext xmlns:c16="http://schemas.microsoft.com/office/drawing/2014/chart" uri="{C3380CC4-5D6E-409C-BE32-E72D297353CC}">
                <c16:uniqueId val="{00000023-0A4B-4653-834D-0D32D1A1DE26}"/>
              </c:ext>
            </c:extLst>
          </c:dPt>
          <c:dPt>
            <c:idx val="36"/>
            <c:marker>
              <c:symbol val="diamond"/>
              <c:size val="7"/>
              <c:spPr>
                <a:solidFill>
                  <a:schemeClr val="tx1">
                    <a:lumMod val="65000"/>
                    <a:lumOff val="35000"/>
                  </a:schemeClr>
                </a:solidFill>
                <a:ln w="9525">
                  <a:noFill/>
                </a:ln>
                <a:effectLst/>
              </c:spPr>
            </c:marker>
            <c:bubble3D val="0"/>
            <c:extLst>
              <c:ext xmlns:c16="http://schemas.microsoft.com/office/drawing/2014/chart" uri="{C3380CC4-5D6E-409C-BE32-E72D297353CC}">
                <c16:uniqueId val="{00000024-0A4B-4653-834D-0D32D1A1DE26}"/>
              </c:ext>
            </c:extLst>
          </c:dPt>
          <c:dLbls>
            <c:dLbl>
              <c:idx val="0"/>
              <c:tx>
                <c:rich>
                  <a:bodyPr/>
                  <a:lstStyle/>
                  <a:p>
                    <a:fld id="{61B3D252-9F25-4B54-9AD5-973D0902B94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0A4B-4653-834D-0D32D1A1DE26}"/>
                </c:ext>
              </c:extLst>
            </c:dLbl>
            <c:dLbl>
              <c:idx val="1"/>
              <c:tx>
                <c:rich>
                  <a:bodyPr/>
                  <a:lstStyle/>
                  <a:p>
                    <a:fld id="{B6A52B01-92D3-451B-9425-0FAED1228DFE}"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0A4B-4653-834D-0D32D1A1DE26}"/>
                </c:ext>
              </c:extLst>
            </c:dLbl>
            <c:dLbl>
              <c:idx val="2"/>
              <c:tx>
                <c:rich>
                  <a:bodyPr/>
                  <a:lstStyle/>
                  <a:p>
                    <a:fld id="{3E40632A-8FE1-40B0-A754-A3ADBF62461E}" type="CELLRANGE">
                      <a:rPr lang="en-US">
                        <a:solidFill>
                          <a:schemeClr val="tx1">
                            <a:lumMod val="75000"/>
                            <a:lumOff val="25000"/>
                          </a:schemeClr>
                        </a:solidFill>
                      </a:rPr>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0A4B-4653-834D-0D32D1A1DE26}"/>
                </c:ext>
              </c:extLst>
            </c:dLbl>
            <c:dLbl>
              <c:idx val="3"/>
              <c:tx>
                <c:rich>
                  <a:bodyPr/>
                  <a:lstStyle/>
                  <a:p>
                    <a:fld id="{1FD47C76-EB60-4563-A9C7-C4753EFC227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0A4B-4653-834D-0D32D1A1DE26}"/>
                </c:ext>
              </c:extLst>
            </c:dLbl>
            <c:dLbl>
              <c:idx val="4"/>
              <c:tx>
                <c:rich>
                  <a:bodyPr/>
                  <a:lstStyle/>
                  <a:p>
                    <a:fld id="{C19E8145-AC13-403C-B2CC-8B6D9F51ABD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A4B-4653-834D-0D32D1A1DE26}"/>
                </c:ext>
              </c:extLst>
            </c:dLbl>
            <c:dLbl>
              <c:idx val="5"/>
              <c:layout>
                <c:manualLayout>
                  <c:x val="-4.9086622491401846E-2"/>
                  <c:y val="0"/>
                </c:manualLayout>
              </c:layout>
              <c:tx>
                <c:rich>
                  <a:bodyPr/>
                  <a:lstStyle/>
                  <a:p>
                    <a:fld id="{9B476375-B1D2-4AF3-B135-A997368E8FFD}" type="CELLRANGE">
                      <a:rPr lang="en-US">
                        <a:solidFill>
                          <a:schemeClr val="tx1">
                            <a:lumMod val="75000"/>
                            <a:lumOff val="25000"/>
                          </a:schemeClr>
                        </a:solidFill>
                      </a:rPr>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0A4B-4653-834D-0D32D1A1DE26}"/>
                </c:ext>
              </c:extLst>
            </c:dLbl>
            <c:dLbl>
              <c:idx val="6"/>
              <c:layout>
                <c:manualLayout>
                  <c:x val="-2.6008937264727555E-2"/>
                  <c:y val="-1.6694542060524058E-2"/>
                </c:manualLayout>
              </c:layout>
              <c:tx>
                <c:rich>
                  <a:bodyPr/>
                  <a:lstStyle/>
                  <a:p>
                    <a:fld id="{9DEA3248-4356-4522-8408-D17B87BDB04F}"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0A4B-4653-834D-0D32D1A1DE26}"/>
                </c:ext>
              </c:extLst>
            </c:dLbl>
            <c:dLbl>
              <c:idx val="7"/>
              <c:tx>
                <c:rich>
                  <a:bodyPr/>
                  <a:lstStyle/>
                  <a:p>
                    <a:fld id="{FCB62A56-EDEE-4243-B6C9-2E4FAEFBF92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0A4B-4653-834D-0D32D1A1DE26}"/>
                </c:ext>
              </c:extLst>
            </c:dLbl>
            <c:dLbl>
              <c:idx val="8"/>
              <c:tx>
                <c:rich>
                  <a:bodyPr/>
                  <a:lstStyle/>
                  <a:p>
                    <a:fld id="{67BD4037-61D2-433B-96D0-E00F31FCC68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0A4B-4653-834D-0D32D1A1DE26}"/>
                </c:ext>
              </c:extLst>
            </c:dLbl>
            <c:dLbl>
              <c:idx val="9"/>
              <c:tx>
                <c:rich>
                  <a:bodyPr/>
                  <a:lstStyle/>
                  <a:p>
                    <a:fld id="{AC64E13E-C0B6-4569-BE17-84FF72A8299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0A4B-4653-834D-0D32D1A1DE26}"/>
                </c:ext>
              </c:extLst>
            </c:dLbl>
            <c:dLbl>
              <c:idx val="10"/>
              <c:tx>
                <c:rich>
                  <a:bodyPr/>
                  <a:lstStyle/>
                  <a:p>
                    <a:fld id="{7237BE72-8FA2-4793-96DD-8B4059969015}"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0A4B-4653-834D-0D32D1A1DE26}"/>
                </c:ext>
              </c:extLst>
            </c:dLbl>
            <c:dLbl>
              <c:idx val="11"/>
              <c:tx>
                <c:rich>
                  <a:bodyPr/>
                  <a:lstStyle/>
                  <a:p>
                    <a:fld id="{1502D419-B8FB-4188-AEE2-E2A07CABC9FC}"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0A4B-4653-834D-0D32D1A1DE26}"/>
                </c:ext>
              </c:extLst>
            </c:dLbl>
            <c:dLbl>
              <c:idx val="12"/>
              <c:layout>
                <c:manualLayout>
                  <c:x val="-4.7490223115091434E-2"/>
                  <c:y val="4.7732696897374114E-3"/>
                </c:manualLayout>
              </c:layout>
              <c:tx>
                <c:rich>
                  <a:bodyPr/>
                  <a:lstStyle/>
                  <a:p>
                    <a:fld id="{389C4DD6-EA47-4053-9317-7FBC8830D5EE}" type="CELLRANGE">
                      <a:rPr lang="en-US">
                        <a:solidFill>
                          <a:schemeClr val="tx1">
                            <a:lumMod val="75000"/>
                            <a:lumOff val="25000"/>
                          </a:schemeClr>
                        </a:solidFill>
                      </a:rPr>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0A4B-4653-834D-0D32D1A1DE26}"/>
                </c:ext>
              </c:extLst>
            </c:dLbl>
            <c:dLbl>
              <c:idx val="13"/>
              <c:tx>
                <c:rich>
                  <a:bodyPr/>
                  <a:lstStyle/>
                  <a:p>
                    <a:fld id="{1828DF14-58B3-4CC0-A27C-4559B3E9566A}"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0A4B-4653-834D-0D32D1A1DE26}"/>
                </c:ext>
              </c:extLst>
            </c:dLbl>
            <c:dLbl>
              <c:idx val="14"/>
              <c:tx>
                <c:rich>
                  <a:bodyPr/>
                  <a:lstStyle/>
                  <a:p>
                    <a:fld id="{723551FA-F3A4-40EE-847A-2BBC3D95D9DC}"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0A4B-4653-834D-0D32D1A1DE26}"/>
                </c:ext>
              </c:extLst>
            </c:dLbl>
            <c:dLbl>
              <c:idx val="15"/>
              <c:layout>
                <c:manualLayout>
                  <c:x val="-5.2342314450205341E-3"/>
                  <c:y val="-3.1821797931583136E-3"/>
                </c:manualLayout>
              </c:layout>
              <c:tx>
                <c:rich>
                  <a:bodyPr/>
                  <a:lstStyle/>
                  <a:p>
                    <a:fld id="{BCA93275-F40A-44C2-82F4-391082EE1A78}"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0A4B-4653-834D-0D32D1A1DE26}"/>
                </c:ext>
              </c:extLst>
            </c:dLbl>
            <c:dLbl>
              <c:idx val="16"/>
              <c:layout>
                <c:manualLayout>
                  <c:x val="-3.7440498740652195E-2"/>
                  <c:y val="9.5465393794749408E-3"/>
                </c:manualLayout>
              </c:layout>
              <c:tx>
                <c:rich>
                  <a:bodyPr/>
                  <a:lstStyle/>
                  <a:p>
                    <a:fld id="{5748B5B3-EC14-45EE-A6F2-54D9587E3280}"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0A4B-4653-834D-0D32D1A1DE26}"/>
                </c:ext>
              </c:extLst>
            </c:dLbl>
            <c:dLbl>
              <c:idx val="17"/>
              <c:tx>
                <c:rich>
                  <a:bodyPr/>
                  <a:lstStyle/>
                  <a:p>
                    <a:fld id="{9E0CED7F-F9D7-4864-8B05-6230A7A2D512}"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0A4B-4653-834D-0D32D1A1DE26}"/>
                </c:ext>
              </c:extLst>
            </c:dLbl>
            <c:dLbl>
              <c:idx val="18"/>
              <c:tx>
                <c:rich>
                  <a:bodyPr/>
                  <a:lstStyle/>
                  <a:p>
                    <a:fld id="{60DDC460-1637-4098-97ED-DC3D8E9757CD}"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0A4B-4653-834D-0D32D1A1DE26}"/>
                </c:ext>
              </c:extLst>
            </c:dLbl>
            <c:dLbl>
              <c:idx val="19"/>
              <c:tx>
                <c:rich>
                  <a:bodyPr/>
                  <a:lstStyle/>
                  <a:p>
                    <a:fld id="{F7119C1F-B627-47E9-AE72-0D805EDB6962}"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0A4B-4653-834D-0D32D1A1DE26}"/>
                </c:ext>
              </c:extLst>
            </c:dLbl>
            <c:dLbl>
              <c:idx val="20"/>
              <c:layout>
                <c:manualLayout>
                  <c:x val="-3.2274271089996136E-2"/>
                  <c:y val="1.8285631957103272E-2"/>
                </c:manualLayout>
              </c:layout>
              <c:tx>
                <c:rich>
                  <a:bodyPr/>
                  <a:lstStyle/>
                  <a:p>
                    <a:fld id="{7EFE86C7-F8A0-487B-8090-5AC66686DEAF}"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0A4B-4653-834D-0D32D1A1DE26}"/>
                </c:ext>
              </c:extLst>
            </c:dLbl>
            <c:dLbl>
              <c:idx val="21"/>
              <c:tx>
                <c:rich>
                  <a:bodyPr/>
                  <a:lstStyle/>
                  <a:p>
                    <a:fld id="{54E3C97C-BE85-4BAA-8320-8AEADC74B4C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0A4B-4653-834D-0D32D1A1DE26}"/>
                </c:ext>
              </c:extLst>
            </c:dLbl>
            <c:dLbl>
              <c:idx val="22"/>
              <c:tx>
                <c:rich>
                  <a:bodyPr/>
                  <a:lstStyle/>
                  <a:p>
                    <a:fld id="{FA9A05D7-D79E-4B4C-8414-CDF6BFCA7785}" type="CELLRANGE">
                      <a:rPr lang="en-US">
                        <a:solidFill>
                          <a:schemeClr val="tx1">
                            <a:lumMod val="75000"/>
                            <a:lumOff val="25000"/>
                          </a:schemeClr>
                        </a:solidFill>
                      </a:rPr>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0A4B-4653-834D-0D32D1A1DE26}"/>
                </c:ext>
              </c:extLst>
            </c:dLbl>
            <c:dLbl>
              <c:idx val="23"/>
              <c:tx>
                <c:rich>
                  <a:bodyPr/>
                  <a:lstStyle/>
                  <a:p>
                    <a:fld id="{8CD149A4-B96B-406D-966B-4C97163F0FB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0A4B-4653-834D-0D32D1A1DE26}"/>
                </c:ext>
              </c:extLst>
            </c:dLbl>
            <c:dLbl>
              <c:idx val="24"/>
              <c:tx>
                <c:rich>
                  <a:bodyPr/>
                  <a:lstStyle/>
                  <a:p>
                    <a:fld id="{AB031D9B-A49B-4995-9191-6074CEEA9676}"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0A4B-4653-834D-0D32D1A1DE26}"/>
                </c:ext>
              </c:extLst>
            </c:dLbl>
            <c:dLbl>
              <c:idx val="25"/>
              <c:tx>
                <c:rich>
                  <a:bodyPr/>
                  <a:lstStyle/>
                  <a:p>
                    <a:fld id="{F9D4295A-CE0B-4854-8F3F-1E83290126F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0A4B-4653-834D-0D32D1A1DE26}"/>
                </c:ext>
              </c:extLst>
            </c:dLbl>
            <c:dLbl>
              <c:idx val="26"/>
              <c:tx>
                <c:rich>
                  <a:bodyPr/>
                  <a:lstStyle/>
                  <a:p>
                    <a:fld id="{0C30495C-9F1C-4917-B45C-F831BDAD5F4B}"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0A4B-4653-834D-0D32D1A1DE26}"/>
                </c:ext>
              </c:extLst>
            </c:dLbl>
            <c:dLbl>
              <c:idx val="27"/>
              <c:tx>
                <c:rich>
                  <a:bodyPr/>
                  <a:lstStyle/>
                  <a:p>
                    <a:fld id="{53E6886A-45EC-4E0A-8D5E-4217F5BAB36F}" type="CELLRANGE">
                      <a:rPr lang="en-US">
                        <a:solidFill>
                          <a:schemeClr val="tx1">
                            <a:lumMod val="75000"/>
                            <a:lumOff val="25000"/>
                          </a:schemeClr>
                        </a:solidFill>
                      </a:rPr>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0A4B-4653-834D-0D32D1A1DE26}"/>
                </c:ext>
              </c:extLst>
            </c:dLbl>
            <c:dLbl>
              <c:idx val="28"/>
              <c:tx>
                <c:rich>
                  <a:bodyPr/>
                  <a:lstStyle/>
                  <a:p>
                    <a:fld id="{BCD3FAB8-6142-4F74-9CE9-DBEFF56DF26C}" type="CELLRANGE">
                      <a:rPr lang="en-US">
                        <a:solidFill>
                          <a:schemeClr val="tx1">
                            <a:lumMod val="75000"/>
                            <a:lumOff val="25000"/>
                          </a:schemeClr>
                        </a:solidFill>
                      </a:rPr>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0A4B-4653-834D-0D32D1A1DE26}"/>
                </c:ext>
              </c:extLst>
            </c:dLbl>
            <c:dLbl>
              <c:idx val="29"/>
              <c:layout>
                <c:manualLayout>
                  <c:x val="-4.5705308977918635E-2"/>
                  <c:y val="3.182179793158255E-3"/>
                </c:manualLayout>
              </c:layout>
              <c:tx>
                <c:rich>
                  <a:bodyPr/>
                  <a:lstStyle/>
                  <a:p>
                    <a:fld id="{AF1C9AA1-51DA-4EB9-AC65-988F096F5BBF}"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0A4B-4653-834D-0D32D1A1DE26}"/>
                </c:ext>
              </c:extLst>
            </c:dLbl>
            <c:dLbl>
              <c:idx val="30"/>
              <c:tx>
                <c:rich>
                  <a:bodyPr/>
                  <a:lstStyle/>
                  <a:p>
                    <a:fld id="{8D5400EF-5718-4E39-A249-0B9615EAD9A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0A4B-4653-834D-0D32D1A1DE26}"/>
                </c:ext>
              </c:extLst>
            </c:dLbl>
            <c:dLbl>
              <c:idx val="31"/>
              <c:tx>
                <c:rich>
                  <a:bodyPr/>
                  <a:lstStyle/>
                  <a:p>
                    <a:fld id="{404281D8-F287-4882-A647-217F99B3C69C}"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0A4B-4653-834D-0D32D1A1DE26}"/>
                </c:ext>
              </c:extLst>
            </c:dLbl>
            <c:dLbl>
              <c:idx val="32"/>
              <c:tx>
                <c:rich>
                  <a:bodyPr/>
                  <a:lstStyle/>
                  <a:p>
                    <a:fld id="{5B9370E4-E124-4614-8C44-9BEC9C194324}"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0A4B-4653-834D-0D32D1A1DE26}"/>
                </c:ext>
              </c:extLst>
            </c:dLbl>
            <c:dLbl>
              <c:idx val="33"/>
              <c:tx>
                <c:rich>
                  <a:bodyPr/>
                  <a:lstStyle/>
                  <a:p>
                    <a:fld id="{18958CD0-47C0-4F17-930E-787581729A5D}" type="CELLRANGE">
                      <a:rPr lang="en-US">
                        <a:solidFill>
                          <a:schemeClr val="tx1">
                            <a:lumMod val="75000"/>
                            <a:lumOff val="25000"/>
                          </a:schemeClr>
                        </a:solidFill>
                      </a:rPr>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0A4B-4653-834D-0D32D1A1DE26}"/>
                </c:ext>
              </c:extLst>
            </c:dLbl>
            <c:dLbl>
              <c:idx val="34"/>
              <c:tx>
                <c:rich>
                  <a:bodyPr/>
                  <a:lstStyle/>
                  <a:p>
                    <a:fld id="{62875FE7-3DD7-458E-BA1D-9CAD604485F6}"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0A4B-4653-834D-0D32D1A1DE26}"/>
                </c:ext>
              </c:extLst>
            </c:dLbl>
            <c:dLbl>
              <c:idx val="35"/>
              <c:tx>
                <c:rich>
                  <a:bodyPr/>
                  <a:lstStyle/>
                  <a:p>
                    <a:fld id="{513858D2-26DD-4477-8ED3-41EF0B2E186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0A4B-4653-834D-0D32D1A1DE26}"/>
                </c:ext>
              </c:extLst>
            </c:dLbl>
            <c:dLbl>
              <c:idx val="36"/>
              <c:tx>
                <c:rich>
                  <a:bodyPr/>
                  <a:lstStyle/>
                  <a:p>
                    <a:fld id="{1C4EB3DC-53C5-47B9-98B3-4C7A9568CB5D}" type="CELLRANGE">
                      <a:rPr lang="en-US">
                        <a:solidFill>
                          <a:schemeClr val="tx1">
                            <a:lumMod val="75000"/>
                            <a:lumOff val="25000"/>
                          </a:schemeClr>
                        </a:solidFill>
                      </a:rPr>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0A4B-4653-834D-0D32D1A1DE2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2700" cap="rnd">
                <a:solidFill>
                  <a:schemeClr val="tx1">
                    <a:lumMod val="65000"/>
                    <a:lumOff val="35000"/>
                  </a:schemeClr>
                </a:solidFill>
                <a:prstDash val="solid"/>
              </a:ln>
              <a:effectLst/>
            </c:spPr>
            <c:trendlineType val="linear"/>
            <c:dispRSqr val="1"/>
            <c:dispEq val="0"/>
            <c:trendlineLbl>
              <c:layout>
                <c:manualLayout>
                  <c:x val="0.12853104550434746"/>
                  <c:y val="-3.7008124581086078E-2"/>
                </c:manualLayout>
              </c:layout>
              <c:numFmt formatCode="General" sourceLinked="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rendlineLbl>
          </c:trendline>
          <c:xVal>
            <c:numRef>
              <c:f>'WA1+O2 and WC37'!$D$8:$D$44</c:f>
              <c:numCache>
                <c:formatCode>General</c:formatCode>
                <c:ptCount val="37"/>
                <c:pt idx="0">
                  <c:v>95.798000000000002</c:v>
                </c:pt>
                <c:pt idx="1">
                  <c:v>76.358000000000004</c:v>
                </c:pt>
                <c:pt idx="2">
                  <c:v>31.402999999999999</c:v>
                </c:pt>
                <c:pt idx="3">
                  <c:v>59.347999999999999</c:v>
                </c:pt>
                <c:pt idx="4">
                  <c:v>71.498000000000005</c:v>
                </c:pt>
                <c:pt idx="5">
                  <c:v>62.993000000000009</c:v>
                </c:pt>
                <c:pt idx="6">
                  <c:v>66.638000000000005</c:v>
                </c:pt>
                <c:pt idx="7">
                  <c:v>84.863</c:v>
                </c:pt>
                <c:pt idx="8">
                  <c:v>54.488</c:v>
                </c:pt>
                <c:pt idx="9">
                  <c:v>69.067999999999998</c:v>
                </c:pt>
                <c:pt idx="10">
                  <c:v>47.198</c:v>
                </c:pt>
                <c:pt idx="11">
                  <c:v>67.853000000000009</c:v>
                </c:pt>
                <c:pt idx="12">
                  <c:v>36.262999999999998</c:v>
                </c:pt>
                <c:pt idx="13">
                  <c:v>39.908000000000001</c:v>
                </c:pt>
                <c:pt idx="14">
                  <c:v>28.972999999999999</c:v>
                </c:pt>
                <c:pt idx="15">
                  <c:v>38.692999999999998</c:v>
                </c:pt>
                <c:pt idx="16">
                  <c:v>37.478000000000002</c:v>
                </c:pt>
                <c:pt idx="17">
                  <c:v>30.188000000000002</c:v>
                </c:pt>
                <c:pt idx="18">
                  <c:v>24.113</c:v>
                </c:pt>
                <c:pt idx="19">
                  <c:v>27.757999999999999</c:v>
                </c:pt>
                <c:pt idx="20">
                  <c:v>42.338000000000001</c:v>
                </c:pt>
                <c:pt idx="21">
                  <c:v>86.078000000000003</c:v>
                </c:pt>
                <c:pt idx="22">
                  <c:v>82.433000000000007</c:v>
                </c:pt>
                <c:pt idx="23">
                  <c:v>78.787999999999997</c:v>
                </c:pt>
                <c:pt idx="24">
                  <c:v>50.843000000000004</c:v>
                </c:pt>
                <c:pt idx="25">
                  <c:v>41.123000000000005</c:v>
                </c:pt>
                <c:pt idx="26">
                  <c:v>53.273000000000003</c:v>
                </c:pt>
                <c:pt idx="27">
                  <c:v>43.552999999999997</c:v>
                </c:pt>
                <c:pt idx="28">
                  <c:v>72.713000000000008</c:v>
                </c:pt>
                <c:pt idx="29">
                  <c:v>35.048000000000002</c:v>
                </c:pt>
                <c:pt idx="30">
                  <c:v>33.832999999999998</c:v>
                </c:pt>
                <c:pt idx="31">
                  <c:v>32.618000000000002</c:v>
                </c:pt>
                <c:pt idx="32">
                  <c:v>25.327999999999999</c:v>
                </c:pt>
                <c:pt idx="33">
                  <c:v>64.207999999999998</c:v>
                </c:pt>
                <c:pt idx="34">
                  <c:v>52.058000000000007</c:v>
                </c:pt>
                <c:pt idx="35">
                  <c:v>60.563000000000002</c:v>
                </c:pt>
                <c:pt idx="36">
                  <c:v>92.153000000000006</c:v>
                </c:pt>
              </c:numCache>
            </c:numRef>
          </c:xVal>
          <c:yVal>
            <c:numRef>
              <c:f>'WA1+O2 and WC37'!$C$8:$C$44</c:f>
              <c:numCache>
                <c:formatCode>General</c:formatCode>
                <c:ptCount val="37"/>
                <c:pt idx="0">
                  <c:v>85</c:v>
                </c:pt>
                <c:pt idx="1">
                  <c:v>71</c:v>
                </c:pt>
                <c:pt idx="2">
                  <c:v>64</c:v>
                </c:pt>
                <c:pt idx="3">
                  <c:v>69</c:v>
                </c:pt>
                <c:pt idx="4">
                  <c:v>67</c:v>
                </c:pt>
                <c:pt idx="5">
                  <c:v>85</c:v>
                </c:pt>
                <c:pt idx="6">
                  <c:v>83</c:v>
                </c:pt>
                <c:pt idx="7">
                  <c:v>70</c:v>
                </c:pt>
                <c:pt idx="8">
                  <c:v>58</c:v>
                </c:pt>
                <c:pt idx="9">
                  <c:v>83</c:v>
                </c:pt>
                <c:pt idx="10">
                  <c:v>77</c:v>
                </c:pt>
                <c:pt idx="11">
                  <c:v>74</c:v>
                </c:pt>
                <c:pt idx="12">
                  <c:v>58</c:v>
                </c:pt>
                <c:pt idx="13">
                  <c:v>63</c:v>
                </c:pt>
                <c:pt idx="14">
                  <c:v>65</c:v>
                </c:pt>
                <c:pt idx="15">
                  <c:v>58</c:v>
                </c:pt>
                <c:pt idx="16">
                  <c:v>57</c:v>
                </c:pt>
                <c:pt idx="17">
                  <c:v>42</c:v>
                </c:pt>
                <c:pt idx="18">
                  <c:v>50</c:v>
                </c:pt>
                <c:pt idx="19">
                  <c:v>53</c:v>
                </c:pt>
                <c:pt idx="20">
                  <c:v>55</c:v>
                </c:pt>
                <c:pt idx="21">
                  <c:v>84</c:v>
                </c:pt>
                <c:pt idx="22">
                  <c:v>75</c:v>
                </c:pt>
                <c:pt idx="23">
                  <c:v>87</c:v>
                </c:pt>
                <c:pt idx="24">
                  <c:v>82</c:v>
                </c:pt>
                <c:pt idx="25">
                  <c:v>70</c:v>
                </c:pt>
                <c:pt idx="26">
                  <c:v>71</c:v>
                </c:pt>
                <c:pt idx="27">
                  <c:v>63</c:v>
                </c:pt>
                <c:pt idx="28">
                  <c:v>87</c:v>
                </c:pt>
                <c:pt idx="29">
                  <c:v>54</c:v>
                </c:pt>
                <c:pt idx="30">
                  <c:v>41</c:v>
                </c:pt>
                <c:pt idx="31">
                  <c:v>65</c:v>
                </c:pt>
                <c:pt idx="32">
                  <c:v>55</c:v>
                </c:pt>
                <c:pt idx="33">
                  <c:v>90</c:v>
                </c:pt>
                <c:pt idx="34">
                  <c:v>83</c:v>
                </c:pt>
                <c:pt idx="35">
                  <c:v>77</c:v>
                </c:pt>
                <c:pt idx="36">
                  <c:v>90</c:v>
                </c:pt>
              </c:numCache>
            </c:numRef>
          </c:yVal>
          <c:smooth val="0"/>
          <c:extLst>
            <c:ext xmlns:c15="http://schemas.microsoft.com/office/drawing/2012/chart" uri="{02D57815-91ED-43cb-92C2-25804820EDAC}">
              <c15:datalabelsRange>
                <c15:f>'WA1+O2 and WC37'!$B$8:$B$44</c15:f>
                <c15:dlblRangeCache>
                  <c:ptCount val="37"/>
                  <c:pt idx="0">
                    <c:v>Phillipines</c:v>
                  </c:pt>
                  <c:pt idx="1">
                    <c:v>Poland</c:v>
                  </c:pt>
                  <c:pt idx="2">
                    <c:v>Hong Kong</c:v>
                  </c:pt>
                  <c:pt idx="3">
                    <c:v>Taiwan</c:v>
                  </c:pt>
                  <c:pt idx="4">
                    <c:v>Singapore</c:v>
                  </c:pt>
                  <c:pt idx="5">
                    <c:v>Portugal</c:v>
                  </c:pt>
                  <c:pt idx="6">
                    <c:v>Mexico</c:v>
                  </c:pt>
                  <c:pt idx="7">
                    <c:v>Malaysia</c:v>
                  </c:pt>
                  <c:pt idx="8">
                    <c:v>Austria</c:v>
                  </c:pt>
                  <c:pt idx="9">
                    <c:v>Greece</c:v>
                  </c:pt>
                  <c:pt idx="10">
                    <c:v>Spain</c:v>
                  </c:pt>
                  <c:pt idx="11">
                    <c:v>Italy</c:v>
                  </c:pt>
                  <c:pt idx="12">
                    <c:v>Australia</c:v>
                  </c:pt>
                  <c:pt idx="13">
                    <c:v>France</c:v>
                  </c:pt>
                  <c:pt idx="14">
                    <c:v>Great Britain</c:v>
                  </c:pt>
                  <c:pt idx="15">
                    <c:v>Germany</c:v>
                  </c:pt>
                  <c:pt idx="16">
                    <c:v>Finland</c:v>
                  </c:pt>
                  <c:pt idx="17">
                    <c:v>Norway</c:v>
                  </c:pt>
                  <c:pt idx="18">
                    <c:v>Sweden</c:v>
                  </c:pt>
                  <c:pt idx="19">
                    <c:v>Denmark</c:v>
                  </c:pt>
                  <c:pt idx="20">
                    <c:v>Switzerland</c:v>
                  </c:pt>
                  <c:pt idx="21">
                    <c:v>Romania</c:v>
                  </c:pt>
                  <c:pt idx="22">
                    <c:v>Brazil</c:v>
                  </c:pt>
                  <c:pt idx="23">
                    <c:v>Turkey</c:v>
                  </c:pt>
                  <c:pt idx="24">
                    <c:v>Bulgaria</c:v>
                  </c:pt>
                  <c:pt idx="25">
                    <c:v>South Korea</c:v>
                  </c:pt>
                  <c:pt idx="26">
                    <c:v>Ireland</c:v>
                  </c:pt>
                  <c:pt idx="27">
                    <c:v>Canada</c:v>
                  </c:pt>
                  <c:pt idx="28">
                    <c:v>South Africa</c:v>
                  </c:pt>
                  <c:pt idx="29">
                    <c:v>Belgium</c:v>
                  </c:pt>
                  <c:pt idx="30">
                    <c:v>Netherlands</c:v>
                  </c:pt>
                  <c:pt idx="31">
                    <c:v>Japan</c:v>
                  </c:pt>
                  <c:pt idx="32">
                    <c:v>Czech republic</c:v>
                  </c:pt>
                  <c:pt idx="33">
                    <c:v>Chile</c:v>
                  </c:pt>
                  <c:pt idx="34">
                    <c:v>Hungary</c:v>
                  </c:pt>
                  <c:pt idx="35">
                    <c:v>Slovakia</c:v>
                  </c:pt>
                  <c:pt idx="36">
                    <c:v>Kenya</c:v>
                  </c:pt>
                </c15:dlblRangeCache>
              </c15:datalabelsRange>
            </c:ext>
            <c:ext xmlns:c16="http://schemas.microsoft.com/office/drawing/2014/chart" uri="{C3380CC4-5D6E-409C-BE32-E72D297353CC}">
              <c16:uniqueId val="{00000026-0A4B-4653-834D-0D32D1A1DE26}"/>
            </c:ext>
          </c:extLst>
        </c:ser>
        <c:ser>
          <c:idx val="1"/>
          <c:order val="1"/>
          <c:spPr>
            <a:ln w="25400" cap="rnd">
              <a:noFill/>
              <a:round/>
            </a:ln>
            <a:effectLst/>
          </c:spPr>
          <c:marker>
            <c:symbol val="x"/>
            <c:size val="5"/>
            <c:spPr>
              <a:solidFill>
                <a:schemeClr val="bg1">
                  <a:lumMod val="65000"/>
                </a:schemeClr>
              </a:solidFill>
              <a:ln w="9525">
                <a:solidFill>
                  <a:schemeClr val="bg1">
                    <a:lumMod val="65000"/>
                  </a:schemeClr>
                </a:solidFill>
              </a:ln>
              <a:effectLst/>
            </c:spPr>
          </c:marker>
          <c:dLbls>
            <c:dLbl>
              <c:idx val="0"/>
              <c:tx>
                <c:rich>
                  <a:bodyPr/>
                  <a:lstStyle/>
                  <a:p>
                    <a:fld id="{C67B5D41-477D-40DD-B76F-CD290FCFB1F6}"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0A4B-4653-834D-0D32D1A1DE26}"/>
                </c:ext>
              </c:extLst>
            </c:dLbl>
            <c:dLbl>
              <c:idx val="1"/>
              <c:tx>
                <c:rich>
                  <a:bodyPr/>
                  <a:lstStyle/>
                  <a:p>
                    <a:fld id="{E116C905-28A4-4936-8654-8493C095C5C7}"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8-0A4B-4653-834D-0D32D1A1DE26}"/>
                </c:ext>
              </c:extLst>
            </c:dLbl>
            <c:dLbl>
              <c:idx val="2"/>
              <c:layout>
                <c:manualLayout>
                  <c:x val="-4.1873851560163657E-3"/>
                  <c:y val="0"/>
                </c:manualLayout>
              </c:layout>
              <c:tx>
                <c:rich>
                  <a:bodyPr/>
                  <a:lstStyle/>
                  <a:p>
                    <a:fld id="{D8E4B39F-2E90-4F6F-8365-78C4086954C2}"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9-0A4B-4653-834D-0D32D1A1DE26}"/>
                </c:ext>
              </c:extLst>
            </c:dLbl>
            <c:dLbl>
              <c:idx val="3"/>
              <c:tx>
                <c:rich>
                  <a:bodyPr/>
                  <a:lstStyle/>
                  <a:p>
                    <a:fld id="{A12EAA12-7622-4774-B2DE-21375198B4DE}"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A-0A4B-4653-834D-0D32D1A1DE26}"/>
                </c:ext>
              </c:extLst>
            </c:dLbl>
            <c:dLbl>
              <c:idx val="4"/>
              <c:tx>
                <c:rich>
                  <a:bodyPr/>
                  <a:lstStyle/>
                  <a:p>
                    <a:fld id="{A60E5AD6-D4F8-4EA7-B557-BA6C37B0B986}"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B-0A4B-4653-834D-0D32D1A1DE26}"/>
                </c:ext>
              </c:extLst>
            </c:dLbl>
            <c:dLbl>
              <c:idx val="5"/>
              <c:tx>
                <c:rich>
                  <a:bodyPr/>
                  <a:lstStyle/>
                  <a:p>
                    <a:fld id="{FB618132-F938-46D9-B187-FB4856797E4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0A4B-4653-834D-0D32D1A1DE26}"/>
                </c:ext>
              </c:extLst>
            </c:dLbl>
            <c:dLbl>
              <c:idx val="6"/>
              <c:tx>
                <c:rich>
                  <a:bodyPr/>
                  <a:lstStyle/>
                  <a:p>
                    <a:fld id="{4F3290B1-ED23-4F9C-836E-0A0886B6894B}"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D-0A4B-4653-834D-0D32D1A1DE26}"/>
                </c:ext>
              </c:extLst>
            </c:dLbl>
            <c:dLbl>
              <c:idx val="7"/>
              <c:tx>
                <c:rich>
                  <a:bodyPr/>
                  <a:lstStyle/>
                  <a:p>
                    <a:fld id="{D4EEB3BF-7889-43B7-9DD8-40F00D205A9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0A4B-4653-834D-0D32D1A1DE26}"/>
                </c:ext>
              </c:extLst>
            </c:dLbl>
            <c:dLbl>
              <c:idx val="8"/>
              <c:layout>
                <c:manualLayout>
                  <c:x val="-1.8314617040547407E-2"/>
                  <c:y val="1.5103452163944901E-2"/>
                </c:manualLayout>
              </c:layout>
              <c:tx>
                <c:rich>
                  <a:bodyPr/>
                  <a:lstStyle/>
                  <a:p>
                    <a:fld id="{353511C6-6528-4A41-A5B3-4F0E119D97B1}"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F-0A4B-4653-834D-0D32D1A1DE26}"/>
                </c:ext>
              </c:extLst>
            </c:dLbl>
            <c:dLbl>
              <c:idx val="9"/>
              <c:tx>
                <c:rich>
                  <a:bodyPr/>
                  <a:lstStyle/>
                  <a:p>
                    <a:fld id="{62B52096-FB51-49BE-94A0-8E1C231D233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0A4B-4653-834D-0D32D1A1DE26}"/>
                </c:ext>
              </c:extLst>
            </c:dLbl>
            <c:dLbl>
              <c:idx val="10"/>
              <c:tx>
                <c:rich>
                  <a:bodyPr/>
                  <a:lstStyle/>
                  <a:p>
                    <a:fld id="{29B7C81F-8545-405E-A046-118BA952B89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1-0A4B-4653-834D-0D32D1A1DE26}"/>
                </c:ext>
              </c:extLst>
            </c:dLbl>
            <c:dLbl>
              <c:idx val="11"/>
              <c:tx>
                <c:rich>
                  <a:bodyPr/>
                  <a:lstStyle/>
                  <a:p>
                    <a:fld id="{499B1C07-294D-4B7D-BCA9-CBE00DEB464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2-0A4B-4653-834D-0D32D1A1DE26}"/>
                </c:ext>
              </c:extLst>
            </c:dLbl>
            <c:dLbl>
              <c:idx val="12"/>
              <c:tx>
                <c:rich>
                  <a:bodyPr/>
                  <a:lstStyle/>
                  <a:p>
                    <a:fld id="{6B86EFF4-0DB2-4699-8EB7-1965B76D146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3-0A4B-4653-834D-0D32D1A1DE26}"/>
                </c:ext>
              </c:extLst>
            </c:dLbl>
            <c:dLbl>
              <c:idx val="13"/>
              <c:tx>
                <c:rich>
                  <a:bodyPr/>
                  <a:lstStyle/>
                  <a:p>
                    <a:fld id="{0309442C-568E-4016-AC99-32B9B0E7AC6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4-0A4B-4653-834D-0D32D1A1DE26}"/>
                </c:ext>
              </c:extLst>
            </c:dLbl>
            <c:dLbl>
              <c:idx val="14"/>
              <c:tx>
                <c:rich>
                  <a:bodyPr/>
                  <a:lstStyle/>
                  <a:p>
                    <a:fld id="{C6F6D69E-2789-4E6B-BA90-018F3C9AF07B}"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5-0A4B-4653-834D-0D32D1A1DE26}"/>
                </c:ext>
              </c:extLst>
            </c:dLbl>
            <c:dLbl>
              <c:idx val="15"/>
              <c:tx>
                <c:rich>
                  <a:bodyPr/>
                  <a:lstStyle/>
                  <a:p>
                    <a:fld id="{D293F8D6-0190-4003-AB56-943D36E8B3E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6-0A4B-4653-834D-0D32D1A1DE26}"/>
                </c:ext>
              </c:extLst>
            </c:dLbl>
            <c:dLbl>
              <c:idx val="16"/>
              <c:layout>
                <c:manualLayout>
                  <c:x val="0"/>
                  <c:y val="9.5465393794749408E-3"/>
                </c:manualLayout>
              </c:layout>
              <c:tx>
                <c:rich>
                  <a:bodyPr/>
                  <a:lstStyle/>
                  <a:p>
                    <a:fld id="{48BC2319-D817-4BD9-BAB7-32807364911B}"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7-0A4B-4653-834D-0D32D1A1DE26}"/>
                </c:ext>
              </c:extLst>
            </c:dLbl>
            <c:dLbl>
              <c:idx val="17"/>
              <c:tx>
                <c:rich>
                  <a:bodyPr/>
                  <a:lstStyle/>
                  <a:p>
                    <a:fld id="{4573BCC2-A861-4EB7-94F8-1E90EFC3C7CE}"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8-0A4B-4653-834D-0D32D1A1DE26}"/>
                </c:ext>
              </c:extLst>
            </c:dLbl>
            <c:dLbl>
              <c:idx val="18"/>
              <c:tx>
                <c:rich>
                  <a:bodyPr/>
                  <a:lstStyle/>
                  <a:p>
                    <a:fld id="{5DF79907-8C70-40DA-A213-F9933EE4ABC7}"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9-0A4B-4653-834D-0D32D1A1DE26}"/>
                </c:ext>
              </c:extLst>
            </c:dLbl>
            <c:dLbl>
              <c:idx val="19"/>
              <c:layout>
                <c:manualLayout>
                  <c:x val="-5.1792678934056598E-2"/>
                  <c:y val="-4.7732696897374704E-3"/>
                </c:manualLayout>
              </c:layout>
              <c:tx>
                <c:rich>
                  <a:bodyPr/>
                  <a:lstStyle/>
                  <a:p>
                    <a:fld id="{EC0E11EE-5E5F-4310-98C9-F3493D19F071}"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A-0A4B-4653-834D-0D32D1A1DE26}"/>
                </c:ext>
              </c:extLst>
            </c:dLbl>
            <c:dLbl>
              <c:idx val="20"/>
              <c:layout>
                <c:manualLayout>
                  <c:x val="-5.2342314450204569E-3"/>
                  <c:y val="6.3643595863166272E-3"/>
                </c:manualLayout>
              </c:layout>
              <c:tx>
                <c:rich>
                  <a:bodyPr/>
                  <a:lstStyle/>
                  <a:p>
                    <a:fld id="{7E98B298-1C1A-4B26-A6E4-A47B4D1C4B9A}"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B-0A4B-4653-834D-0D32D1A1DE26}"/>
                </c:ext>
              </c:extLst>
            </c:dLbl>
            <c:dLbl>
              <c:idx val="21"/>
              <c:tx>
                <c:rich>
                  <a:bodyPr/>
                  <a:lstStyle/>
                  <a:p>
                    <a:fld id="{10132B96-7C63-47B8-9A76-AB52F63117E4}"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C-0A4B-4653-834D-0D32D1A1DE26}"/>
                </c:ext>
              </c:extLst>
            </c:dLbl>
            <c:dLbl>
              <c:idx val="22"/>
              <c:tx>
                <c:rich>
                  <a:bodyPr/>
                  <a:lstStyle/>
                  <a:p>
                    <a:fld id="{2067DC40-DB92-4BD1-BB97-D131B2D17A53}"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D-0A4B-4653-834D-0D32D1A1DE26}"/>
                </c:ext>
              </c:extLst>
            </c:dLbl>
            <c:dLbl>
              <c:idx val="23"/>
              <c:tx>
                <c:rich>
                  <a:bodyPr/>
                  <a:lstStyle/>
                  <a:p>
                    <a:fld id="{9DD88849-30D5-4551-A39B-2EAF73C3233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E-0A4B-4653-834D-0D32D1A1DE26}"/>
                </c:ext>
              </c:extLst>
            </c:dLbl>
            <c:dLbl>
              <c:idx val="24"/>
              <c:tx>
                <c:rich>
                  <a:bodyPr/>
                  <a:lstStyle/>
                  <a:p>
                    <a:fld id="{2D213D49-A479-4E67-A48A-3092F0EF137F}"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F-0A4B-4653-834D-0D32D1A1DE26}"/>
                </c:ext>
              </c:extLst>
            </c:dLbl>
            <c:dLbl>
              <c:idx val="25"/>
              <c:layout>
                <c:manualLayout>
                  <c:x val="-2.7081913496535846E-2"/>
                  <c:y val="1.6694542060524058E-2"/>
                </c:manualLayout>
              </c:layout>
              <c:tx>
                <c:rich>
                  <a:bodyPr/>
                  <a:lstStyle/>
                  <a:p>
                    <a:fld id="{B3984157-EF68-4387-9562-0EF5A1459BCF}"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0-0A4B-4653-834D-0D32D1A1DE26}"/>
                </c:ext>
              </c:extLst>
            </c:dLbl>
            <c:dLbl>
              <c:idx val="26"/>
              <c:tx>
                <c:rich>
                  <a:bodyPr/>
                  <a:lstStyle/>
                  <a:p>
                    <a:fld id="{D9FB51F4-32A7-4FF7-A6D0-C1FF8CB85EB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1-0A4B-4653-834D-0D32D1A1DE26}"/>
                </c:ext>
              </c:extLst>
            </c:dLbl>
            <c:dLbl>
              <c:idx val="27"/>
              <c:tx>
                <c:rich>
                  <a:bodyPr/>
                  <a:lstStyle/>
                  <a:p>
                    <a:fld id="{E5796610-7D5D-45E7-AC9F-120C1185A7A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2-0A4B-4653-834D-0D32D1A1DE26}"/>
                </c:ext>
              </c:extLst>
            </c:dLbl>
            <c:dLbl>
              <c:idx val="28"/>
              <c:tx>
                <c:rich>
                  <a:bodyPr/>
                  <a:lstStyle/>
                  <a:p>
                    <a:fld id="{2B8877C4-FC42-4498-935E-BCE137252FB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3-0A4B-4653-834D-0D32D1A1DE26}"/>
                </c:ext>
              </c:extLst>
            </c:dLbl>
            <c:dLbl>
              <c:idx val="29"/>
              <c:layout>
                <c:manualLayout>
                  <c:x val="-4.6752155266922724E-2"/>
                  <c:y val="-4.7732696897375866E-3"/>
                </c:manualLayout>
              </c:layout>
              <c:tx>
                <c:rich>
                  <a:bodyPr/>
                  <a:lstStyle/>
                  <a:p>
                    <a:fld id="{3553F3D0-5F18-401F-9040-9D68F4A6B32A}"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4-0A4B-4653-834D-0D32D1A1DE26}"/>
                </c:ext>
              </c:extLst>
            </c:dLbl>
            <c:dLbl>
              <c:idx val="30"/>
              <c:tx>
                <c:rich>
                  <a:bodyPr/>
                  <a:lstStyle/>
                  <a:p>
                    <a:fld id="{DD4DF970-E8EA-4102-AD4D-DAE9FB25664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5-0A4B-4653-834D-0D32D1A1DE26}"/>
                </c:ext>
              </c:extLst>
            </c:dLbl>
            <c:dLbl>
              <c:idx val="31"/>
              <c:tx>
                <c:rich>
                  <a:bodyPr/>
                  <a:lstStyle/>
                  <a:p>
                    <a:fld id="{C04E6A7D-7E60-43DB-9C02-74A92201892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6-0A4B-4653-834D-0D32D1A1DE26}"/>
                </c:ext>
              </c:extLst>
            </c:dLbl>
            <c:dLbl>
              <c:idx val="32"/>
              <c:layout>
                <c:manualLayout>
                  <c:x val="-4.0905559957255699E-2"/>
                  <c:y val="1.6694542060524058E-2"/>
                </c:manualLayout>
              </c:layout>
              <c:tx>
                <c:rich>
                  <a:bodyPr/>
                  <a:lstStyle/>
                  <a:p>
                    <a:fld id="{4642FC80-65B8-419C-8FFA-A173B66D715E}"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7-0A4B-4653-834D-0D32D1A1DE26}"/>
                </c:ext>
              </c:extLst>
            </c:dLbl>
            <c:dLbl>
              <c:idx val="33"/>
              <c:tx>
                <c:rich>
                  <a:bodyPr/>
                  <a:lstStyle/>
                  <a:p>
                    <a:fld id="{D36CA140-801A-4049-B093-545BC9DABEA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8-0A4B-4653-834D-0D32D1A1DE26}"/>
                </c:ext>
              </c:extLst>
            </c:dLbl>
            <c:dLbl>
              <c:idx val="34"/>
              <c:tx>
                <c:rich>
                  <a:bodyPr/>
                  <a:lstStyle/>
                  <a:p>
                    <a:fld id="{5F23DC44-FD04-4463-90BE-94164C82254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9-0A4B-4653-834D-0D32D1A1DE26}"/>
                </c:ext>
              </c:extLst>
            </c:dLbl>
            <c:dLbl>
              <c:idx val="35"/>
              <c:layout>
                <c:manualLayout>
                  <c:x val="-2.4488372422738623E-2"/>
                  <c:y val="-1.5103452163944901E-2"/>
                </c:manualLayout>
              </c:layout>
              <c:tx>
                <c:rich>
                  <a:bodyPr/>
                  <a:lstStyle/>
                  <a:p>
                    <a:fld id="{DE80BB18-9632-4827-803B-928DF4D2EF4A}"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A-0A4B-4653-834D-0D32D1A1DE26}"/>
                </c:ext>
              </c:extLst>
            </c:dLbl>
            <c:dLbl>
              <c:idx val="36"/>
              <c:tx>
                <c:rich>
                  <a:bodyPr/>
                  <a:lstStyle/>
                  <a:p>
                    <a:fld id="{A18FAADD-8652-43F1-9D17-4FAF496798F6}"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B-0A4B-4653-834D-0D32D1A1DE2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5875" cap="rnd">
                <a:solidFill>
                  <a:schemeClr val="bg1">
                    <a:lumMod val="65000"/>
                  </a:schemeClr>
                </a:solidFill>
                <a:prstDash val="solid"/>
              </a:ln>
              <a:effectLst/>
            </c:spPr>
            <c:trendlineType val="linear"/>
            <c:dispRSqr val="1"/>
            <c:dispEq val="0"/>
            <c:trendlineLbl>
              <c:layout>
                <c:manualLayout>
                  <c:x val="0.12045986061612592"/>
                  <c:y val="-1.5568000300678406E-2"/>
                </c:manualLayout>
              </c:layout>
              <c:numFmt formatCode="General" sourceLinked="0"/>
              <c:spPr>
                <a:noFill/>
                <a:ln>
                  <a:noFill/>
                </a:ln>
                <a:effectLst/>
              </c:spPr>
              <c:txPr>
                <a:bodyPr rot="0" spcFirstLastPara="1" vertOverflow="ellipsis" vert="horz" wrap="square" anchor="ctr" anchorCtr="1"/>
                <a:lstStyle/>
                <a:p>
                  <a:pPr>
                    <a:defRPr sz="1200" b="1" i="0" u="none" strike="noStrike" kern="1200" baseline="0">
                      <a:solidFill>
                        <a:schemeClr val="bg1">
                          <a:lumMod val="65000"/>
                        </a:schemeClr>
                      </a:solidFill>
                      <a:latin typeface="+mn-lt"/>
                      <a:ea typeface="+mn-ea"/>
                      <a:cs typeface="+mn-cs"/>
                    </a:defRPr>
                  </a:pPr>
                  <a:endParaRPr lang="en-US"/>
                </a:p>
              </c:txPr>
            </c:trendlineLbl>
          </c:trendline>
          <c:xVal>
            <c:numRef>
              <c:f>'WA1+O2 and WC37'!$D$8:$D$44</c:f>
              <c:numCache>
                <c:formatCode>General</c:formatCode>
                <c:ptCount val="37"/>
                <c:pt idx="0">
                  <c:v>95.798000000000002</c:v>
                </c:pt>
                <c:pt idx="1">
                  <c:v>76.358000000000004</c:v>
                </c:pt>
                <c:pt idx="2">
                  <c:v>31.402999999999999</c:v>
                </c:pt>
                <c:pt idx="3">
                  <c:v>59.347999999999999</c:v>
                </c:pt>
                <c:pt idx="4">
                  <c:v>71.498000000000005</c:v>
                </c:pt>
                <c:pt idx="5">
                  <c:v>62.993000000000009</c:v>
                </c:pt>
                <c:pt idx="6">
                  <c:v>66.638000000000005</c:v>
                </c:pt>
                <c:pt idx="7">
                  <c:v>84.863</c:v>
                </c:pt>
                <c:pt idx="8">
                  <c:v>54.488</c:v>
                </c:pt>
                <c:pt idx="9">
                  <c:v>69.067999999999998</c:v>
                </c:pt>
                <c:pt idx="10">
                  <c:v>47.198</c:v>
                </c:pt>
                <c:pt idx="11">
                  <c:v>67.853000000000009</c:v>
                </c:pt>
                <c:pt idx="12">
                  <c:v>36.262999999999998</c:v>
                </c:pt>
                <c:pt idx="13">
                  <c:v>39.908000000000001</c:v>
                </c:pt>
                <c:pt idx="14">
                  <c:v>28.972999999999999</c:v>
                </c:pt>
                <c:pt idx="15">
                  <c:v>38.692999999999998</c:v>
                </c:pt>
                <c:pt idx="16">
                  <c:v>37.478000000000002</c:v>
                </c:pt>
                <c:pt idx="17">
                  <c:v>30.188000000000002</c:v>
                </c:pt>
                <c:pt idx="18">
                  <c:v>24.113</c:v>
                </c:pt>
                <c:pt idx="19">
                  <c:v>27.757999999999999</c:v>
                </c:pt>
                <c:pt idx="20">
                  <c:v>42.338000000000001</c:v>
                </c:pt>
                <c:pt idx="21">
                  <c:v>86.078000000000003</c:v>
                </c:pt>
                <c:pt idx="22">
                  <c:v>82.433000000000007</c:v>
                </c:pt>
                <c:pt idx="23">
                  <c:v>78.787999999999997</c:v>
                </c:pt>
                <c:pt idx="24">
                  <c:v>50.843000000000004</c:v>
                </c:pt>
                <c:pt idx="25">
                  <c:v>41.123000000000005</c:v>
                </c:pt>
                <c:pt idx="26">
                  <c:v>53.273000000000003</c:v>
                </c:pt>
                <c:pt idx="27">
                  <c:v>43.552999999999997</c:v>
                </c:pt>
                <c:pt idx="28">
                  <c:v>72.713000000000008</c:v>
                </c:pt>
                <c:pt idx="29">
                  <c:v>35.048000000000002</c:v>
                </c:pt>
                <c:pt idx="30">
                  <c:v>33.832999999999998</c:v>
                </c:pt>
                <c:pt idx="31">
                  <c:v>32.618000000000002</c:v>
                </c:pt>
                <c:pt idx="32">
                  <c:v>25.327999999999999</c:v>
                </c:pt>
                <c:pt idx="33">
                  <c:v>64.207999999999998</c:v>
                </c:pt>
                <c:pt idx="34">
                  <c:v>52.058000000000007</c:v>
                </c:pt>
                <c:pt idx="35">
                  <c:v>60.563000000000002</c:v>
                </c:pt>
                <c:pt idx="36">
                  <c:v>92.153000000000006</c:v>
                </c:pt>
              </c:numCache>
            </c:numRef>
          </c:xVal>
          <c:yVal>
            <c:numRef>
              <c:f>'WA1+O2 and WC37'!$G$8:$G$44</c:f>
              <c:numCache>
                <c:formatCode>General</c:formatCode>
                <c:ptCount val="37"/>
                <c:pt idx="0">
                  <c:v>57</c:v>
                </c:pt>
                <c:pt idx="1">
                  <c:v>35</c:v>
                </c:pt>
                <c:pt idx="2">
                  <c:v>33</c:v>
                </c:pt>
                <c:pt idx="3">
                  <c:v>32</c:v>
                </c:pt>
                <c:pt idx="4">
                  <c:v>35</c:v>
                </c:pt>
                <c:pt idx="5">
                  <c:v>57</c:v>
                </c:pt>
                <c:pt idx="6">
                  <c:v>50</c:v>
                </c:pt>
                <c:pt idx="7">
                  <c:v>36</c:v>
                </c:pt>
                <c:pt idx="8">
                  <c:v>29</c:v>
                </c:pt>
                <c:pt idx="9">
                  <c:v>58</c:v>
                </c:pt>
                <c:pt idx="10">
                  <c:v>48</c:v>
                </c:pt>
                <c:pt idx="11">
                  <c:v>51</c:v>
                </c:pt>
                <c:pt idx="12">
                  <c:v>35</c:v>
                </c:pt>
                <c:pt idx="13">
                  <c:v>39</c:v>
                </c:pt>
                <c:pt idx="14">
                  <c:v>38</c:v>
                </c:pt>
                <c:pt idx="15">
                  <c:v>31</c:v>
                </c:pt>
                <c:pt idx="16">
                  <c:v>29</c:v>
                </c:pt>
                <c:pt idx="17">
                  <c:v>20</c:v>
                </c:pt>
                <c:pt idx="18">
                  <c:v>27</c:v>
                </c:pt>
                <c:pt idx="19">
                  <c:v>29</c:v>
                </c:pt>
                <c:pt idx="20">
                  <c:v>26</c:v>
                </c:pt>
                <c:pt idx="21">
                  <c:v>55</c:v>
                </c:pt>
                <c:pt idx="22">
                  <c:v>48</c:v>
                </c:pt>
                <c:pt idx="23">
                  <c:v>64</c:v>
                </c:pt>
                <c:pt idx="24">
                  <c:v>51</c:v>
                </c:pt>
                <c:pt idx="25">
                  <c:v>24</c:v>
                </c:pt>
                <c:pt idx="26">
                  <c:v>45</c:v>
                </c:pt>
                <c:pt idx="27">
                  <c:v>37</c:v>
                </c:pt>
                <c:pt idx="28">
                  <c:v>60</c:v>
                </c:pt>
                <c:pt idx="29">
                  <c:v>25</c:v>
                </c:pt>
                <c:pt idx="30">
                  <c:v>13</c:v>
                </c:pt>
                <c:pt idx="31">
                  <c:v>30</c:v>
                </c:pt>
                <c:pt idx="32">
                  <c:v>22</c:v>
                </c:pt>
                <c:pt idx="33">
                  <c:v>71</c:v>
                </c:pt>
                <c:pt idx="34">
                  <c:v>50</c:v>
                </c:pt>
                <c:pt idx="35">
                  <c:v>33</c:v>
                </c:pt>
                <c:pt idx="36">
                  <c:v>59</c:v>
                </c:pt>
              </c:numCache>
            </c:numRef>
          </c:yVal>
          <c:smooth val="0"/>
          <c:extLst>
            <c:ext xmlns:c15="http://schemas.microsoft.com/office/drawing/2012/chart" uri="{02D57815-91ED-43cb-92C2-25804820EDAC}">
              <c15:datalabelsRange>
                <c15:f>'WA1+O2 and WC37'!$B$8:$B$44</c15:f>
                <c15:dlblRangeCache>
                  <c:ptCount val="37"/>
                  <c:pt idx="0">
                    <c:v>Phillipines</c:v>
                  </c:pt>
                  <c:pt idx="1">
                    <c:v>Poland</c:v>
                  </c:pt>
                  <c:pt idx="2">
                    <c:v>Hong Kong</c:v>
                  </c:pt>
                  <c:pt idx="3">
                    <c:v>Taiwan</c:v>
                  </c:pt>
                  <c:pt idx="4">
                    <c:v>Singapore</c:v>
                  </c:pt>
                  <c:pt idx="5">
                    <c:v>Portugal</c:v>
                  </c:pt>
                  <c:pt idx="6">
                    <c:v>Mexico</c:v>
                  </c:pt>
                  <c:pt idx="7">
                    <c:v>Malaysia</c:v>
                  </c:pt>
                  <c:pt idx="8">
                    <c:v>Austria</c:v>
                  </c:pt>
                  <c:pt idx="9">
                    <c:v>Greece</c:v>
                  </c:pt>
                  <c:pt idx="10">
                    <c:v>Spain</c:v>
                  </c:pt>
                  <c:pt idx="11">
                    <c:v>Italy</c:v>
                  </c:pt>
                  <c:pt idx="12">
                    <c:v>Australia</c:v>
                  </c:pt>
                  <c:pt idx="13">
                    <c:v>France</c:v>
                  </c:pt>
                  <c:pt idx="14">
                    <c:v>Great Britain</c:v>
                  </c:pt>
                  <c:pt idx="15">
                    <c:v>Germany</c:v>
                  </c:pt>
                  <c:pt idx="16">
                    <c:v>Finland</c:v>
                  </c:pt>
                  <c:pt idx="17">
                    <c:v>Norway</c:v>
                  </c:pt>
                  <c:pt idx="18">
                    <c:v>Sweden</c:v>
                  </c:pt>
                  <c:pt idx="19">
                    <c:v>Denmark</c:v>
                  </c:pt>
                  <c:pt idx="20">
                    <c:v>Switzerland</c:v>
                  </c:pt>
                  <c:pt idx="21">
                    <c:v>Romania</c:v>
                  </c:pt>
                  <c:pt idx="22">
                    <c:v>Brazil</c:v>
                  </c:pt>
                  <c:pt idx="23">
                    <c:v>Turkey</c:v>
                  </c:pt>
                  <c:pt idx="24">
                    <c:v>Bulgaria</c:v>
                  </c:pt>
                  <c:pt idx="25">
                    <c:v>South Korea</c:v>
                  </c:pt>
                  <c:pt idx="26">
                    <c:v>Ireland</c:v>
                  </c:pt>
                  <c:pt idx="27">
                    <c:v>Canada</c:v>
                  </c:pt>
                  <c:pt idx="28">
                    <c:v>South Africa</c:v>
                  </c:pt>
                  <c:pt idx="29">
                    <c:v>Belgium</c:v>
                  </c:pt>
                  <c:pt idx="30">
                    <c:v>Netherlands</c:v>
                  </c:pt>
                  <c:pt idx="31">
                    <c:v>Japan</c:v>
                  </c:pt>
                  <c:pt idx="32">
                    <c:v>Czech republic</c:v>
                  </c:pt>
                  <c:pt idx="33">
                    <c:v>Chile</c:v>
                  </c:pt>
                  <c:pt idx="34">
                    <c:v>Hungary</c:v>
                  </c:pt>
                  <c:pt idx="35">
                    <c:v>Slovakia</c:v>
                  </c:pt>
                  <c:pt idx="36">
                    <c:v>Kenya</c:v>
                  </c:pt>
                </c15:dlblRangeCache>
              </c15:datalabelsRange>
            </c:ext>
            <c:ext xmlns:c16="http://schemas.microsoft.com/office/drawing/2014/chart" uri="{C3380CC4-5D6E-409C-BE32-E72D297353CC}">
              <c16:uniqueId val="{0000004D-0A4B-4653-834D-0D32D1A1DE26}"/>
            </c:ext>
          </c:extLst>
        </c:ser>
        <c:ser>
          <c:idx val="2"/>
          <c:order val="2"/>
          <c:spPr>
            <a:ln w="25400" cap="rnd">
              <a:noFill/>
              <a:round/>
            </a:ln>
            <a:effectLst/>
          </c:spPr>
          <c:marker>
            <c:symbol val="circle"/>
            <c:size val="5"/>
            <c:spPr>
              <a:solidFill>
                <a:schemeClr val="tx1"/>
              </a:solidFill>
              <a:ln w="9525">
                <a:solidFill>
                  <a:schemeClr val="tx1"/>
                </a:solidFill>
              </a:ln>
              <a:effectLst/>
            </c:spPr>
          </c:marker>
          <c:trendline>
            <c:spPr>
              <a:ln w="12700" cap="rnd">
                <a:solidFill>
                  <a:schemeClr val="tx1"/>
                </a:solidFill>
                <a:prstDash val="solid"/>
              </a:ln>
              <a:effectLst/>
            </c:spPr>
            <c:trendlineType val="linear"/>
            <c:dispRSqr val="1"/>
            <c:dispEq val="0"/>
            <c:trendlineLbl>
              <c:layout>
                <c:manualLayout>
                  <c:x val="0.10995751947216527"/>
                  <c:y val="-1.1433546940284017E-2"/>
                </c:manualLayout>
              </c:layout>
              <c:numFmt formatCode="General" sourceLinked="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trendlineLbl>
          </c:trendline>
          <c:xVal>
            <c:numRef>
              <c:f>'WA1+O2 and WC37'!$D$8:$D$44</c:f>
              <c:numCache>
                <c:formatCode>General</c:formatCode>
                <c:ptCount val="37"/>
                <c:pt idx="0">
                  <c:v>95.798000000000002</c:v>
                </c:pt>
                <c:pt idx="1">
                  <c:v>76.358000000000004</c:v>
                </c:pt>
                <c:pt idx="2">
                  <c:v>31.402999999999999</c:v>
                </c:pt>
                <c:pt idx="3">
                  <c:v>59.347999999999999</c:v>
                </c:pt>
                <c:pt idx="4">
                  <c:v>71.498000000000005</c:v>
                </c:pt>
                <c:pt idx="5">
                  <c:v>62.993000000000009</c:v>
                </c:pt>
                <c:pt idx="6">
                  <c:v>66.638000000000005</c:v>
                </c:pt>
                <c:pt idx="7">
                  <c:v>84.863</c:v>
                </c:pt>
                <c:pt idx="8">
                  <c:v>54.488</c:v>
                </c:pt>
                <c:pt idx="9">
                  <c:v>69.067999999999998</c:v>
                </c:pt>
                <c:pt idx="10">
                  <c:v>47.198</c:v>
                </c:pt>
                <c:pt idx="11">
                  <c:v>67.853000000000009</c:v>
                </c:pt>
                <c:pt idx="12">
                  <c:v>36.262999999999998</c:v>
                </c:pt>
                <c:pt idx="13">
                  <c:v>39.908000000000001</c:v>
                </c:pt>
                <c:pt idx="14">
                  <c:v>28.972999999999999</c:v>
                </c:pt>
                <c:pt idx="15">
                  <c:v>38.692999999999998</c:v>
                </c:pt>
                <c:pt idx="16">
                  <c:v>37.478000000000002</c:v>
                </c:pt>
                <c:pt idx="17">
                  <c:v>30.188000000000002</c:v>
                </c:pt>
                <c:pt idx="18">
                  <c:v>24.113</c:v>
                </c:pt>
                <c:pt idx="19">
                  <c:v>27.757999999999999</c:v>
                </c:pt>
                <c:pt idx="20">
                  <c:v>42.338000000000001</c:v>
                </c:pt>
                <c:pt idx="21">
                  <c:v>86.078000000000003</c:v>
                </c:pt>
                <c:pt idx="22">
                  <c:v>82.433000000000007</c:v>
                </c:pt>
                <c:pt idx="23">
                  <c:v>78.787999999999997</c:v>
                </c:pt>
                <c:pt idx="24">
                  <c:v>50.843000000000004</c:v>
                </c:pt>
                <c:pt idx="25">
                  <c:v>41.123000000000005</c:v>
                </c:pt>
                <c:pt idx="26">
                  <c:v>53.273000000000003</c:v>
                </c:pt>
                <c:pt idx="27">
                  <c:v>43.552999999999997</c:v>
                </c:pt>
                <c:pt idx="28">
                  <c:v>72.713000000000008</c:v>
                </c:pt>
                <c:pt idx="29">
                  <c:v>35.048000000000002</c:v>
                </c:pt>
                <c:pt idx="30">
                  <c:v>33.832999999999998</c:v>
                </c:pt>
                <c:pt idx="31">
                  <c:v>32.618000000000002</c:v>
                </c:pt>
                <c:pt idx="32">
                  <c:v>25.327999999999999</c:v>
                </c:pt>
                <c:pt idx="33">
                  <c:v>64.207999999999998</c:v>
                </c:pt>
                <c:pt idx="34">
                  <c:v>52.058000000000007</c:v>
                </c:pt>
                <c:pt idx="35">
                  <c:v>60.563000000000002</c:v>
                </c:pt>
                <c:pt idx="36">
                  <c:v>92.153000000000006</c:v>
                </c:pt>
              </c:numCache>
            </c:numRef>
          </c:xVal>
          <c:yVal>
            <c:numRef>
              <c:f>'WA1+O2 and WC37'!$H$8:$H$44</c:f>
              <c:numCache>
                <c:formatCode>General</c:formatCode>
                <c:ptCount val="37"/>
                <c:pt idx="0">
                  <c:v>28</c:v>
                </c:pt>
                <c:pt idx="1">
                  <c:v>36</c:v>
                </c:pt>
                <c:pt idx="2">
                  <c:v>31</c:v>
                </c:pt>
                <c:pt idx="3">
                  <c:v>37</c:v>
                </c:pt>
                <c:pt idx="4">
                  <c:v>32</c:v>
                </c:pt>
                <c:pt idx="5">
                  <c:v>28</c:v>
                </c:pt>
                <c:pt idx="6">
                  <c:v>33</c:v>
                </c:pt>
                <c:pt idx="7">
                  <c:v>34</c:v>
                </c:pt>
                <c:pt idx="8">
                  <c:v>29</c:v>
                </c:pt>
                <c:pt idx="9">
                  <c:v>25</c:v>
                </c:pt>
                <c:pt idx="10">
                  <c:v>29</c:v>
                </c:pt>
                <c:pt idx="11">
                  <c:v>23</c:v>
                </c:pt>
                <c:pt idx="12">
                  <c:v>23</c:v>
                </c:pt>
                <c:pt idx="13">
                  <c:v>24</c:v>
                </c:pt>
                <c:pt idx="14">
                  <c:v>27</c:v>
                </c:pt>
                <c:pt idx="15">
                  <c:v>27</c:v>
                </c:pt>
                <c:pt idx="16">
                  <c:v>28</c:v>
                </c:pt>
                <c:pt idx="17">
                  <c:v>22</c:v>
                </c:pt>
                <c:pt idx="18">
                  <c:v>23</c:v>
                </c:pt>
                <c:pt idx="19">
                  <c:v>24</c:v>
                </c:pt>
                <c:pt idx="20">
                  <c:v>29</c:v>
                </c:pt>
                <c:pt idx="21">
                  <c:v>29</c:v>
                </c:pt>
                <c:pt idx="22">
                  <c:v>27</c:v>
                </c:pt>
                <c:pt idx="23">
                  <c:v>23</c:v>
                </c:pt>
                <c:pt idx="24">
                  <c:v>31</c:v>
                </c:pt>
                <c:pt idx="25">
                  <c:v>46</c:v>
                </c:pt>
                <c:pt idx="26">
                  <c:v>26</c:v>
                </c:pt>
                <c:pt idx="27">
                  <c:v>26</c:v>
                </c:pt>
                <c:pt idx="28">
                  <c:v>27</c:v>
                </c:pt>
                <c:pt idx="29">
                  <c:v>29</c:v>
                </c:pt>
                <c:pt idx="30">
                  <c:v>28</c:v>
                </c:pt>
                <c:pt idx="31">
                  <c:v>35</c:v>
                </c:pt>
                <c:pt idx="32">
                  <c:v>33</c:v>
                </c:pt>
                <c:pt idx="33">
                  <c:v>19</c:v>
                </c:pt>
                <c:pt idx="34">
                  <c:v>33</c:v>
                </c:pt>
                <c:pt idx="35">
                  <c:v>44</c:v>
                </c:pt>
                <c:pt idx="36">
                  <c:v>31</c:v>
                </c:pt>
              </c:numCache>
            </c:numRef>
          </c:yVal>
          <c:smooth val="0"/>
          <c:extLst>
            <c:ext xmlns:c16="http://schemas.microsoft.com/office/drawing/2014/chart" uri="{C3380CC4-5D6E-409C-BE32-E72D297353CC}">
              <c16:uniqueId val="{0000004F-0A4B-4653-834D-0D32D1A1DE26}"/>
            </c:ext>
          </c:extLst>
        </c:ser>
        <c:dLbls>
          <c:showLegendKey val="0"/>
          <c:showVal val="0"/>
          <c:showCatName val="0"/>
          <c:showSerName val="0"/>
          <c:showPercent val="0"/>
          <c:showBubbleSize val="0"/>
        </c:dLbls>
        <c:axId val="475674792"/>
        <c:axId val="475670856"/>
        <c:extLst/>
      </c:scatterChart>
      <c:valAx>
        <c:axId val="4756747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r>
                  <a:rPr lang="en-GB" sz="2000" b="1"/>
                  <a:t>Debiased National Religiosity</a:t>
                </a:r>
              </a:p>
            </c:rich>
          </c:tx>
          <c:overlay val="0"/>
          <c:spPr>
            <a:noFill/>
            <a:ln>
              <a:noFill/>
            </a:ln>
            <a:effectLst/>
          </c:spPr>
          <c:txPr>
            <a:bodyPr rot="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475670856"/>
        <c:crosses val="autoZero"/>
        <c:crossBetween val="midCat"/>
      </c:valAx>
      <c:valAx>
        <c:axId val="475670856"/>
        <c:scaling>
          <c:orientation val="minMax"/>
          <c:min val="1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r>
                  <a:rPr lang="en-GB" sz="1800" b="1" i="0" u="none" strike="noStrike" baseline="0">
                    <a:effectLst/>
                  </a:rPr>
                  <a:t>% responses Very or Extremely or both, from </a:t>
                </a:r>
                <a:r>
                  <a:rPr lang="en-US" sz="1800" b="1" i="0" u="none" strike="noStrike" baseline="0">
                    <a:effectLst/>
                  </a:rPr>
                  <a:t>Reuters / University of Oxford </a:t>
                </a:r>
                <a:r>
                  <a:rPr lang="en-GB" sz="1800" b="1" i="0" u="none" strike="noStrike" baseline="0">
                    <a:effectLst/>
                  </a:rPr>
                  <a:t> national survey  sample</a:t>
                </a:r>
                <a:endParaRPr lang="en-GB" sz="1800" b="1"/>
              </a:p>
            </c:rich>
          </c:tx>
          <c:overlay val="0"/>
          <c:spPr>
            <a:noFill/>
            <a:ln>
              <a:noFill/>
            </a:ln>
            <a:effectLst/>
          </c:spPr>
          <c:txPr>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47567479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GB" sz="2200"/>
              <a:t>% Response that China is 1 of 5 countries having the most negative impact regarding CO2 levels, versus Debiased National Religiosity. 24 Nations.</a:t>
            </a:r>
          </a:p>
        </c:rich>
      </c:tx>
      <c:layout>
        <c:manualLayout>
          <c:xMode val="edge"/>
          <c:yMode val="edge"/>
          <c:x val="0.11865274429594828"/>
          <c:y val="1.2436786070755238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tx1">
                  <a:lumMod val="75000"/>
                  <a:lumOff val="25000"/>
                </a:schemeClr>
              </a:solidFill>
              <a:ln w="9525">
                <a:solidFill>
                  <a:schemeClr val="tx1">
                    <a:lumMod val="75000"/>
                    <a:lumOff val="25000"/>
                  </a:schemeClr>
                </a:solidFill>
                <a:round/>
              </a:ln>
              <a:effectLst/>
            </c:spPr>
          </c:marker>
          <c:dLbls>
            <c:dLbl>
              <c:idx val="0"/>
              <c:tx>
                <c:rich>
                  <a:bodyPr/>
                  <a:lstStyle/>
                  <a:p>
                    <a:fld id="{450E7E02-2EA4-450D-A583-6A244AD7D7C9}"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319B-4FC3-AD35-2525DAA40E41}"/>
                </c:ext>
              </c:extLst>
            </c:dLbl>
            <c:dLbl>
              <c:idx val="1"/>
              <c:tx>
                <c:rich>
                  <a:bodyPr/>
                  <a:lstStyle/>
                  <a:p>
                    <a:fld id="{FBDEFB3E-1CC9-487D-B5FE-7D7F95D85AA6}"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319B-4FC3-AD35-2525DAA40E41}"/>
                </c:ext>
              </c:extLst>
            </c:dLbl>
            <c:dLbl>
              <c:idx val="2"/>
              <c:tx>
                <c:rich>
                  <a:bodyPr/>
                  <a:lstStyle/>
                  <a:p>
                    <a:fld id="{75B26A9B-42A3-4578-9D16-83D3EA98319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319B-4FC3-AD35-2525DAA40E41}"/>
                </c:ext>
              </c:extLst>
            </c:dLbl>
            <c:dLbl>
              <c:idx val="3"/>
              <c:layout>
                <c:manualLayout>
                  <c:x val="-2.4008152307759188E-2"/>
                  <c:y val="1.7181031104143655E-2"/>
                </c:manualLayout>
              </c:layout>
              <c:tx>
                <c:rich>
                  <a:bodyPr/>
                  <a:lstStyle/>
                  <a:p>
                    <a:fld id="{9E4DB783-B25F-4FDA-95A6-CDB66590639F}"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319B-4FC3-AD35-2525DAA40E41}"/>
                </c:ext>
              </c:extLst>
            </c:dLbl>
            <c:dLbl>
              <c:idx val="4"/>
              <c:tx>
                <c:rich>
                  <a:bodyPr/>
                  <a:lstStyle/>
                  <a:p>
                    <a:fld id="{31F8B3FC-593A-4010-A949-CC294A49C5B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19B-4FC3-AD35-2525DAA40E41}"/>
                </c:ext>
              </c:extLst>
            </c:dLbl>
            <c:dLbl>
              <c:idx val="5"/>
              <c:tx>
                <c:rich>
                  <a:bodyPr/>
                  <a:lstStyle/>
                  <a:p>
                    <a:fld id="{4A9B6F69-315D-459F-A767-71CA0088992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19B-4FC3-AD35-2525DAA40E41}"/>
                </c:ext>
              </c:extLst>
            </c:dLbl>
            <c:dLbl>
              <c:idx val="6"/>
              <c:tx>
                <c:rich>
                  <a:bodyPr/>
                  <a:lstStyle/>
                  <a:p>
                    <a:fld id="{3355EEF1-056A-40E0-B5A9-D8EB21D3DF1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19B-4FC3-AD35-2525DAA40E41}"/>
                </c:ext>
              </c:extLst>
            </c:dLbl>
            <c:dLbl>
              <c:idx val="7"/>
              <c:tx>
                <c:rich>
                  <a:bodyPr/>
                  <a:lstStyle/>
                  <a:p>
                    <a:fld id="{8E7EBBD6-89E6-4BC0-8314-0CC6E7E77FD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319B-4FC3-AD35-2525DAA40E41}"/>
                </c:ext>
              </c:extLst>
            </c:dLbl>
            <c:dLbl>
              <c:idx val="8"/>
              <c:layout>
                <c:manualLayout>
                  <c:x val="-1.9314580473624665E-2"/>
                  <c:y val="-1.9040423644227571E-2"/>
                </c:manualLayout>
              </c:layout>
              <c:tx>
                <c:rich>
                  <a:bodyPr/>
                  <a:lstStyle/>
                  <a:p>
                    <a:fld id="{7A548D26-168B-4852-A1B7-8BA21482AEB8}"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319B-4FC3-AD35-2525DAA40E41}"/>
                </c:ext>
              </c:extLst>
            </c:dLbl>
            <c:dLbl>
              <c:idx val="9"/>
              <c:tx>
                <c:rich>
                  <a:bodyPr/>
                  <a:lstStyle/>
                  <a:p>
                    <a:fld id="{DAE01FBE-5BA0-4A13-962F-BEBF44F2C34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19B-4FC3-AD35-2525DAA40E41}"/>
                </c:ext>
              </c:extLst>
            </c:dLbl>
            <c:dLbl>
              <c:idx val="10"/>
              <c:tx>
                <c:rich>
                  <a:bodyPr/>
                  <a:lstStyle/>
                  <a:p>
                    <a:fld id="{93E70788-E756-428C-9C0E-1F37D573D601}"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319B-4FC3-AD35-2525DAA40E41}"/>
                </c:ext>
              </c:extLst>
            </c:dLbl>
            <c:dLbl>
              <c:idx val="11"/>
              <c:tx>
                <c:rich>
                  <a:bodyPr/>
                  <a:lstStyle/>
                  <a:p>
                    <a:fld id="{2FECED09-89BF-41E0-873B-D08F8B8E91A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19B-4FC3-AD35-2525DAA40E41}"/>
                </c:ext>
              </c:extLst>
            </c:dLbl>
            <c:dLbl>
              <c:idx val="12"/>
              <c:tx>
                <c:rich>
                  <a:bodyPr/>
                  <a:lstStyle/>
                  <a:p>
                    <a:fld id="{D91970E8-7A7B-462A-8943-A545D623072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19B-4FC3-AD35-2525DAA40E41}"/>
                </c:ext>
              </c:extLst>
            </c:dLbl>
            <c:dLbl>
              <c:idx val="13"/>
              <c:tx>
                <c:rich>
                  <a:bodyPr/>
                  <a:lstStyle/>
                  <a:p>
                    <a:fld id="{4911098B-2511-4DCE-AD66-F3C27CBBF908}"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319B-4FC3-AD35-2525DAA40E41}"/>
                </c:ext>
              </c:extLst>
            </c:dLbl>
            <c:dLbl>
              <c:idx val="14"/>
              <c:tx>
                <c:rich>
                  <a:bodyPr/>
                  <a:lstStyle/>
                  <a:p>
                    <a:fld id="{9FE92214-5EE8-4CBC-824A-BAFCD86E7E6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319B-4FC3-AD35-2525DAA40E41}"/>
                </c:ext>
              </c:extLst>
            </c:dLbl>
            <c:dLbl>
              <c:idx val="15"/>
              <c:tx>
                <c:rich>
                  <a:bodyPr/>
                  <a:lstStyle/>
                  <a:p>
                    <a:fld id="{980A4E6E-C638-4F63-AA46-E909638830BC}"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319B-4FC3-AD35-2525DAA40E41}"/>
                </c:ext>
              </c:extLst>
            </c:dLbl>
            <c:dLbl>
              <c:idx val="16"/>
              <c:tx>
                <c:rich>
                  <a:bodyPr/>
                  <a:lstStyle/>
                  <a:p>
                    <a:fld id="{08ECEA53-DD51-48ED-8EFD-77986BB92C8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319B-4FC3-AD35-2525DAA40E41}"/>
                </c:ext>
              </c:extLst>
            </c:dLbl>
            <c:dLbl>
              <c:idx val="17"/>
              <c:tx>
                <c:rich>
                  <a:bodyPr/>
                  <a:lstStyle/>
                  <a:p>
                    <a:fld id="{CDCCA4C4-5905-4410-908E-20F78D44E17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319B-4FC3-AD35-2525DAA40E41}"/>
                </c:ext>
              </c:extLst>
            </c:dLbl>
            <c:dLbl>
              <c:idx val="18"/>
              <c:tx>
                <c:rich>
                  <a:bodyPr/>
                  <a:lstStyle/>
                  <a:p>
                    <a:fld id="{8114969F-B457-4A23-878F-D7A132B8184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319B-4FC3-AD35-2525DAA40E41}"/>
                </c:ext>
              </c:extLst>
            </c:dLbl>
            <c:dLbl>
              <c:idx val="19"/>
              <c:tx>
                <c:rich>
                  <a:bodyPr/>
                  <a:lstStyle/>
                  <a:p>
                    <a:fld id="{A1D9E070-A7FB-456F-8D59-CA1702ABAA15}"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319B-4FC3-AD35-2525DAA40E41}"/>
                </c:ext>
              </c:extLst>
            </c:dLbl>
            <c:dLbl>
              <c:idx val="20"/>
              <c:tx>
                <c:rich>
                  <a:bodyPr/>
                  <a:lstStyle/>
                  <a:p>
                    <a:fld id="{49496C66-A593-46AC-A3BF-C9D994CF9EC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319B-4FC3-AD35-2525DAA40E41}"/>
                </c:ext>
              </c:extLst>
            </c:dLbl>
            <c:dLbl>
              <c:idx val="21"/>
              <c:tx>
                <c:rich>
                  <a:bodyPr/>
                  <a:lstStyle/>
                  <a:p>
                    <a:fld id="{20B8F8A7-1B5E-4564-86E4-91432FF3BD5C}"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319B-4FC3-AD35-2525DAA40E41}"/>
                </c:ext>
              </c:extLst>
            </c:dLbl>
            <c:dLbl>
              <c:idx val="22"/>
              <c:tx>
                <c:rich>
                  <a:bodyPr/>
                  <a:lstStyle/>
                  <a:p>
                    <a:fld id="{B5491BCB-4D4D-4DBF-A84E-B152C1BAA048}"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319B-4FC3-AD35-2525DAA40E41}"/>
                </c:ext>
              </c:extLst>
            </c:dLbl>
            <c:dLbl>
              <c:idx val="23"/>
              <c:tx>
                <c:rich>
                  <a:bodyPr/>
                  <a:lstStyle/>
                  <a:p>
                    <a:fld id="{762399E2-5527-438B-831B-F5D7B55FF95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319B-4FC3-AD35-2525DAA40E41}"/>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trendline>
            <c:spPr>
              <a:ln w="9525" cap="rnd">
                <a:solidFill>
                  <a:schemeClr val="tx1">
                    <a:lumMod val="65000"/>
                    <a:lumOff val="35000"/>
                  </a:schemeClr>
                </a:solidFill>
              </a:ln>
              <a:effectLst/>
            </c:spPr>
            <c:trendlineType val="linear"/>
            <c:dispRSqr val="1"/>
            <c:dispEq val="0"/>
            <c:trendlineLbl>
              <c:layout>
                <c:manualLayout>
                  <c:x val="-0.59938765243243119"/>
                  <c:y val="9.048671952977709E-2"/>
                </c:manualLayout>
              </c:layout>
              <c:numFmt formatCode="General" sourceLinked="0"/>
              <c:spPr>
                <a:noFill/>
                <a:ln>
                  <a:noFill/>
                </a:ln>
                <a:effectLst/>
              </c:spPr>
              <c:txPr>
                <a:bodyPr rot="0" spcFirstLastPara="1" vertOverflow="ellipsis" vert="horz" wrap="square" anchor="ctr" anchorCtr="1"/>
                <a:lstStyle/>
                <a:p>
                  <a:pPr>
                    <a:defRPr sz="1400" b="1" i="0" u="none" strike="noStrike" kern="1200" baseline="0">
                      <a:solidFill>
                        <a:schemeClr val="tx1">
                          <a:lumMod val="75000"/>
                          <a:lumOff val="25000"/>
                        </a:schemeClr>
                      </a:solidFill>
                      <a:latin typeface="+mn-lt"/>
                      <a:ea typeface="+mn-ea"/>
                      <a:cs typeface="+mn-cs"/>
                    </a:defRPr>
                  </a:pPr>
                  <a:endParaRPr lang="en-US"/>
                </a:p>
              </c:txPr>
            </c:trendlineLbl>
          </c:trendline>
          <c:xVal>
            <c:numRef>
              <c:f>'Main Trends'!$D$149:$D$172</c:f>
              <c:numCache>
                <c:formatCode>General</c:formatCode>
                <c:ptCount val="24"/>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59.347999999999999</c:v>
                </c:pt>
                <c:pt idx="13">
                  <c:v>47.198</c:v>
                </c:pt>
                <c:pt idx="14">
                  <c:v>67.853000000000009</c:v>
                </c:pt>
                <c:pt idx="15">
                  <c:v>36.262999999999998</c:v>
                </c:pt>
                <c:pt idx="16">
                  <c:v>39.908000000000001</c:v>
                </c:pt>
                <c:pt idx="17">
                  <c:v>31.402999999999999</c:v>
                </c:pt>
                <c:pt idx="18">
                  <c:v>28.972999999999999</c:v>
                </c:pt>
                <c:pt idx="19">
                  <c:v>38.692999999999998</c:v>
                </c:pt>
                <c:pt idx="20">
                  <c:v>37.478000000000002</c:v>
                </c:pt>
                <c:pt idx="21">
                  <c:v>30.188000000000002</c:v>
                </c:pt>
                <c:pt idx="22">
                  <c:v>24.113</c:v>
                </c:pt>
                <c:pt idx="23">
                  <c:v>27.757999999999999</c:v>
                </c:pt>
              </c:numCache>
            </c:numRef>
          </c:xVal>
          <c:yVal>
            <c:numRef>
              <c:f>'Main Trends'!$C$149:$C$172</c:f>
              <c:numCache>
                <c:formatCode>General</c:formatCode>
                <c:ptCount val="24"/>
                <c:pt idx="0">
                  <c:v>42</c:v>
                </c:pt>
                <c:pt idx="1">
                  <c:v>38</c:v>
                </c:pt>
                <c:pt idx="2">
                  <c:v>50</c:v>
                </c:pt>
                <c:pt idx="3">
                  <c:v>32</c:v>
                </c:pt>
                <c:pt idx="4">
                  <c:v>32</c:v>
                </c:pt>
                <c:pt idx="5">
                  <c:v>39</c:v>
                </c:pt>
                <c:pt idx="6">
                  <c:v>34</c:v>
                </c:pt>
                <c:pt idx="7">
                  <c:v>43</c:v>
                </c:pt>
                <c:pt idx="8">
                  <c:v>32</c:v>
                </c:pt>
                <c:pt idx="9">
                  <c:v>46</c:v>
                </c:pt>
                <c:pt idx="10">
                  <c:v>30</c:v>
                </c:pt>
                <c:pt idx="11">
                  <c:v>50</c:v>
                </c:pt>
                <c:pt idx="12">
                  <c:v>57</c:v>
                </c:pt>
                <c:pt idx="13">
                  <c:v>56</c:v>
                </c:pt>
                <c:pt idx="14">
                  <c:v>49</c:v>
                </c:pt>
                <c:pt idx="15">
                  <c:v>60</c:v>
                </c:pt>
                <c:pt idx="16">
                  <c:v>61</c:v>
                </c:pt>
                <c:pt idx="17">
                  <c:v>53</c:v>
                </c:pt>
                <c:pt idx="18">
                  <c:v>65</c:v>
                </c:pt>
                <c:pt idx="19">
                  <c:v>58</c:v>
                </c:pt>
                <c:pt idx="20">
                  <c:v>68</c:v>
                </c:pt>
                <c:pt idx="21">
                  <c:v>63</c:v>
                </c:pt>
                <c:pt idx="22">
                  <c:v>60</c:v>
                </c:pt>
                <c:pt idx="23">
                  <c:v>69</c:v>
                </c:pt>
              </c:numCache>
            </c:numRef>
          </c:yVal>
          <c:smooth val="0"/>
          <c:extLst>
            <c:ext xmlns:c15="http://schemas.microsoft.com/office/drawing/2012/chart" uri="{02D57815-91ED-43cb-92C2-25804820EDAC}">
              <c15:datalabelsRange>
                <c15:f>'Main Trends'!$B$149:$B$172</c15:f>
                <c15:dlblRangeCache>
                  <c:ptCount val="24"/>
                  <c:pt idx="0">
                    <c:v>Phillipines</c:v>
                  </c:pt>
                  <c:pt idx="1">
                    <c:v>India</c:v>
                  </c:pt>
                  <c:pt idx="2">
                    <c:v>Qatar</c:v>
                  </c:pt>
                  <c:pt idx="3">
                    <c:v>Egypt</c:v>
                  </c:pt>
                  <c:pt idx="4">
                    <c:v>UAE</c:v>
                  </c:pt>
                  <c:pt idx="5">
                    <c:v>Thailand</c:v>
                  </c:pt>
                  <c:pt idx="6">
                    <c:v>Kuwait</c:v>
                  </c:pt>
                  <c:pt idx="7">
                    <c:v>Bahrain</c:v>
                  </c:pt>
                  <c:pt idx="8">
                    <c:v>Malaysia</c:v>
                  </c:pt>
                  <c:pt idx="9">
                    <c:v>Indonesia</c:v>
                  </c:pt>
                  <c:pt idx="10">
                    <c:v>Saudia Arabia</c:v>
                  </c:pt>
                  <c:pt idx="11">
                    <c:v>Singapore</c:v>
                  </c:pt>
                  <c:pt idx="12">
                    <c:v>Taiwan</c:v>
                  </c:pt>
                  <c:pt idx="13">
                    <c:v>Spain</c:v>
                  </c:pt>
                  <c:pt idx="14">
                    <c:v>Italy</c:v>
                  </c:pt>
                  <c:pt idx="15">
                    <c:v>Australia</c:v>
                  </c:pt>
                  <c:pt idx="16">
                    <c:v>France</c:v>
                  </c:pt>
                  <c:pt idx="17">
                    <c:v>Hong Kong</c:v>
                  </c:pt>
                  <c:pt idx="18">
                    <c:v>Great Britain</c:v>
                  </c:pt>
                  <c:pt idx="19">
                    <c:v>Germany</c:v>
                  </c:pt>
                  <c:pt idx="20">
                    <c:v>Finland</c:v>
                  </c:pt>
                  <c:pt idx="21">
                    <c:v>Norway</c:v>
                  </c:pt>
                  <c:pt idx="22">
                    <c:v>Sweden</c:v>
                  </c:pt>
                  <c:pt idx="23">
                    <c:v>Denmark</c:v>
                  </c:pt>
                </c15:dlblRangeCache>
              </c15:datalabelsRange>
            </c:ext>
            <c:ext xmlns:c16="http://schemas.microsoft.com/office/drawing/2014/chart" uri="{C3380CC4-5D6E-409C-BE32-E72D297353CC}">
              <c16:uniqueId val="{00000019-319B-4FC3-AD35-2525DAA40E41}"/>
            </c:ext>
          </c:extLst>
        </c:ser>
        <c:dLbls>
          <c:showLegendKey val="0"/>
          <c:showVal val="0"/>
          <c:showCatName val="0"/>
          <c:showSerName val="0"/>
          <c:showPercent val="0"/>
          <c:showBubbleSize val="0"/>
        </c:dLbls>
        <c:axId val="403966672"/>
        <c:axId val="403966344"/>
      </c:scatterChart>
      <c:valAx>
        <c:axId val="403966672"/>
        <c:scaling>
          <c:orientation val="minMax"/>
          <c:min val="20"/>
        </c:scaling>
        <c:delete val="0"/>
        <c:axPos val="b"/>
        <c:majorGridlines>
          <c:spPr>
            <a:ln w="9525" cap="flat" cmpd="sng" algn="ctr">
              <a:solidFill>
                <a:schemeClr val="tx2">
                  <a:lumMod val="15000"/>
                  <a:lumOff val="85000"/>
                </a:schemeClr>
              </a:solidFill>
              <a:round/>
            </a:ln>
            <a:effectLst/>
          </c:spPr>
        </c:majorGridlines>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2000"/>
                  <a:t>Debiased National Religiosity</a:t>
                </a:r>
              </a:p>
            </c:rich>
          </c:tx>
          <c:layout>
            <c:manualLayout>
              <c:xMode val="edge"/>
              <c:yMode val="edge"/>
              <c:x val="0.39029704547989613"/>
              <c:y val="0.9392256293667516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numFmt formatCode="General" sourceLinked="1"/>
        <c:majorTickMark val="none"/>
        <c:minorTickMark val="none"/>
        <c:tickLblPos val="nextTo"/>
        <c:spPr>
          <a:noFill/>
          <a:ln>
            <a:solidFill>
              <a:schemeClr val="tx2">
                <a:lumMod val="40000"/>
                <a:lumOff val="60000"/>
              </a:schemeClr>
            </a:solidFill>
          </a:ln>
          <a:effectLst/>
        </c:spPr>
        <c:txPr>
          <a:bodyPr rot="-600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crossAx val="403966344"/>
        <c:crosses val="autoZero"/>
        <c:crossBetween val="midCat"/>
      </c:valAx>
      <c:valAx>
        <c:axId val="403966344"/>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GB" sz="1800"/>
                  <a:t>%</a:t>
                </a:r>
                <a:r>
                  <a:rPr lang="en-GB" sz="1800" baseline="0"/>
                  <a:t> Responses for China as 1 of hte 5 most negative impact countries on CO2 levels</a:t>
                </a:r>
                <a:endParaRPr lang="en-GB" sz="1800"/>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numFmt formatCode="General" sourceLinked="1"/>
        <c:majorTickMark val="none"/>
        <c:minorTickMark val="none"/>
        <c:tickLblPos val="nextTo"/>
        <c:spPr>
          <a:noFill/>
          <a:ln>
            <a:solidFill>
              <a:schemeClr val="tx2">
                <a:lumMod val="40000"/>
                <a:lumOff val="60000"/>
              </a:schemeClr>
            </a:solidFill>
          </a:ln>
          <a:effectLst/>
        </c:spPr>
        <c:txPr>
          <a:bodyPr rot="-600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crossAx val="40396667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GB" sz="2000" b="1" i="0" baseline="0">
                <a:effectLst/>
              </a:rPr>
              <a:t>UN Poll vote share for 'action on climate change', versus (GDP-per-Capita-normalised annual-sunshine-duration-adjusted Solar Capacity) / Population. For 40 nations.</a:t>
            </a:r>
            <a:endParaRPr lang="en-GB" sz="2000" b="1">
              <a:effectLst/>
            </a:endParaRPr>
          </a:p>
        </c:rich>
      </c:tx>
      <c:layout>
        <c:manualLayout>
          <c:xMode val="edge"/>
          <c:yMode val="edge"/>
          <c:x val="0.13973957501887607"/>
          <c:y val="1.9952768845554129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6"/>
            <c:spPr>
              <a:solidFill>
                <a:schemeClr val="accent1"/>
              </a:solidFill>
              <a:ln w="9525">
                <a:noFill/>
              </a:ln>
              <a:effectLst/>
            </c:spPr>
          </c:marker>
          <c:dPt>
            <c:idx val="0"/>
            <c:marker>
              <c:symbol val="circle"/>
              <c:size val="6"/>
              <c:spPr>
                <a:solidFill>
                  <a:schemeClr val="bg1">
                    <a:lumMod val="85000"/>
                  </a:schemeClr>
                </a:solidFill>
                <a:ln w="9525">
                  <a:noFill/>
                </a:ln>
                <a:effectLst/>
              </c:spPr>
            </c:marker>
            <c:bubble3D val="0"/>
            <c:extLst>
              <c:ext xmlns:c16="http://schemas.microsoft.com/office/drawing/2014/chart" uri="{C3380CC4-5D6E-409C-BE32-E72D297353CC}">
                <c16:uniqueId val="{00000000-25B6-4626-AA8E-F026013D7F7C}"/>
              </c:ext>
            </c:extLst>
          </c:dPt>
          <c:dPt>
            <c:idx val="1"/>
            <c:marker>
              <c:symbol val="circle"/>
              <c:size val="7"/>
              <c:spPr>
                <a:solidFill>
                  <a:schemeClr val="bg1">
                    <a:lumMod val="85000"/>
                  </a:schemeClr>
                </a:solidFill>
                <a:ln w="9525">
                  <a:noFill/>
                </a:ln>
                <a:effectLst/>
              </c:spPr>
            </c:marker>
            <c:bubble3D val="0"/>
            <c:extLst>
              <c:ext xmlns:c16="http://schemas.microsoft.com/office/drawing/2014/chart" uri="{C3380CC4-5D6E-409C-BE32-E72D297353CC}">
                <c16:uniqueId val="{00000001-25B6-4626-AA8E-F026013D7F7C}"/>
              </c:ext>
            </c:extLst>
          </c:dPt>
          <c:dPt>
            <c:idx val="2"/>
            <c:marker>
              <c:symbol val="x"/>
              <c:size val="6"/>
              <c:spPr>
                <a:solidFill>
                  <a:schemeClr val="bg1">
                    <a:lumMod val="65000"/>
                  </a:schemeClr>
                </a:solidFill>
                <a:ln w="9525">
                  <a:noFill/>
                </a:ln>
                <a:effectLst/>
              </c:spPr>
            </c:marker>
            <c:bubble3D val="0"/>
            <c:extLst>
              <c:ext xmlns:c16="http://schemas.microsoft.com/office/drawing/2014/chart" uri="{C3380CC4-5D6E-409C-BE32-E72D297353CC}">
                <c16:uniqueId val="{00000002-25B6-4626-AA8E-F026013D7F7C}"/>
              </c:ext>
            </c:extLst>
          </c:dPt>
          <c:dPt>
            <c:idx val="3"/>
            <c:marker>
              <c:symbol val="circle"/>
              <c:size val="7"/>
              <c:spPr>
                <a:solidFill>
                  <a:schemeClr val="bg1">
                    <a:lumMod val="85000"/>
                  </a:schemeClr>
                </a:solidFill>
                <a:ln w="9525">
                  <a:noFill/>
                </a:ln>
                <a:effectLst/>
              </c:spPr>
            </c:marker>
            <c:bubble3D val="0"/>
            <c:extLst>
              <c:ext xmlns:c16="http://schemas.microsoft.com/office/drawing/2014/chart" uri="{C3380CC4-5D6E-409C-BE32-E72D297353CC}">
                <c16:uniqueId val="{00000003-25B6-4626-AA8E-F026013D7F7C}"/>
              </c:ext>
            </c:extLst>
          </c:dPt>
          <c:dPt>
            <c:idx val="5"/>
            <c:marker>
              <c:symbol val="circle"/>
              <c:size val="7"/>
              <c:spPr>
                <a:solidFill>
                  <a:schemeClr val="bg1">
                    <a:lumMod val="85000"/>
                  </a:schemeClr>
                </a:solidFill>
                <a:ln w="9525">
                  <a:noFill/>
                </a:ln>
                <a:effectLst/>
              </c:spPr>
            </c:marker>
            <c:bubble3D val="0"/>
            <c:extLst>
              <c:ext xmlns:c16="http://schemas.microsoft.com/office/drawing/2014/chart" uri="{C3380CC4-5D6E-409C-BE32-E72D297353CC}">
                <c16:uniqueId val="{00000004-25B6-4626-AA8E-F026013D7F7C}"/>
              </c:ext>
            </c:extLst>
          </c:dPt>
          <c:dPt>
            <c:idx val="6"/>
            <c:marker>
              <c:symbol val="x"/>
              <c:size val="6"/>
              <c:spPr>
                <a:solidFill>
                  <a:schemeClr val="bg1">
                    <a:lumMod val="65000"/>
                  </a:schemeClr>
                </a:solidFill>
                <a:ln w="9525">
                  <a:noFill/>
                </a:ln>
                <a:effectLst/>
              </c:spPr>
            </c:marker>
            <c:bubble3D val="0"/>
            <c:extLst>
              <c:ext xmlns:c16="http://schemas.microsoft.com/office/drawing/2014/chart" uri="{C3380CC4-5D6E-409C-BE32-E72D297353CC}">
                <c16:uniqueId val="{00000005-25B6-4626-AA8E-F026013D7F7C}"/>
              </c:ext>
            </c:extLst>
          </c:dPt>
          <c:dPt>
            <c:idx val="7"/>
            <c:marker>
              <c:symbol val="x"/>
              <c:size val="6"/>
              <c:spPr>
                <a:solidFill>
                  <a:schemeClr val="bg1">
                    <a:lumMod val="65000"/>
                  </a:schemeClr>
                </a:solidFill>
                <a:ln w="9525">
                  <a:noFill/>
                </a:ln>
                <a:effectLst/>
              </c:spPr>
            </c:marker>
            <c:bubble3D val="0"/>
            <c:extLst>
              <c:ext xmlns:c16="http://schemas.microsoft.com/office/drawing/2014/chart" uri="{C3380CC4-5D6E-409C-BE32-E72D297353CC}">
                <c16:uniqueId val="{00000006-25B6-4626-AA8E-F026013D7F7C}"/>
              </c:ext>
            </c:extLst>
          </c:dPt>
          <c:dPt>
            <c:idx val="8"/>
            <c:marker>
              <c:symbol val="circle"/>
              <c:size val="7"/>
              <c:spPr>
                <a:solidFill>
                  <a:schemeClr val="bg1">
                    <a:lumMod val="85000"/>
                  </a:schemeClr>
                </a:solidFill>
                <a:ln w="9525">
                  <a:noFill/>
                </a:ln>
                <a:effectLst/>
              </c:spPr>
            </c:marker>
            <c:bubble3D val="0"/>
            <c:extLst>
              <c:ext xmlns:c16="http://schemas.microsoft.com/office/drawing/2014/chart" uri="{C3380CC4-5D6E-409C-BE32-E72D297353CC}">
                <c16:uniqueId val="{00000007-25B6-4626-AA8E-F026013D7F7C}"/>
              </c:ext>
            </c:extLst>
          </c:dPt>
          <c:dPt>
            <c:idx val="10"/>
            <c:marker>
              <c:symbol val="triangle"/>
              <c:size val="8"/>
              <c:spPr>
                <a:solidFill>
                  <a:schemeClr val="tx1">
                    <a:lumMod val="50000"/>
                    <a:lumOff val="50000"/>
                  </a:schemeClr>
                </a:solidFill>
                <a:ln w="9525">
                  <a:noFill/>
                </a:ln>
                <a:effectLst/>
              </c:spPr>
            </c:marker>
            <c:bubble3D val="0"/>
            <c:extLst>
              <c:ext xmlns:c16="http://schemas.microsoft.com/office/drawing/2014/chart" uri="{C3380CC4-5D6E-409C-BE32-E72D297353CC}">
                <c16:uniqueId val="{00000008-25B6-4626-AA8E-F026013D7F7C}"/>
              </c:ext>
            </c:extLst>
          </c:dPt>
          <c:dPt>
            <c:idx val="11"/>
            <c:marker>
              <c:symbol val="x"/>
              <c:size val="6"/>
              <c:spPr>
                <a:solidFill>
                  <a:schemeClr val="bg1">
                    <a:lumMod val="65000"/>
                  </a:schemeClr>
                </a:solidFill>
                <a:ln w="9525">
                  <a:noFill/>
                </a:ln>
                <a:effectLst/>
              </c:spPr>
            </c:marker>
            <c:bubble3D val="0"/>
            <c:extLst>
              <c:ext xmlns:c16="http://schemas.microsoft.com/office/drawing/2014/chart" uri="{C3380CC4-5D6E-409C-BE32-E72D297353CC}">
                <c16:uniqueId val="{00000009-25B6-4626-AA8E-F026013D7F7C}"/>
              </c:ext>
            </c:extLst>
          </c:dPt>
          <c:dPt>
            <c:idx val="12"/>
            <c:marker>
              <c:symbol val="triangle"/>
              <c:size val="8"/>
              <c:spPr>
                <a:solidFill>
                  <a:schemeClr val="tx1">
                    <a:lumMod val="50000"/>
                    <a:lumOff val="50000"/>
                  </a:schemeClr>
                </a:solidFill>
                <a:ln w="9525">
                  <a:noFill/>
                </a:ln>
                <a:effectLst/>
              </c:spPr>
            </c:marker>
            <c:bubble3D val="0"/>
            <c:extLst>
              <c:ext xmlns:c16="http://schemas.microsoft.com/office/drawing/2014/chart" uri="{C3380CC4-5D6E-409C-BE32-E72D297353CC}">
                <c16:uniqueId val="{0000000A-25B6-4626-AA8E-F026013D7F7C}"/>
              </c:ext>
            </c:extLst>
          </c:dPt>
          <c:dPt>
            <c:idx val="13"/>
            <c:marker>
              <c:symbol val="x"/>
              <c:size val="6"/>
              <c:spPr>
                <a:solidFill>
                  <a:schemeClr val="bg1">
                    <a:lumMod val="65000"/>
                  </a:schemeClr>
                </a:solidFill>
                <a:ln w="9525">
                  <a:noFill/>
                </a:ln>
                <a:effectLst/>
              </c:spPr>
            </c:marker>
            <c:bubble3D val="0"/>
            <c:extLst>
              <c:ext xmlns:c16="http://schemas.microsoft.com/office/drawing/2014/chart" uri="{C3380CC4-5D6E-409C-BE32-E72D297353CC}">
                <c16:uniqueId val="{0000000B-25B6-4626-AA8E-F026013D7F7C}"/>
              </c:ext>
            </c:extLst>
          </c:dPt>
          <c:dPt>
            <c:idx val="14"/>
            <c:marker>
              <c:symbol val="diamond"/>
              <c:size val="8"/>
              <c:spPr>
                <a:solidFill>
                  <a:schemeClr val="tx1">
                    <a:lumMod val="65000"/>
                    <a:lumOff val="35000"/>
                  </a:schemeClr>
                </a:solidFill>
                <a:ln w="9525">
                  <a:noFill/>
                </a:ln>
                <a:effectLst/>
              </c:spPr>
            </c:marker>
            <c:bubble3D val="0"/>
            <c:extLst>
              <c:ext xmlns:c16="http://schemas.microsoft.com/office/drawing/2014/chart" uri="{C3380CC4-5D6E-409C-BE32-E72D297353CC}">
                <c16:uniqueId val="{0000000C-25B6-4626-AA8E-F026013D7F7C}"/>
              </c:ext>
            </c:extLst>
          </c:dPt>
          <c:dPt>
            <c:idx val="15"/>
            <c:marker>
              <c:symbol val="triangle"/>
              <c:size val="8"/>
              <c:spPr>
                <a:solidFill>
                  <a:schemeClr val="tx1">
                    <a:lumMod val="50000"/>
                    <a:lumOff val="50000"/>
                  </a:schemeClr>
                </a:solidFill>
                <a:ln w="9525">
                  <a:noFill/>
                </a:ln>
                <a:effectLst/>
              </c:spPr>
            </c:marker>
            <c:bubble3D val="0"/>
            <c:extLst>
              <c:ext xmlns:c16="http://schemas.microsoft.com/office/drawing/2014/chart" uri="{C3380CC4-5D6E-409C-BE32-E72D297353CC}">
                <c16:uniqueId val="{0000000D-25B6-4626-AA8E-F026013D7F7C}"/>
              </c:ext>
            </c:extLst>
          </c:dPt>
          <c:dPt>
            <c:idx val="16"/>
            <c:marker>
              <c:symbol val="plus"/>
              <c:size val="8"/>
              <c:spPr>
                <a:noFill/>
                <a:ln w="25400">
                  <a:solidFill>
                    <a:schemeClr val="tx1"/>
                  </a:solidFill>
                </a:ln>
                <a:effectLst/>
              </c:spPr>
            </c:marker>
            <c:bubble3D val="0"/>
            <c:extLst>
              <c:ext xmlns:c16="http://schemas.microsoft.com/office/drawing/2014/chart" uri="{C3380CC4-5D6E-409C-BE32-E72D297353CC}">
                <c16:uniqueId val="{0000000E-25B6-4626-AA8E-F026013D7F7C}"/>
              </c:ext>
            </c:extLst>
          </c:dPt>
          <c:dPt>
            <c:idx val="17"/>
            <c:marker>
              <c:symbol val="triangle"/>
              <c:size val="8"/>
              <c:spPr>
                <a:solidFill>
                  <a:schemeClr val="tx1">
                    <a:lumMod val="50000"/>
                    <a:lumOff val="50000"/>
                  </a:schemeClr>
                </a:solidFill>
                <a:ln w="9525">
                  <a:noFill/>
                </a:ln>
                <a:effectLst/>
              </c:spPr>
            </c:marker>
            <c:bubble3D val="0"/>
            <c:extLst>
              <c:ext xmlns:c16="http://schemas.microsoft.com/office/drawing/2014/chart" uri="{C3380CC4-5D6E-409C-BE32-E72D297353CC}">
                <c16:uniqueId val="{0000000F-25B6-4626-AA8E-F026013D7F7C}"/>
              </c:ext>
            </c:extLst>
          </c:dPt>
          <c:dPt>
            <c:idx val="18"/>
            <c:marker>
              <c:symbol val="diamond"/>
              <c:size val="8"/>
              <c:spPr>
                <a:solidFill>
                  <a:schemeClr val="tx1">
                    <a:lumMod val="65000"/>
                    <a:lumOff val="35000"/>
                  </a:schemeClr>
                </a:solidFill>
                <a:ln w="9525">
                  <a:noFill/>
                </a:ln>
                <a:effectLst/>
              </c:spPr>
            </c:marker>
            <c:bubble3D val="0"/>
            <c:extLst>
              <c:ext xmlns:c16="http://schemas.microsoft.com/office/drawing/2014/chart" uri="{C3380CC4-5D6E-409C-BE32-E72D297353CC}">
                <c16:uniqueId val="{00000010-25B6-4626-AA8E-F026013D7F7C}"/>
              </c:ext>
            </c:extLst>
          </c:dPt>
          <c:dPt>
            <c:idx val="20"/>
            <c:marker>
              <c:symbol val="plus"/>
              <c:size val="8"/>
              <c:spPr>
                <a:noFill/>
                <a:ln w="25400">
                  <a:solidFill>
                    <a:schemeClr val="tx1"/>
                  </a:solidFill>
                </a:ln>
                <a:effectLst/>
              </c:spPr>
            </c:marker>
            <c:bubble3D val="0"/>
            <c:extLst>
              <c:ext xmlns:c16="http://schemas.microsoft.com/office/drawing/2014/chart" uri="{C3380CC4-5D6E-409C-BE32-E72D297353CC}">
                <c16:uniqueId val="{00000011-25B6-4626-AA8E-F026013D7F7C}"/>
              </c:ext>
            </c:extLst>
          </c:dPt>
          <c:dPt>
            <c:idx val="21"/>
            <c:marker>
              <c:symbol val="plus"/>
              <c:size val="8"/>
              <c:spPr>
                <a:noFill/>
                <a:ln w="25400">
                  <a:solidFill>
                    <a:schemeClr val="tx1"/>
                  </a:solidFill>
                </a:ln>
                <a:effectLst/>
              </c:spPr>
            </c:marker>
            <c:bubble3D val="0"/>
            <c:extLst>
              <c:ext xmlns:c16="http://schemas.microsoft.com/office/drawing/2014/chart" uri="{C3380CC4-5D6E-409C-BE32-E72D297353CC}">
                <c16:uniqueId val="{00000012-25B6-4626-AA8E-F026013D7F7C}"/>
              </c:ext>
            </c:extLst>
          </c:dPt>
          <c:dPt>
            <c:idx val="25"/>
            <c:marker>
              <c:symbol val="circle"/>
              <c:size val="7"/>
              <c:spPr>
                <a:solidFill>
                  <a:schemeClr val="bg1">
                    <a:lumMod val="85000"/>
                  </a:schemeClr>
                </a:solidFill>
                <a:ln w="9525">
                  <a:noFill/>
                </a:ln>
                <a:effectLst/>
              </c:spPr>
            </c:marker>
            <c:bubble3D val="0"/>
            <c:extLst>
              <c:ext xmlns:c16="http://schemas.microsoft.com/office/drawing/2014/chart" uri="{C3380CC4-5D6E-409C-BE32-E72D297353CC}">
                <c16:uniqueId val="{00000013-25B6-4626-AA8E-F026013D7F7C}"/>
              </c:ext>
            </c:extLst>
          </c:dPt>
          <c:dPt>
            <c:idx val="26"/>
            <c:marker>
              <c:symbol val="triangle"/>
              <c:size val="8"/>
              <c:spPr>
                <a:solidFill>
                  <a:schemeClr val="tx1">
                    <a:lumMod val="50000"/>
                    <a:lumOff val="50000"/>
                  </a:schemeClr>
                </a:solidFill>
                <a:ln w="9525">
                  <a:noFill/>
                </a:ln>
                <a:effectLst/>
              </c:spPr>
            </c:marker>
            <c:bubble3D val="0"/>
            <c:extLst>
              <c:ext xmlns:c16="http://schemas.microsoft.com/office/drawing/2014/chart" uri="{C3380CC4-5D6E-409C-BE32-E72D297353CC}">
                <c16:uniqueId val="{00000014-25B6-4626-AA8E-F026013D7F7C}"/>
              </c:ext>
            </c:extLst>
          </c:dPt>
          <c:dPt>
            <c:idx val="27"/>
            <c:marker>
              <c:symbol val="triangle"/>
              <c:size val="8"/>
              <c:spPr>
                <a:solidFill>
                  <a:schemeClr val="tx1">
                    <a:lumMod val="50000"/>
                    <a:lumOff val="50000"/>
                  </a:schemeClr>
                </a:solidFill>
                <a:ln w="9525">
                  <a:noFill/>
                </a:ln>
                <a:effectLst/>
              </c:spPr>
            </c:marker>
            <c:bubble3D val="0"/>
            <c:extLst>
              <c:ext xmlns:c16="http://schemas.microsoft.com/office/drawing/2014/chart" uri="{C3380CC4-5D6E-409C-BE32-E72D297353CC}">
                <c16:uniqueId val="{00000015-25B6-4626-AA8E-F026013D7F7C}"/>
              </c:ext>
            </c:extLst>
          </c:dPt>
          <c:dPt>
            <c:idx val="28"/>
            <c:marker>
              <c:symbol val="circle"/>
              <c:size val="7"/>
              <c:spPr>
                <a:solidFill>
                  <a:schemeClr val="bg1">
                    <a:lumMod val="85000"/>
                  </a:schemeClr>
                </a:solidFill>
                <a:ln w="9525">
                  <a:noFill/>
                </a:ln>
                <a:effectLst/>
              </c:spPr>
            </c:marker>
            <c:bubble3D val="0"/>
            <c:extLst>
              <c:ext xmlns:c16="http://schemas.microsoft.com/office/drawing/2014/chart" uri="{C3380CC4-5D6E-409C-BE32-E72D297353CC}">
                <c16:uniqueId val="{00000016-25B6-4626-AA8E-F026013D7F7C}"/>
              </c:ext>
            </c:extLst>
          </c:dPt>
          <c:dPt>
            <c:idx val="29"/>
            <c:marker>
              <c:symbol val="circle"/>
              <c:size val="7"/>
              <c:spPr>
                <a:solidFill>
                  <a:schemeClr val="bg1">
                    <a:lumMod val="85000"/>
                  </a:schemeClr>
                </a:solidFill>
                <a:ln w="9525">
                  <a:noFill/>
                </a:ln>
                <a:effectLst/>
              </c:spPr>
            </c:marker>
            <c:bubble3D val="0"/>
            <c:extLst>
              <c:ext xmlns:c16="http://schemas.microsoft.com/office/drawing/2014/chart" uri="{C3380CC4-5D6E-409C-BE32-E72D297353CC}">
                <c16:uniqueId val="{00000017-25B6-4626-AA8E-F026013D7F7C}"/>
              </c:ext>
            </c:extLst>
          </c:dPt>
          <c:dPt>
            <c:idx val="30"/>
            <c:marker>
              <c:symbol val="x"/>
              <c:size val="6"/>
              <c:spPr>
                <a:solidFill>
                  <a:schemeClr val="bg1">
                    <a:lumMod val="65000"/>
                  </a:schemeClr>
                </a:solidFill>
                <a:ln w="9525">
                  <a:noFill/>
                </a:ln>
                <a:effectLst/>
              </c:spPr>
            </c:marker>
            <c:bubble3D val="0"/>
            <c:extLst>
              <c:ext xmlns:c16="http://schemas.microsoft.com/office/drawing/2014/chart" uri="{C3380CC4-5D6E-409C-BE32-E72D297353CC}">
                <c16:uniqueId val="{00000018-25B6-4626-AA8E-F026013D7F7C}"/>
              </c:ext>
            </c:extLst>
          </c:dPt>
          <c:dPt>
            <c:idx val="31"/>
            <c:marker>
              <c:symbol val="triangle"/>
              <c:size val="8"/>
              <c:spPr>
                <a:solidFill>
                  <a:schemeClr val="tx1">
                    <a:lumMod val="50000"/>
                    <a:lumOff val="50000"/>
                  </a:schemeClr>
                </a:solidFill>
                <a:ln w="9525">
                  <a:noFill/>
                </a:ln>
                <a:effectLst/>
              </c:spPr>
            </c:marker>
            <c:bubble3D val="0"/>
            <c:extLst>
              <c:ext xmlns:c16="http://schemas.microsoft.com/office/drawing/2014/chart" uri="{C3380CC4-5D6E-409C-BE32-E72D297353CC}">
                <c16:uniqueId val="{00000019-25B6-4626-AA8E-F026013D7F7C}"/>
              </c:ext>
            </c:extLst>
          </c:dPt>
          <c:dPt>
            <c:idx val="32"/>
            <c:marker>
              <c:symbol val="x"/>
              <c:size val="6"/>
              <c:spPr>
                <a:solidFill>
                  <a:schemeClr val="bg1">
                    <a:lumMod val="65000"/>
                  </a:schemeClr>
                </a:solidFill>
                <a:ln w="9525">
                  <a:noFill/>
                </a:ln>
                <a:effectLst/>
              </c:spPr>
            </c:marker>
            <c:bubble3D val="0"/>
            <c:extLst>
              <c:ext xmlns:c16="http://schemas.microsoft.com/office/drawing/2014/chart" uri="{C3380CC4-5D6E-409C-BE32-E72D297353CC}">
                <c16:uniqueId val="{0000001A-25B6-4626-AA8E-F026013D7F7C}"/>
              </c:ext>
            </c:extLst>
          </c:dPt>
          <c:dPt>
            <c:idx val="33"/>
            <c:marker>
              <c:symbol val="triangle"/>
              <c:size val="8"/>
              <c:spPr>
                <a:solidFill>
                  <a:schemeClr val="tx1">
                    <a:lumMod val="50000"/>
                    <a:lumOff val="50000"/>
                  </a:schemeClr>
                </a:solidFill>
                <a:ln w="9525">
                  <a:noFill/>
                </a:ln>
                <a:effectLst/>
              </c:spPr>
            </c:marker>
            <c:bubble3D val="0"/>
            <c:extLst>
              <c:ext xmlns:c16="http://schemas.microsoft.com/office/drawing/2014/chart" uri="{C3380CC4-5D6E-409C-BE32-E72D297353CC}">
                <c16:uniqueId val="{0000001B-25B6-4626-AA8E-F026013D7F7C}"/>
              </c:ext>
            </c:extLst>
          </c:dPt>
          <c:dPt>
            <c:idx val="34"/>
            <c:marker>
              <c:symbol val="x"/>
              <c:size val="6"/>
              <c:spPr>
                <a:solidFill>
                  <a:schemeClr val="bg1">
                    <a:lumMod val="65000"/>
                  </a:schemeClr>
                </a:solidFill>
                <a:ln w="9525">
                  <a:noFill/>
                </a:ln>
                <a:effectLst/>
              </c:spPr>
            </c:marker>
            <c:bubble3D val="0"/>
            <c:extLst>
              <c:ext xmlns:c16="http://schemas.microsoft.com/office/drawing/2014/chart" uri="{C3380CC4-5D6E-409C-BE32-E72D297353CC}">
                <c16:uniqueId val="{0000001C-25B6-4626-AA8E-F026013D7F7C}"/>
              </c:ext>
            </c:extLst>
          </c:dPt>
          <c:dPt>
            <c:idx val="35"/>
            <c:marker>
              <c:symbol val="x"/>
              <c:size val="6"/>
              <c:spPr>
                <a:solidFill>
                  <a:schemeClr val="bg1">
                    <a:lumMod val="65000"/>
                  </a:schemeClr>
                </a:solidFill>
                <a:ln w="9525">
                  <a:noFill/>
                </a:ln>
                <a:effectLst/>
              </c:spPr>
            </c:marker>
            <c:bubble3D val="0"/>
            <c:extLst>
              <c:ext xmlns:c16="http://schemas.microsoft.com/office/drawing/2014/chart" uri="{C3380CC4-5D6E-409C-BE32-E72D297353CC}">
                <c16:uniqueId val="{0000001D-25B6-4626-AA8E-F026013D7F7C}"/>
              </c:ext>
            </c:extLst>
          </c:dPt>
          <c:dPt>
            <c:idx val="36"/>
            <c:marker>
              <c:symbol val="triangle"/>
              <c:size val="8"/>
              <c:spPr>
                <a:solidFill>
                  <a:schemeClr val="tx1">
                    <a:lumMod val="50000"/>
                    <a:lumOff val="50000"/>
                  </a:schemeClr>
                </a:solidFill>
                <a:ln w="9525">
                  <a:noFill/>
                </a:ln>
                <a:effectLst/>
              </c:spPr>
            </c:marker>
            <c:bubble3D val="0"/>
            <c:extLst>
              <c:ext xmlns:c16="http://schemas.microsoft.com/office/drawing/2014/chart" uri="{C3380CC4-5D6E-409C-BE32-E72D297353CC}">
                <c16:uniqueId val="{0000001E-25B6-4626-AA8E-F026013D7F7C}"/>
              </c:ext>
            </c:extLst>
          </c:dPt>
          <c:dPt>
            <c:idx val="39"/>
            <c:marker>
              <c:symbol val="triangle"/>
              <c:size val="8"/>
              <c:spPr>
                <a:solidFill>
                  <a:schemeClr val="tx1">
                    <a:lumMod val="50000"/>
                    <a:lumOff val="50000"/>
                  </a:schemeClr>
                </a:solidFill>
                <a:ln w="9525">
                  <a:noFill/>
                </a:ln>
                <a:effectLst/>
              </c:spPr>
            </c:marker>
            <c:bubble3D val="0"/>
            <c:extLst>
              <c:ext xmlns:c16="http://schemas.microsoft.com/office/drawing/2014/chart" uri="{C3380CC4-5D6E-409C-BE32-E72D297353CC}">
                <c16:uniqueId val="{0000001F-25B6-4626-AA8E-F026013D7F7C}"/>
              </c:ext>
            </c:extLst>
          </c:dPt>
          <c:dPt>
            <c:idx val="40"/>
            <c:marker>
              <c:symbol val="x"/>
              <c:size val="6"/>
              <c:spPr>
                <a:solidFill>
                  <a:schemeClr val="bg1">
                    <a:lumMod val="65000"/>
                  </a:schemeClr>
                </a:solidFill>
                <a:ln w="9525">
                  <a:noFill/>
                </a:ln>
                <a:effectLst/>
              </c:spPr>
            </c:marker>
            <c:bubble3D val="0"/>
            <c:extLst>
              <c:ext xmlns:c16="http://schemas.microsoft.com/office/drawing/2014/chart" uri="{C3380CC4-5D6E-409C-BE32-E72D297353CC}">
                <c16:uniqueId val="{00000020-25B6-4626-AA8E-F026013D7F7C}"/>
              </c:ext>
            </c:extLst>
          </c:dPt>
          <c:dPt>
            <c:idx val="41"/>
            <c:marker>
              <c:symbol val="diamond"/>
              <c:size val="8"/>
              <c:spPr>
                <a:solidFill>
                  <a:schemeClr val="tx1">
                    <a:lumMod val="65000"/>
                    <a:lumOff val="35000"/>
                  </a:schemeClr>
                </a:solidFill>
                <a:ln w="9525">
                  <a:noFill/>
                </a:ln>
                <a:effectLst/>
              </c:spPr>
            </c:marker>
            <c:bubble3D val="0"/>
            <c:extLst>
              <c:ext xmlns:c16="http://schemas.microsoft.com/office/drawing/2014/chart" uri="{C3380CC4-5D6E-409C-BE32-E72D297353CC}">
                <c16:uniqueId val="{00000021-25B6-4626-AA8E-F026013D7F7C}"/>
              </c:ext>
            </c:extLst>
          </c:dPt>
          <c:dPt>
            <c:idx val="42"/>
            <c:marker>
              <c:symbol val="diamond"/>
              <c:size val="8"/>
              <c:spPr>
                <a:solidFill>
                  <a:schemeClr val="tx1">
                    <a:lumMod val="65000"/>
                    <a:lumOff val="35000"/>
                  </a:schemeClr>
                </a:solidFill>
                <a:ln w="9525">
                  <a:noFill/>
                </a:ln>
                <a:effectLst/>
              </c:spPr>
            </c:marker>
            <c:bubble3D val="0"/>
            <c:extLst>
              <c:ext xmlns:c16="http://schemas.microsoft.com/office/drawing/2014/chart" uri="{C3380CC4-5D6E-409C-BE32-E72D297353CC}">
                <c16:uniqueId val="{00000022-25B6-4626-AA8E-F026013D7F7C}"/>
              </c:ext>
            </c:extLst>
          </c:dPt>
          <c:dPt>
            <c:idx val="43"/>
            <c:marker>
              <c:symbol val="diamond"/>
              <c:size val="8"/>
              <c:spPr>
                <a:solidFill>
                  <a:schemeClr val="tx1">
                    <a:lumMod val="65000"/>
                    <a:lumOff val="35000"/>
                  </a:schemeClr>
                </a:solidFill>
                <a:ln w="9525">
                  <a:noFill/>
                </a:ln>
                <a:effectLst/>
              </c:spPr>
            </c:marker>
            <c:bubble3D val="0"/>
            <c:extLst>
              <c:ext xmlns:c16="http://schemas.microsoft.com/office/drawing/2014/chart" uri="{C3380CC4-5D6E-409C-BE32-E72D297353CC}">
                <c16:uniqueId val="{00000023-25B6-4626-AA8E-F026013D7F7C}"/>
              </c:ext>
            </c:extLst>
          </c:dPt>
          <c:dPt>
            <c:idx val="44"/>
            <c:marker>
              <c:symbol val="triangle"/>
              <c:size val="8"/>
              <c:spPr>
                <a:solidFill>
                  <a:schemeClr val="tx1">
                    <a:lumMod val="50000"/>
                    <a:lumOff val="50000"/>
                  </a:schemeClr>
                </a:solidFill>
                <a:ln w="9525">
                  <a:noFill/>
                </a:ln>
                <a:effectLst/>
              </c:spPr>
            </c:marker>
            <c:bubble3D val="0"/>
            <c:extLst>
              <c:ext xmlns:c16="http://schemas.microsoft.com/office/drawing/2014/chart" uri="{C3380CC4-5D6E-409C-BE32-E72D297353CC}">
                <c16:uniqueId val="{00000024-25B6-4626-AA8E-F026013D7F7C}"/>
              </c:ext>
            </c:extLst>
          </c:dPt>
          <c:dPt>
            <c:idx val="45"/>
            <c:marker>
              <c:symbol val="plus"/>
              <c:size val="8"/>
              <c:spPr>
                <a:noFill/>
                <a:ln w="25400">
                  <a:solidFill>
                    <a:schemeClr val="tx1"/>
                  </a:solidFill>
                </a:ln>
                <a:effectLst/>
              </c:spPr>
            </c:marker>
            <c:bubble3D val="0"/>
            <c:extLst>
              <c:ext xmlns:c16="http://schemas.microsoft.com/office/drawing/2014/chart" uri="{C3380CC4-5D6E-409C-BE32-E72D297353CC}">
                <c16:uniqueId val="{00000025-25B6-4626-AA8E-F026013D7F7C}"/>
              </c:ext>
            </c:extLst>
          </c:dPt>
          <c:dPt>
            <c:idx val="46"/>
            <c:marker>
              <c:symbol val="x"/>
              <c:size val="6"/>
              <c:spPr>
                <a:solidFill>
                  <a:schemeClr val="bg1">
                    <a:lumMod val="65000"/>
                  </a:schemeClr>
                </a:solidFill>
                <a:ln w="9525">
                  <a:noFill/>
                </a:ln>
                <a:effectLst/>
              </c:spPr>
            </c:marker>
            <c:bubble3D val="0"/>
            <c:extLst>
              <c:ext xmlns:c16="http://schemas.microsoft.com/office/drawing/2014/chart" uri="{C3380CC4-5D6E-409C-BE32-E72D297353CC}">
                <c16:uniqueId val="{00000026-25B6-4626-AA8E-F026013D7F7C}"/>
              </c:ext>
            </c:extLst>
          </c:dPt>
          <c:dPt>
            <c:idx val="47"/>
            <c:marker>
              <c:symbol val="circle"/>
              <c:size val="7"/>
              <c:spPr>
                <a:solidFill>
                  <a:schemeClr val="bg1">
                    <a:lumMod val="85000"/>
                  </a:schemeClr>
                </a:solidFill>
                <a:ln w="9525">
                  <a:noFill/>
                </a:ln>
                <a:effectLst/>
              </c:spPr>
            </c:marker>
            <c:bubble3D val="0"/>
            <c:extLst>
              <c:ext xmlns:c16="http://schemas.microsoft.com/office/drawing/2014/chart" uri="{C3380CC4-5D6E-409C-BE32-E72D297353CC}">
                <c16:uniqueId val="{00000027-25B6-4626-AA8E-F026013D7F7C}"/>
              </c:ext>
            </c:extLst>
          </c:dPt>
          <c:dLbls>
            <c:dLbl>
              <c:idx val="0"/>
              <c:layout>
                <c:manualLayout>
                  <c:x val="-2.2962112514351321E-3"/>
                  <c:y val="0"/>
                </c:manualLayout>
              </c:layout>
              <c:tx>
                <c:rich>
                  <a:bodyPr/>
                  <a:lstStyle/>
                  <a:p>
                    <a:fld id="{34FBDAA1-89AB-43DF-89B1-F0E015BD98D4}"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25B6-4626-AA8E-F026013D7F7C}"/>
                </c:ext>
              </c:extLst>
            </c:dLbl>
            <c:dLbl>
              <c:idx val="1"/>
              <c:layout>
                <c:manualLayout>
                  <c:x val="-3.9578125337072591E-2"/>
                  <c:y val="4.9301561216105174E-3"/>
                </c:manualLayout>
              </c:layout>
              <c:tx>
                <c:rich>
                  <a:bodyPr/>
                  <a:lstStyle/>
                  <a:p>
                    <a:fld id="{6AAA18B9-2DD2-4207-B7EF-BAAC4755A6C8}"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25B6-4626-AA8E-F026013D7F7C}"/>
                </c:ext>
              </c:extLst>
            </c:dLbl>
            <c:dLbl>
              <c:idx val="2"/>
              <c:layout>
                <c:manualLayout>
                  <c:x val="-5.7405281285878304E-3"/>
                  <c:y val="-3.3641715727502101E-3"/>
                </c:manualLayout>
              </c:layout>
              <c:tx>
                <c:rich>
                  <a:bodyPr/>
                  <a:lstStyle/>
                  <a:p>
                    <a:fld id="{EE0FC3F2-8C51-4EFE-9BEA-B6D713F8219D}"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25B6-4626-AA8E-F026013D7F7C}"/>
                </c:ext>
              </c:extLst>
            </c:dLbl>
            <c:dLbl>
              <c:idx val="3"/>
              <c:tx>
                <c:rich>
                  <a:bodyPr/>
                  <a:lstStyle/>
                  <a:p>
                    <a:fld id="{7B91A05A-C3A5-4DC1-AB72-5BC4DA206F51}"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25B6-4626-AA8E-F026013D7F7C}"/>
                </c:ext>
              </c:extLst>
            </c:dLbl>
            <c:dLbl>
              <c:idx val="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25B6-4626-AA8E-F026013D7F7C}"/>
                </c:ext>
              </c:extLst>
            </c:dLbl>
            <c:dLbl>
              <c:idx val="5"/>
              <c:tx>
                <c:rich>
                  <a:bodyPr/>
                  <a:lstStyle/>
                  <a:p>
                    <a:fld id="{B7681033-8FF9-45DA-894E-0BA4050AA9C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5B6-4626-AA8E-F026013D7F7C}"/>
                </c:ext>
              </c:extLst>
            </c:dLbl>
            <c:dLbl>
              <c:idx val="6"/>
              <c:tx>
                <c:rich>
                  <a:bodyPr/>
                  <a:lstStyle/>
                  <a:p>
                    <a:fld id="{D69B7063-95B8-4D0C-9812-0E3D7937D7E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5B6-4626-AA8E-F026013D7F7C}"/>
                </c:ext>
              </c:extLst>
            </c:dLbl>
            <c:dLbl>
              <c:idx val="7"/>
              <c:layout>
                <c:manualLayout>
                  <c:x val="-3.3325682234926116E-2"/>
                  <c:y val="1.3521567815526757E-2"/>
                </c:manualLayout>
              </c:layout>
              <c:tx>
                <c:rich>
                  <a:bodyPr/>
                  <a:lstStyle/>
                  <a:p>
                    <a:fld id="{F4001C00-21A4-49D9-9C1D-94B9192CB017}"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25B6-4626-AA8E-F026013D7F7C}"/>
                </c:ext>
              </c:extLst>
            </c:dLbl>
            <c:dLbl>
              <c:idx val="8"/>
              <c:layout>
                <c:manualLayout>
                  <c:x val="-3.2086808327041312E-2"/>
                  <c:y val="1.1800671588196093E-2"/>
                </c:manualLayout>
              </c:layout>
              <c:tx>
                <c:rich>
                  <a:bodyPr/>
                  <a:lstStyle/>
                  <a:p>
                    <a:fld id="{2E2717B6-7604-41B0-BB8C-3DC66E09A520}"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25B6-4626-AA8E-F026013D7F7C}"/>
                </c:ext>
              </c:extLst>
            </c:dLbl>
            <c:dLbl>
              <c:idx val="9"/>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25B6-4626-AA8E-F026013D7F7C}"/>
                </c:ext>
              </c:extLst>
            </c:dLbl>
            <c:dLbl>
              <c:idx val="10"/>
              <c:tx>
                <c:rich>
                  <a:bodyPr/>
                  <a:lstStyle/>
                  <a:p>
                    <a:fld id="{8CAF420A-D2CE-4909-8F8E-B9AAF6DBEB6F}"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25B6-4626-AA8E-F026013D7F7C}"/>
                </c:ext>
              </c:extLst>
            </c:dLbl>
            <c:dLbl>
              <c:idx val="11"/>
              <c:tx>
                <c:rich>
                  <a:bodyPr/>
                  <a:lstStyle/>
                  <a:p>
                    <a:fld id="{0627994E-AAEA-4C4F-92AA-F68135366A0C}"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25B6-4626-AA8E-F026013D7F7C}"/>
                </c:ext>
              </c:extLst>
            </c:dLbl>
            <c:dLbl>
              <c:idx val="12"/>
              <c:tx>
                <c:rich>
                  <a:bodyPr/>
                  <a:lstStyle/>
                  <a:p>
                    <a:fld id="{06C6F614-DCCA-44C1-863B-7C827AE7438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25B6-4626-AA8E-F026013D7F7C}"/>
                </c:ext>
              </c:extLst>
            </c:dLbl>
            <c:dLbl>
              <c:idx val="13"/>
              <c:tx>
                <c:rich>
                  <a:bodyPr/>
                  <a:lstStyle/>
                  <a:p>
                    <a:fld id="{89A9D3FB-E413-4232-BD49-6CBB28A0A66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25B6-4626-AA8E-F026013D7F7C}"/>
                </c:ext>
              </c:extLst>
            </c:dLbl>
            <c:dLbl>
              <c:idx val="14"/>
              <c:tx>
                <c:rich>
                  <a:bodyPr/>
                  <a:lstStyle/>
                  <a:p>
                    <a:fld id="{C308C5F9-3DD8-4FCD-9037-5AC9D814C68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25B6-4626-AA8E-F026013D7F7C}"/>
                </c:ext>
              </c:extLst>
            </c:dLbl>
            <c:dLbl>
              <c:idx val="15"/>
              <c:tx>
                <c:rich>
                  <a:bodyPr/>
                  <a:lstStyle/>
                  <a:p>
                    <a:fld id="{F9747522-5968-4A60-83F7-DE6EE8B7178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25B6-4626-AA8E-F026013D7F7C}"/>
                </c:ext>
              </c:extLst>
            </c:dLbl>
            <c:dLbl>
              <c:idx val="16"/>
              <c:tx>
                <c:rich>
                  <a:bodyPr/>
                  <a:lstStyle/>
                  <a:p>
                    <a:fld id="{AEFB351B-0A24-4019-9D5F-F9EFDFD2BC0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25B6-4626-AA8E-F026013D7F7C}"/>
                </c:ext>
              </c:extLst>
            </c:dLbl>
            <c:dLbl>
              <c:idx val="17"/>
              <c:tx>
                <c:rich>
                  <a:bodyPr/>
                  <a:lstStyle/>
                  <a:p>
                    <a:fld id="{8B4D858A-ECAD-4B7A-97AB-5D3084CD319A}"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25B6-4626-AA8E-F026013D7F7C}"/>
                </c:ext>
              </c:extLst>
            </c:dLbl>
            <c:dLbl>
              <c:idx val="18"/>
              <c:tx>
                <c:rich>
                  <a:bodyPr/>
                  <a:lstStyle/>
                  <a:p>
                    <a:fld id="{E0C32278-9435-4DB8-8FEB-C9E05F27787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25B6-4626-AA8E-F026013D7F7C}"/>
                </c:ext>
              </c:extLst>
            </c:dLbl>
            <c:dLbl>
              <c:idx val="19"/>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25B6-4626-AA8E-F026013D7F7C}"/>
                </c:ext>
              </c:extLst>
            </c:dLbl>
            <c:dLbl>
              <c:idx val="20"/>
              <c:tx>
                <c:rich>
                  <a:bodyPr/>
                  <a:lstStyle/>
                  <a:p>
                    <a:fld id="{1F777A23-688C-4184-B863-B97279C15DFF}"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25B6-4626-AA8E-F026013D7F7C}"/>
                </c:ext>
              </c:extLst>
            </c:dLbl>
            <c:dLbl>
              <c:idx val="21"/>
              <c:tx>
                <c:rich>
                  <a:bodyPr/>
                  <a:lstStyle/>
                  <a:p>
                    <a:fld id="{AB84ADA1-0FC6-4939-8235-55E88F01102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25B6-4626-AA8E-F026013D7F7C}"/>
                </c:ext>
              </c:extLst>
            </c:dLbl>
            <c:dLbl>
              <c:idx val="22"/>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25B6-4626-AA8E-F026013D7F7C}"/>
                </c:ext>
              </c:extLst>
            </c:dLbl>
            <c:dLbl>
              <c:idx val="23"/>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25B6-4626-AA8E-F026013D7F7C}"/>
                </c:ext>
              </c:extLst>
            </c:dLbl>
            <c:dLbl>
              <c:idx val="2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25B6-4626-AA8E-F026013D7F7C}"/>
                </c:ext>
              </c:extLst>
            </c:dLbl>
            <c:dLbl>
              <c:idx val="25"/>
              <c:tx>
                <c:rich>
                  <a:bodyPr/>
                  <a:lstStyle/>
                  <a:p>
                    <a:fld id="{63704F6C-D44E-4174-8241-684821A3945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25B6-4626-AA8E-F026013D7F7C}"/>
                </c:ext>
              </c:extLst>
            </c:dLbl>
            <c:dLbl>
              <c:idx val="26"/>
              <c:tx>
                <c:rich>
                  <a:bodyPr/>
                  <a:lstStyle/>
                  <a:p>
                    <a:fld id="{AAEF06F9-52F9-4A61-B92E-BA67D02CAF80}"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25B6-4626-AA8E-F026013D7F7C}"/>
                </c:ext>
              </c:extLst>
            </c:dLbl>
            <c:dLbl>
              <c:idx val="27"/>
              <c:tx>
                <c:rich>
                  <a:bodyPr/>
                  <a:lstStyle/>
                  <a:p>
                    <a:fld id="{861F5E52-6541-4DCF-B321-9A2A4211453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25B6-4626-AA8E-F026013D7F7C}"/>
                </c:ext>
              </c:extLst>
            </c:dLbl>
            <c:dLbl>
              <c:idx val="28"/>
              <c:tx>
                <c:rich>
                  <a:bodyPr/>
                  <a:lstStyle/>
                  <a:p>
                    <a:fld id="{ADDF6422-EF8F-4ADB-9040-A5D375B954CE}"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25B6-4626-AA8E-F026013D7F7C}"/>
                </c:ext>
              </c:extLst>
            </c:dLbl>
            <c:dLbl>
              <c:idx val="29"/>
              <c:layout>
                <c:manualLayout>
                  <c:x val="-3.5608541182639238E-2"/>
                  <c:y val="-8.3978464004027635E-3"/>
                </c:manualLayout>
              </c:layout>
              <c:tx>
                <c:rich>
                  <a:bodyPr/>
                  <a:lstStyle/>
                  <a:p>
                    <a:fld id="{F9AF719F-2DED-4EC2-AD8E-8112059C644C}"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25B6-4626-AA8E-F026013D7F7C}"/>
                </c:ext>
              </c:extLst>
            </c:dLbl>
            <c:dLbl>
              <c:idx val="30"/>
              <c:tx>
                <c:rich>
                  <a:bodyPr/>
                  <a:lstStyle/>
                  <a:p>
                    <a:fld id="{B8722DA8-6F2F-404A-81E7-223DC8F0E211}"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25B6-4626-AA8E-F026013D7F7C}"/>
                </c:ext>
              </c:extLst>
            </c:dLbl>
            <c:dLbl>
              <c:idx val="31"/>
              <c:tx>
                <c:rich>
                  <a:bodyPr/>
                  <a:lstStyle/>
                  <a:p>
                    <a:fld id="{54094447-014F-4B10-9DA6-B841EFA275DA}"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25B6-4626-AA8E-F026013D7F7C}"/>
                </c:ext>
              </c:extLst>
            </c:dLbl>
            <c:dLbl>
              <c:idx val="32"/>
              <c:layout>
                <c:manualLayout>
                  <c:x val="-2.2962112514351321E-3"/>
                  <c:y val="0"/>
                </c:manualLayout>
              </c:layout>
              <c:tx>
                <c:rich>
                  <a:bodyPr/>
                  <a:lstStyle/>
                  <a:p>
                    <a:fld id="{994360EF-9128-4BC4-8E3F-2B4BF9E1E65F}"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25B6-4626-AA8E-F026013D7F7C}"/>
                </c:ext>
              </c:extLst>
            </c:dLbl>
            <c:dLbl>
              <c:idx val="33"/>
              <c:tx>
                <c:rich>
                  <a:bodyPr/>
                  <a:lstStyle/>
                  <a:p>
                    <a:fld id="{B4B2D00E-8D6E-451C-B9E7-B6128EDD02D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25B6-4626-AA8E-F026013D7F7C}"/>
                </c:ext>
              </c:extLst>
            </c:dLbl>
            <c:dLbl>
              <c:idx val="34"/>
              <c:tx>
                <c:rich>
                  <a:bodyPr/>
                  <a:lstStyle/>
                  <a:p>
                    <a:fld id="{9561AC47-0E24-4CE0-8C6F-B4898A56424B}"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25B6-4626-AA8E-F026013D7F7C}"/>
                </c:ext>
              </c:extLst>
            </c:dLbl>
            <c:dLbl>
              <c:idx val="35"/>
              <c:tx>
                <c:rich>
                  <a:bodyPr/>
                  <a:lstStyle/>
                  <a:p>
                    <a:fld id="{1ED81ECC-232B-4C06-AB1C-6DEED72F403F}"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25B6-4626-AA8E-F026013D7F7C}"/>
                </c:ext>
              </c:extLst>
            </c:dLbl>
            <c:dLbl>
              <c:idx val="36"/>
              <c:tx>
                <c:rich>
                  <a:bodyPr/>
                  <a:lstStyle/>
                  <a:p>
                    <a:fld id="{1A4D4F3D-A4CA-4623-9449-C96F6AD3BC5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25B6-4626-AA8E-F026013D7F7C}"/>
                </c:ext>
              </c:extLst>
            </c:dLbl>
            <c:dLbl>
              <c:idx val="37"/>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25B6-4626-AA8E-F026013D7F7C}"/>
                </c:ext>
              </c:extLst>
            </c:dLbl>
            <c:dLbl>
              <c:idx val="38"/>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25B6-4626-AA8E-F026013D7F7C}"/>
                </c:ext>
              </c:extLst>
            </c:dLbl>
            <c:dLbl>
              <c:idx val="39"/>
              <c:tx>
                <c:rich>
                  <a:bodyPr/>
                  <a:lstStyle/>
                  <a:p>
                    <a:fld id="{B30CA3F4-9ACB-4121-A466-7EDDAEEAFB1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25B6-4626-AA8E-F026013D7F7C}"/>
                </c:ext>
              </c:extLst>
            </c:dLbl>
            <c:dLbl>
              <c:idx val="40"/>
              <c:tx>
                <c:rich>
                  <a:bodyPr/>
                  <a:lstStyle/>
                  <a:p>
                    <a:fld id="{BECBFD84-7059-4CFB-A897-13235E5631B7}"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25B6-4626-AA8E-F026013D7F7C}"/>
                </c:ext>
              </c:extLst>
            </c:dLbl>
            <c:dLbl>
              <c:idx val="41"/>
              <c:tx>
                <c:rich>
                  <a:bodyPr/>
                  <a:lstStyle/>
                  <a:p>
                    <a:fld id="{4B1167E2-7B05-460E-9340-07AA9021A8C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25B6-4626-AA8E-F026013D7F7C}"/>
                </c:ext>
              </c:extLst>
            </c:dLbl>
            <c:dLbl>
              <c:idx val="42"/>
              <c:tx>
                <c:rich>
                  <a:bodyPr/>
                  <a:lstStyle/>
                  <a:p>
                    <a:fld id="{11DDE758-2821-43D1-82FC-2E43E1C5413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25B6-4626-AA8E-F026013D7F7C}"/>
                </c:ext>
              </c:extLst>
            </c:dLbl>
            <c:dLbl>
              <c:idx val="43"/>
              <c:tx>
                <c:rich>
                  <a:bodyPr/>
                  <a:lstStyle/>
                  <a:p>
                    <a:fld id="{31F7D94E-1BCD-43C2-9E0B-7EEBE33F7EC2}"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25B6-4626-AA8E-F026013D7F7C}"/>
                </c:ext>
              </c:extLst>
            </c:dLbl>
            <c:dLbl>
              <c:idx val="44"/>
              <c:tx>
                <c:rich>
                  <a:bodyPr/>
                  <a:lstStyle/>
                  <a:p>
                    <a:fld id="{A5980F45-0C55-4A36-B9EE-880791A149D1}"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25B6-4626-AA8E-F026013D7F7C}"/>
                </c:ext>
              </c:extLst>
            </c:dLbl>
            <c:dLbl>
              <c:idx val="45"/>
              <c:tx>
                <c:rich>
                  <a:bodyPr/>
                  <a:lstStyle/>
                  <a:p>
                    <a:fld id="{18634284-4B9E-4812-A76B-8D2A0A9EBAB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25B6-4626-AA8E-F026013D7F7C}"/>
                </c:ext>
              </c:extLst>
            </c:dLbl>
            <c:dLbl>
              <c:idx val="46"/>
              <c:tx>
                <c:rich>
                  <a:bodyPr/>
                  <a:lstStyle/>
                  <a:p>
                    <a:fld id="{FF07C878-2FE4-47BC-A367-C3C6D27017F9}"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25B6-4626-AA8E-F026013D7F7C}"/>
                </c:ext>
              </c:extLst>
            </c:dLbl>
            <c:dLbl>
              <c:idx val="47"/>
              <c:layout>
                <c:manualLayout>
                  <c:x val="-3.2504109589041139E-2"/>
                  <c:y val="-1.6602333089629204E-2"/>
                </c:manualLayout>
              </c:layout>
              <c:tx>
                <c:rich>
                  <a:bodyPr/>
                  <a:lstStyle/>
                  <a:p>
                    <a:fld id="{A7BFA0BE-F449-4C9C-9D21-08A8E57B7A59}"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25B6-4626-AA8E-F026013D7F7C}"/>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2700" cap="rnd">
                <a:solidFill>
                  <a:schemeClr val="tx1"/>
                </a:solidFill>
                <a:prstDash val="solid"/>
              </a:ln>
              <a:effectLst/>
            </c:spPr>
            <c:trendlineType val="linear"/>
            <c:dispRSqr val="1"/>
            <c:dispEq val="1"/>
            <c:trendlineLbl>
              <c:layout>
                <c:manualLayout>
                  <c:x val="-0.74260314274441186"/>
                  <c:y val="-9.6955855045645994E-2"/>
                </c:manualLayout>
              </c:layout>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sz="1200" baseline="0"/>
                      <a:t>R² = 0.2347</a:t>
                    </a:r>
                    <a:endParaRPr lang="en-US" sz="1200"/>
                  </a:p>
                </c:rich>
              </c:tx>
              <c:numFmt formatCode="General" sourceLinked="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rendlineLbl>
          </c:trendline>
          <c:xVal>
            <c:numRef>
              <c:f>'Relig DB and Renewables'!$C$165:$C$212</c:f>
              <c:numCache>
                <c:formatCode>General</c:formatCode>
                <c:ptCount val="48"/>
                <c:pt idx="0">
                  <c:v>22.2</c:v>
                </c:pt>
                <c:pt idx="1">
                  <c:v>21.6</c:v>
                </c:pt>
                <c:pt idx="2">
                  <c:v>25.6</c:v>
                </c:pt>
                <c:pt idx="3">
                  <c:v>11.4</c:v>
                </c:pt>
                <c:pt idx="5">
                  <c:v>23.4</c:v>
                </c:pt>
                <c:pt idx="6">
                  <c:v>36.9</c:v>
                </c:pt>
                <c:pt idx="7">
                  <c:v>24.8</c:v>
                </c:pt>
                <c:pt idx="8">
                  <c:v>21.6</c:v>
                </c:pt>
                <c:pt idx="10">
                  <c:v>46</c:v>
                </c:pt>
                <c:pt idx="11">
                  <c:v>36.5</c:v>
                </c:pt>
                <c:pt idx="12">
                  <c:v>36.6</c:v>
                </c:pt>
                <c:pt idx="13">
                  <c:v>42.6</c:v>
                </c:pt>
                <c:pt idx="14">
                  <c:v>27.6</c:v>
                </c:pt>
                <c:pt idx="15">
                  <c:v>48.6</c:v>
                </c:pt>
                <c:pt idx="16">
                  <c:v>40.799999999999997</c:v>
                </c:pt>
                <c:pt idx="17">
                  <c:v>49.2</c:v>
                </c:pt>
                <c:pt idx="18">
                  <c:v>41.4</c:v>
                </c:pt>
                <c:pt idx="20">
                  <c:v>57</c:v>
                </c:pt>
                <c:pt idx="21">
                  <c:v>54.6</c:v>
                </c:pt>
                <c:pt idx="25">
                  <c:v>0.96</c:v>
                </c:pt>
                <c:pt idx="26">
                  <c:v>32</c:v>
                </c:pt>
                <c:pt idx="27">
                  <c:v>47.5</c:v>
                </c:pt>
                <c:pt idx="28">
                  <c:v>29.4</c:v>
                </c:pt>
                <c:pt idx="29">
                  <c:v>18</c:v>
                </c:pt>
                <c:pt idx="30">
                  <c:v>31.2</c:v>
                </c:pt>
                <c:pt idx="31">
                  <c:v>35.4</c:v>
                </c:pt>
                <c:pt idx="32">
                  <c:v>26.6</c:v>
                </c:pt>
                <c:pt idx="33">
                  <c:v>16.3</c:v>
                </c:pt>
                <c:pt idx="34">
                  <c:v>40.799999999999997</c:v>
                </c:pt>
                <c:pt idx="35">
                  <c:v>15.6</c:v>
                </c:pt>
                <c:pt idx="36">
                  <c:v>28</c:v>
                </c:pt>
                <c:pt idx="39">
                  <c:v>43.8</c:v>
                </c:pt>
                <c:pt idx="40">
                  <c:v>20.3</c:v>
                </c:pt>
                <c:pt idx="41">
                  <c:v>51</c:v>
                </c:pt>
                <c:pt idx="42">
                  <c:v>48.6</c:v>
                </c:pt>
                <c:pt idx="43">
                  <c:v>28.2</c:v>
                </c:pt>
                <c:pt idx="44">
                  <c:v>15.9</c:v>
                </c:pt>
                <c:pt idx="45">
                  <c:v>45.6</c:v>
                </c:pt>
                <c:pt idx="46">
                  <c:v>39.799999999999997</c:v>
                </c:pt>
                <c:pt idx="47">
                  <c:v>14.4</c:v>
                </c:pt>
              </c:numCache>
            </c:numRef>
          </c:xVal>
          <c:yVal>
            <c:numRef>
              <c:f>'Relig DB and Renewables'!$N$165:$N$212</c:f>
              <c:numCache>
                <c:formatCode>General</c:formatCode>
                <c:ptCount val="48"/>
                <c:pt idx="0">
                  <c:v>43.621753542865555</c:v>
                </c:pt>
                <c:pt idx="1">
                  <c:v>67.636332102791442</c:v>
                </c:pt>
                <c:pt idx="2">
                  <c:v>19.704721102092854</c:v>
                </c:pt>
                <c:pt idx="3">
                  <c:v>6.9013107823061786</c:v>
                </c:pt>
                <c:pt idx="5">
                  <c:v>72.539839493688902</c:v>
                </c:pt>
                <c:pt idx="6">
                  <c:v>66.957953862817661</c:v>
                </c:pt>
                <c:pt idx="7">
                  <c:v>19.988794790557712</c:v>
                </c:pt>
                <c:pt idx="8">
                  <c:v>16.506868683936879</c:v>
                </c:pt>
                <c:pt idx="10">
                  <c:v>153.53396538579179</c:v>
                </c:pt>
                <c:pt idx="11">
                  <c:v>329.26562036256524</c:v>
                </c:pt>
                <c:pt idx="12">
                  <c:v>161.92307692307693</c:v>
                </c:pt>
                <c:pt idx="13">
                  <c:v>386.9241453142223</c:v>
                </c:pt>
                <c:pt idx="14">
                  <c:v>202.20640982967703</c:v>
                </c:pt>
                <c:pt idx="15">
                  <c:v>158.25036449968664</c:v>
                </c:pt>
                <c:pt idx="16">
                  <c:v>279.15881058101922</c:v>
                </c:pt>
                <c:pt idx="17">
                  <c:v>614.8159602423749</c:v>
                </c:pt>
                <c:pt idx="18">
                  <c:v>18.442845310827327</c:v>
                </c:pt>
                <c:pt idx="20">
                  <c:v>35.328025666450927</c:v>
                </c:pt>
                <c:pt idx="21">
                  <c:v>192.40434828198858</c:v>
                </c:pt>
                <c:pt idx="25">
                  <c:v>37.497507625685763</c:v>
                </c:pt>
                <c:pt idx="26">
                  <c:v>47.452911696647412</c:v>
                </c:pt>
                <c:pt idx="27">
                  <c:v>196.01658054755535</c:v>
                </c:pt>
                <c:pt idx="28">
                  <c:v>130.09600854828005</c:v>
                </c:pt>
                <c:pt idx="29">
                  <c:v>15.816227849741718</c:v>
                </c:pt>
                <c:pt idx="30">
                  <c:v>58.906846794167251</c:v>
                </c:pt>
                <c:pt idx="31">
                  <c:v>315.15255132986886</c:v>
                </c:pt>
                <c:pt idx="32">
                  <c:v>6.2120737653563145</c:v>
                </c:pt>
                <c:pt idx="33">
                  <c:v>125.09307626695848</c:v>
                </c:pt>
                <c:pt idx="34">
                  <c:v>16.690329497421605</c:v>
                </c:pt>
                <c:pt idx="35">
                  <c:v>136.44417248783603</c:v>
                </c:pt>
                <c:pt idx="36">
                  <c:v>93.418896829013633</c:v>
                </c:pt>
                <c:pt idx="39">
                  <c:v>76.38607573093438</c:v>
                </c:pt>
                <c:pt idx="40">
                  <c:v>86.192310415340259</c:v>
                </c:pt>
                <c:pt idx="41">
                  <c:v>451.8659770976293</c:v>
                </c:pt>
                <c:pt idx="42">
                  <c:v>214.54530811935737</c:v>
                </c:pt>
                <c:pt idx="43">
                  <c:v>467.76570302157131</c:v>
                </c:pt>
                <c:pt idx="44">
                  <c:v>3.4494312893509482</c:v>
                </c:pt>
                <c:pt idx="45">
                  <c:v>321.11056210711672</c:v>
                </c:pt>
                <c:pt idx="46">
                  <c:v>147.82846098700938</c:v>
                </c:pt>
                <c:pt idx="47">
                  <c:v>17.694337650500515</c:v>
                </c:pt>
              </c:numCache>
            </c:numRef>
          </c:yVal>
          <c:smooth val="0"/>
          <c:extLst>
            <c:ext xmlns:c15="http://schemas.microsoft.com/office/drawing/2012/chart" uri="{02D57815-91ED-43cb-92C2-25804820EDAC}">
              <c15:datalabelsRange>
                <c15:f>'Relig DB and Renewables'!$B$165:$B$212</c15:f>
                <c15:dlblRangeCache>
                  <c:ptCount val="48"/>
                  <c:pt idx="0">
                    <c:v>Phillipines</c:v>
                  </c:pt>
                  <c:pt idx="1">
                    <c:v>India</c:v>
                  </c:pt>
                  <c:pt idx="2">
                    <c:v>Poland</c:v>
                  </c:pt>
                  <c:pt idx="3">
                    <c:v>Egypt</c:v>
                  </c:pt>
                  <c:pt idx="5">
                    <c:v>Thailand</c:v>
                  </c:pt>
                  <c:pt idx="6">
                    <c:v>Portugal</c:v>
                  </c:pt>
                  <c:pt idx="7">
                    <c:v>Mexico</c:v>
                  </c:pt>
                  <c:pt idx="8">
                    <c:v>Malaysia</c:v>
                  </c:pt>
                  <c:pt idx="10">
                    <c:v>Austria</c:v>
                  </c:pt>
                  <c:pt idx="11">
                    <c:v>Greece</c:v>
                  </c:pt>
                  <c:pt idx="12">
                    <c:v>Spain</c:v>
                  </c:pt>
                  <c:pt idx="13">
                    <c:v>Italy</c:v>
                  </c:pt>
                  <c:pt idx="14">
                    <c:v>Australia</c:v>
                  </c:pt>
                  <c:pt idx="15">
                    <c:v>France</c:v>
                  </c:pt>
                  <c:pt idx="16">
                    <c:v>Great Britain</c:v>
                  </c:pt>
                  <c:pt idx="17">
                    <c:v>Germany</c:v>
                  </c:pt>
                  <c:pt idx="18">
                    <c:v>Finland</c:v>
                  </c:pt>
                  <c:pt idx="20">
                    <c:v>Sweden</c:v>
                  </c:pt>
                  <c:pt idx="21">
                    <c:v>Denmark</c:v>
                  </c:pt>
                  <c:pt idx="25">
                    <c:v>Pakistan</c:v>
                  </c:pt>
                  <c:pt idx="26">
                    <c:v>Lithuania</c:v>
                  </c:pt>
                  <c:pt idx="27">
                    <c:v>Switzerland</c:v>
                  </c:pt>
                  <c:pt idx="28">
                    <c:v>Romania</c:v>
                  </c:pt>
                  <c:pt idx="29">
                    <c:v>Brazil</c:v>
                  </c:pt>
                  <c:pt idx="30">
                    <c:v>Turkey</c:v>
                  </c:pt>
                  <c:pt idx="31">
                    <c:v>Bulgaria</c:v>
                  </c:pt>
                  <c:pt idx="32">
                    <c:v>Iran</c:v>
                  </c:pt>
                  <c:pt idx="33">
                    <c:v>South Korea</c:v>
                  </c:pt>
                  <c:pt idx="34">
                    <c:v>Singapore</c:v>
                  </c:pt>
                  <c:pt idx="35">
                    <c:v>Ukraine</c:v>
                  </c:pt>
                  <c:pt idx="36">
                    <c:v>Israel</c:v>
                  </c:pt>
                  <c:pt idx="39">
                    <c:v>Canada</c:v>
                  </c:pt>
                  <c:pt idx="40">
                    <c:v>South Africa</c:v>
                  </c:pt>
                  <c:pt idx="41">
                    <c:v>Belgium</c:v>
                  </c:pt>
                  <c:pt idx="42">
                    <c:v>Netherlands</c:v>
                  </c:pt>
                  <c:pt idx="43">
                    <c:v>Japan</c:v>
                  </c:pt>
                  <c:pt idx="44">
                    <c:v>Russia</c:v>
                  </c:pt>
                  <c:pt idx="45">
                    <c:v>Czech republic</c:v>
                  </c:pt>
                  <c:pt idx="46">
                    <c:v>Chile</c:v>
                  </c:pt>
                  <c:pt idx="47">
                    <c:v>Morocco</c:v>
                  </c:pt>
                </c15:dlblRangeCache>
              </c15:datalabelsRange>
            </c:ext>
            <c:ext xmlns:c16="http://schemas.microsoft.com/office/drawing/2014/chart" uri="{C3380CC4-5D6E-409C-BE32-E72D297353CC}">
              <c16:uniqueId val="{00000031-25B6-4626-AA8E-F026013D7F7C}"/>
            </c:ext>
          </c:extLst>
        </c:ser>
        <c:dLbls>
          <c:showLegendKey val="0"/>
          <c:showVal val="0"/>
          <c:showCatName val="0"/>
          <c:showSerName val="0"/>
          <c:showPercent val="0"/>
          <c:showBubbleSize val="0"/>
        </c:dLbls>
        <c:axId val="482514168"/>
        <c:axId val="482514496"/>
      </c:scatterChart>
      <c:valAx>
        <c:axId val="48251416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r>
                  <a:rPr lang="en-GB" sz="2000" b="1" i="0" u="none" strike="noStrike" baseline="0">
                    <a:effectLst/>
                  </a:rPr>
                  <a:t>UN Poll vote share for 'action on climate change'; a response shown to be cultural</a:t>
                </a:r>
                <a:endParaRPr lang="en-GB" sz="2000" b="1" baseline="0"/>
              </a:p>
            </c:rich>
          </c:tx>
          <c:layout>
            <c:manualLayout>
              <c:xMode val="edge"/>
              <c:yMode val="edge"/>
              <c:x val="0.16119825708061"/>
              <c:y val="0.95001636915352716"/>
            </c:manualLayout>
          </c:layout>
          <c:overlay val="0"/>
          <c:spPr>
            <a:noFill/>
            <a:ln>
              <a:noFill/>
            </a:ln>
            <a:effectLst/>
          </c:spPr>
          <c:txPr>
            <a:bodyPr rot="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514496"/>
        <c:crosses val="autoZero"/>
        <c:crossBetween val="midCat"/>
      </c:valAx>
      <c:valAx>
        <c:axId val="4825144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300" b="0" i="0" u="none" strike="noStrike" kern="1200" baseline="0">
                    <a:solidFill>
                      <a:sysClr val="windowText" lastClr="000000">
                        <a:lumMod val="65000"/>
                        <a:lumOff val="35000"/>
                      </a:sysClr>
                    </a:solidFill>
                    <a:latin typeface="+mn-lt"/>
                    <a:ea typeface="+mn-ea"/>
                    <a:cs typeface="+mn-cs"/>
                  </a:defRPr>
                </a:pPr>
                <a:r>
                  <a:rPr lang="en-GB" sz="1800" b="1" i="0" baseline="0">
                    <a:effectLst/>
                  </a:rPr>
                  <a:t>(GDPpC-normalised annual-sunshine-duration-adjusted Solar Capacity [MW]) / Population</a:t>
                </a:r>
                <a:r>
                  <a:rPr lang="en-GB" sz="1800" b="1" i="0" u="none" strike="noStrike" baseline="0">
                    <a:effectLst/>
                  </a:rPr>
                  <a:t> </a:t>
                </a:r>
                <a:endParaRPr lang="en-GB" sz="1800" b="1" baseline="0"/>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3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51416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2000" b="1" i="0" u="none" strike="noStrike" baseline="0">
                <a:solidFill>
                  <a:schemeClr val="tx1"/>
                </a:solidFill>
                <a:effectLst/>
              </a:rPr>
              <a:t>Rank of </a:t>
            </a:r>
            <a:r>
              <a:rPr lang="en-GB" sz="2000" b="1" i="1" u="none" strike="noStrike" baseline="0">
                <a:solidFill>
                  <a:schemeClr val="tx1"/>
                </a:solidFill>
                <a:effectLst/>
              </a:rPr>
              <a:t>Renewables Commitment, </a:t>
            </a:r>
            <a:r>
              <a:rPr lang="en-GB" sz="2000" b="1" i="0" u="none" strike="noStrike" baseline="0">
                <a:solidFill>
                  <a:schemeClr val="tx1"/>
                </a:solidFill>
                <a:effectLst/>
              </a:rPr>
              <a:t>versus Debiased National Religiosity. For 35 nations</a:t>
            </a:r>
            <a:r>
              <a:rPr lang="en-GB" sz="2000" b="1" i="0" u="none" strike="noStrike" baseline="0">
                <a:effectLst/>
              </a:rPr>
              <a:t>.</a:t>
            </a:r>
            <a:endParaRPr lang="en-GB" sz="2000" b="1"/>
          </a:p>
        </c:rich>
      </c:tx>
      <c:layout>
        <c:manualLayout>
          <c:xMode val="edge"/>
          <c:yMode val="edge"/>
          <c:x val="0.11230108715840031"/>
          <c:y val="2.354920100925147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5151454943612024E-2"/>
          <c:y val="8.619046660088206E-2"/>
          <c:w val="0.91884304231581582"/>
          <c:h val="0.84968285398303345"/>
        </c:manualLayout>
      </c:layout>
      <c:scatterChart>
        <c:scatterStyle val="lineMarker"/>
        <c:varyColors val="0"/>
        <c:ser>
          <c:idx val="0"/>
          <c:order val="0"/>
          <c:spPr>
            <a:ln w="25400" cap="rnd">
              <a:noFill/>
              <a:round/>
            </a:ln>
            <a:effectLst/>
          </c:spPr>
          <c:marker>
            <c:symbol val="circle"/>
            <c:size val="7"/>
            <c:spPr>
              <a:solidFill>
                <a:schemeClr val="accent1"/>
              </a:solidFill>
              <a:ln w="9525">
                <a:noFill/>
              </a:ln>
              <a:effectLst/>
            </c:spPr>
          </c:marker>
          <c:dPt>
            <c:idx val="0"/>
            <c:marker>
              <c:symbol val="plus"/>
              <c:size val="8"/>
              <c:spPr>
                <a:noFill/>
                <a:ln w="19050">
                  <a:solidFill>
                    <a:schemeClr val="bg1">
                      <a:lumMod val="50000"/>
                    </a:schemeClr>
                  </a:solidFill>
                </a:ln>
                <a:effectLst/>
              </c:spPr>
            </c:marker>
            <c:bubble3D val="0"/>
            <c:extLst>
              <c:ext xmlns:c16="http://schemas.microsoft.com/office/drawing/2014/chart" uri="{C3380CC4-5D6E-409C-BE32-E72D297353CC}">
                <c16:uniqueId val="{00000000-D0A5-4C33-AF1D-DD6F581B550F}"/>
              </c:ext>
            </c:extLst>
          </c:dPt>
          <c:dPt>
            <c:idx val="1"/>
            <c:marker>
              <c:symbol val="star"/>
              <c:size val="9"/>
              <c:spPr>
                <a:noFill/>
                <a:ln w="38100">
                  <a:solidFill>
                    <a:schemeClr val="tx1">
                      <a:lumMod val="75000"/>
                      <a:lumOff val="25000"/>
                    </a:schemeClr>
                  </a:solidFill>
                </a:ln>
                <a:effectLst/>
              </c:spPr>
            </c:marker>
            <c:bubble3D val="0"/>
            <c:extLst>
              <c:ext xmlns:c16="http://schemas.microsoft.com/office/drawing/2014/chart" uri="{C3380CC4-5D6E-409C-BE32-E72D297353CC}">
                <c16:uniqueId val="{00000001-D0A5-4C33-AF1D-DD6F581B550F}"/>
              </c:ext>
            </c:extLst>
          </c:dPt>
          <c:dPt>
            <c:idx val="2"/>
            <c:marker>
              <c:symbol val="square"/>
              <c:size val="8"/>
              <c:spPr>
                <a:solidFill>
                  <a:schemeClr val="tx1">
                    <a:lumMod val="75000"/>
                    <a:lumOff val="25000"/>
                  </a:schemeClr>
                </a:solidFill>
                <a:ln w="9525">
                  <a:noFill/>
                </a:ln>
                <a:effectLst/>
              </c:spPr>
            </c:marker>
            <c:bubble3D val="0"/>
            <c:extLst>
              <c:ext xmlns:c16="http://schemas.microsoft.com/office/drawing/2014/chart" uri="{C3380CC4-5D6E-409C-BE32-E72D297353CC}">
                <c16:uniqueId val="{00000002-D0A5-4C33-AF1D-DD6F581B550F}"/>
              </c:ext>
            </c:extLst>
          </c:dPt>
          <c:dPt>
            <c:idx val="3"/>
            <c:marker>
              <c:symbol val="plus"/>
              <c:size val="8"/>
              <c:spPr>
                <a:noFill/>
                <a:ln w="19050">
                  <a:solidFill>
                    <a:schemeClr val="bg1">
                      <a:lumMod val="50000"/>
                    </a:schemeClr>
                  </a:solidFill>
                </a:ln>
                <a:effectLst/>
              </c:spPr>
            </c:marker>
            <c:bubble3D val="0"/>
            <c:extLst>
              <c:ext xmlns:c16="http://schemas.microsoft.com/office/drawing/2014/chart" uri="{C3380CC4-5D6E-409C-BE32-E72D297353CC}">
                <c16:uniqueId val="{00000003-D0A5-4C33-AF1D-DD6F581B550F}"/>
              </c:ext>
            </c:extLst>
          </c:dPt>
          <c:dPt>
            <c:idx val="5"/>
            <c:marker>
              <c:symbol val="plus"/>
              <c:size val="8"/>
              <c:spPr>
                <a:noFill/>
                <a:ln w="19050">
                  <a:solidFill>
                    <a:schemeClr val="bg1">
                      <a:lumMod val="50000"/>
                    </a:schemeClr>
                  </a:solidFill>
                </a:ln>
                <a:effectLst/>
              </c:spPr>
            </c:marker>
            <c:bubble3D val="0"/>
            <c:extLst>
              <c:ext xmlns:c16="http://schemas.microsoft.com/office/drawing/2014/chart" uri="{C3380CC4-5D6E-409C-BE32-E72D297353CC}">
                <c16:uniqueId val="{00000004-D0A5-4C33-AF1D-DD6F581B550F}"/>
              </c:ext>
            </c:extLst>
          </c:dPt>
          <c:dPt>
            <c:idx val="6"/>
            <c:marker>
              <c:symbol val="square"/>
              <c:size val="8"/>
              <c:spPr>
                <a:solidFill>
                  <a:schemeClr val="tx1">
                    <a:lumMod val="75000"/>
                    <a:lumOff val="25000"/>
                  </a:schemeClr>
                </a:solidFill>
                <a:ln w="9525">
                  <a:noFill/>
                </a:ln>
                <a:effectLst/>
              </c:spPr>
            </c:marker>
            <c:bubble3D val="0"/>
            <c:extLst>
              <c:ext xmlns:c16="http://schemas.microsoft.com/office/drawing/2014/chart" uri="{C3380CC4-5D6E-409C-BE32-E72D297353CC}">
                <c16:uniqueId val="{00000005-D0A5-4C33-AF1D-DD6F581B550F}"/>
              </c:ext>
            </c:extLst>
          </c:dPt>
          <c:dPt>
            <c:idx val="7"/>
            <c:marker>
              <c:symbol val="diamond"/>
              <c:size val="10"/>
              <c:spPr>
                <a:noFill/>
                <a:ln w="22225">
                  <a:solidFill>
                    <a:schemeClr val="tx1">
                      <a:lumMod val="75000"/>
                      <a:lumOff val="25000"/>
                    </a:schemeClr>
                  </a:solidFill>
                </a:ln>
                <a:effectLst/>
              </c:spPr>
            </c:marker>
            <c:bubble3D val="0"/>
            <c:extLst>
              <c:ext xmlns:c16="http://schemas.microsoft.com/office/drawing/2014/chart" uri="{C3380CC4-5D6E-409C-BE32-E72D297353CC}">
                <c16:uniqueId val="{00000006-D0A5-4C33-AF1D-DD6F581B550F}"/>
              </c:ext>
            </c:extLst>
          </c:dPt>
          <c:dPt>
            <c:idx val="10"/>
            <c:marker>
              <c:symbol val="circle"/>
              <c:size val="8"/>
              <c:spPr>
                <a:solidFill>
                  <a:schemeClr val="tx1">
                    <a:lumMod val="75000"/>
                    <a:lumOff val="25000"/>
                  </a:schemeClr>
                </a:solidFill>
                <a:ln w="9525">
                  <a:noFill/>
                </a:ln>
                <a:effectLst/>
              </c:spPr>
            </c:marker>
            <c:bubble3D val="0"/>
            <c:extLst>
              <c:ext xmlns:c16="http://schemas.microsoft.com/office/drawing/2014/chart" uri="{C3380CC4-5D6E-409C-BE32-E72D297353CC}">
                <c16:uniqueId val="{00000007-D0A5-4C33-AF1D-DD6F581B550F}"/>
              </c:ext>
            </c:extLst>
          </c:dPt>
          <c:dPt>
            <c:idx val="11"/>
            <c:marker>
              <c:symbol val="square"/>
              <c:size val="8"/>
              <c:spPr>
                <a:solidFill>
                  <a:schemeClr val="tx1">
                    <a:lumMod val="75000"/>
                    <a:lumOff val="25000"/>
                  </a:schemeClr>
                </a:solidFill>
                <a:ln w="9525">
                  <a:noFill/>
                </a:ln>
                <a:effectLst/>
              </c:spPr>
            </c:marker>
            <c:bubble3D val="0"/>
            <c:extLst>
              <c:ext xmlns:c16="http://schemas.microsoft.com/office/drawing/2014/chart" uri="{C3380CC4-5D6E-409C-BE32-E72D297353CC}">
                <c16:uniqueId val="{00000008-D0A5-4C33-AF1D-DD6F581B550F}"/>
              </c:ext>
            </c:extLst>
          </c:dPt>
          <c:dPt>
            <c:idx val="12"/>
            <c:marker>
              <c:symbol val="circle"/>
              <c:size val="8"/>
              <c:spPr>
                <a:noFill/>
                <a:ln w="22225">
                  <a:solidFill>
                    <a:schemeClr val="tx1">
                      <a:lumMod val="75000"/>
                      <a:lumOff val="25000"/>
                    </a:schemeClr>
                  </a:solidFill>
                </a:ln>
                <a:effectLst/>
              </c:spPr>
            </c:marker>
            <c:bubble3D val="0"/>
            <c:extLst>
              <c:ext xmlns:c16="http://schemas.microsoft.com/office/drawing/2014/chart" uri="{C3380CC4-5D6E-409C-BE32-E72D297353CC}">
                <c16:uniqueId val="{00000009-D0A5-4C33-AF1D-DD6F581B550F}"/>
              </c:ext>
            </c:extLst>
          </c:dPt>
          <c:dPt>
            <c:idx val="13"/>
            <c:marker>
              <c:symbol val="square"/>
              <c:size val="8"/>
              <c:spPr>
                <a:solidFill>
                  <a:schemeClr val="tx1">
                    <a:lumMod val="75000"/>
                    <a:lumOff val="25000"/>
                  </a:schemeClr>
                </a:solidFill>
                <a:ln w="9525">
                  <a:noFill/>
                </a:ln>
                <a:effectLst/>
              </c:spPr>
            </c:marker>
            <c:bubble3D val="0"/>
            <c:extLst>
              <c:ext xmlns:c16="http://schemas.microsoft.com/office/drawing/2014/chart" uri="{C3380CC4-5D6E-409C-BE32-E72D297353CC}">
                <c16:uniqueId val="{0000000A-D0A5-4C33-AF1D-DD6F581B550F}"/>
              </c:ext>
            </c:extLst>
          </c:dPt>
          <c:dPt>
            <c:idx val="14"/>
            <c:marker>
              <c:symbol val="plus"/>
              <c:size val="8"/>
              <c:spPr>
                <a:noFill/>
                <a:ln w="19050">
                  <a:solidFill>
                    <a:schemeClr val="bg1">
                      <a:lumMod val="50000"/>
                    </a:schemeClr>
                  </a:solidFill>
                </a:ln>
                <a:effectLst/>
              </c:spPr>
            </c:marker>
            <c:bubble3D val="0"/>
            <c:extLst>
              <c:ext xmlns:c16="http://schemas.microsoft.com/office/drawing/2014/chart" uri="{C3380CC4-5D6E-409C-BE32-E72D297353CC}">
                <c16:uniqueId val="{0000000B-D0A5-4C33-AF1D-DD6F581B550F}"/>
              </c:ext>
            </c:extLst>
          </c:dPt>
          <c:dPt>
            <c:idx val="15"/>
            <c:marker>
              <c:symbol val="circle"/>
              <c:size val="8"/>
              <c:spPr>
                <a:noFill/>
                <a:ln w="22225">
                  <a:solidFill>
                    <a:schemeClr val="tx1">
                      <a:lumMod val="75000"/>
                      <a:lumOff val="25000"/>
                    </a:schemeClr>
                  </a:solidFill>
                </a:ln>
                <a:effectLst/>
              </c:spPr>
            </c:marker>
            <c:bubble3D val="0"/>
            <c:extLst>
              <c:ext xmlns:c16="http://schemas.microsoft.com/office/drawing/2014/chart" uri="{C3380CC4-5D6E-409C-BE32-E72D297353CC}">
                <c16:uniqueId val="{0000000C-D0A5-4C33-AF1D-DD6F581B550F}"/>
              </c:ext>
            </c:extLst>
          </c:dPt>
          <c:dPt>
            <c:idx val="16"/>
            <c:marker>
              <c:symbol val="circle"/>
              <c:size val="8"/>
              <c:spPr>
                <a:noFill/>
                <a:ln w="22225">
                  <a:solidFill>
                    <a:schemeClr val="tx1">
                      <a:lumMod val="75000"/>
                      <a:lumOff val="25000"/>
                    </a:schemeClr>
                  </a:solidFill>
                </a:ln>
                <a:effectLst/>
              </c:spPr>
            </c:marker>
            <c:bubble3D val="0"/>
            <c:extLst>
              <c:ext xmlns:c16="http://schemas.microsoft.com/office/drawing/2014/chart" uri="{C3380CC4-5D6E-409C-BE32-E72D297353CC}">
                <c16:uniqueId val="{0000000D-D0A5-4C33-AF1D-DD6F581B550F}"/>
              </c:ext>
            </c:extLst>
          </c:dPt>
          <c:dPt>
            <c:idx val="17"/>
            <c:marker>
              <c:symbol val="circle"/>
              <c:size val="8"/>
              <c:spPr>
                <a:solidFill>
                  <a:schemeClr val="tx1">
                    <a:lumMod val="75000"/>
                    <a:lumOff val="25000"/>
                  </a:schemeClr>
                </a:solidFill>
                <a:ln w="9525">
                  <a:noFill/>
                </a:ln>
                <a:effectLst/>
              </c:spPr>
            </c:marker>
            <c:bubble3D val="0"/>
            <c:extLst>
              <c:ext xmlns:c16="http://schemas.microsoft.com/office/drawing/2014/chart" uri="{C3380CC4-5D6E-409C-BE32-E72D297353CC}">
                <c16:uniqueId val="{0000000E-D0A5-4C33-AF1D-DD6F581B550F}"/>
              </c:ext>
            </c:extLst>
          </c:dPt>
          <c:dPt>
            <c:idx val="18"/>
            <c:marker>
              <c:symbol val="circle"/>
              <c:size val="8"/>
              <c:spPr>
                <a:noFill/>
                <a:ln w="22225">
                  <a:solidFill>
                    <a:schemeClr val="tx1">
                      <a:lumMod val="75000"/>
                      <a:lumOff val="25000"/>
                    </a:schemeClr>
                  </a:solidFill>
                </a:ln>
                <a:effectLst/>
              </c:spPr>
            </c:marker>
            <c:bubble3D val="0"/>
            <c:extLst>
              <c:ext xmlns:c16="http://schemas.microsoft.com/office/drawing/2014/chart" uri="{C3380CC4-5D6E-409C-BE32-E72D297353CC}">
                <c16:uniqueId val="{0000000F-D0A5-4C33-AF1D-DD6F581B550F}"/>
              </c:ext>
            </c:extLst>
          </c:dPt>
          <c:dPt>
            <c:idx val="20"/>
            <c:marker>
              <c:symbol val="circle"/>
              <c:size val="8"/>
              <c:spPr>
                <a:solidFill>
                  <a:schemeClr val="tx1">
                    <a:lumMod val="75000"/>
                    <a:lumOff val="25000"/>
                  </a:schemeClr>
                </a:solidFill>
                <a:ln w="9525">
                  <a:noFill/>
                </a:ln>
                <a:effectLst/>
              </c:spPr>
            </c:marker>
            <c:bubble3D val="0"/>
            <c:extLst>
              <c:ext xmlns:c16="http://schemas.microsoft.com/office/drawing/2014/chart" uri="{C3380CC4-5D6E-409C-BE32-E72D297353CC}">
                <c16:uniqueId val="{00000010-D0A5-4C33-AF1D-DD6F581B550F}"/>
              </c:ext>
            </c:extLst>
          </c:dPt>
          <c:dPt>
            <c:idx val="21"/>
            <c:marker>
              <c:symbol val="circle"/>
              <c:size val="8"/>
              <c:spPr>
                <a:solidFill>
                  <a:schemeClr val="tx1">
                    <a:lumMod val="75000"/>
                    <a:lumOff val="25000"/>
                  </a:schemeClr>
                </a:solidFill>
                <a:ln w="9525">
                  <a:noFill/>
                </a:ln>
                <a:effectLst/>
              </c:spPr>
            </c:marker>
            <c:bubble3D val="0"/>
            <c:extLst>
              <c:ext xmlns:c16="http://schemas.microsoft.com/office/drawing/2014/chart" uri="{C3380CC4-5D6E-409C-BE32-E72D297353CC}">
                <c16:uniqueId val="{00000011-D0A5-4C33-AF1D-DD6F581B550F}"/>
              </c:ext>
            </c:extLst>
          </c:dPt>
          <c:dPt>
            <c:idx val="25"/>
            <c:marker>
              <c:symbol val="x"/>
              <c:size val="9"/>
              <c:spPr>
                <a:noFill/>
                <a:ln w="22225">
                  <a:solidFill>
                    <a:schemeClr val="tx1">
                      <a:lumMod val="75000"/>
                      <a:lumOff val="25000"/>
                    </a:schemeClr>
                  </a:solidFill>
                </a:ln>
                <a:effectLst/>
              </c:spPr>
            </c:marker>
            <c:bubble3D val="0"/>
            <c:extLst>
              <c:ext xmlns:c16="http://schemas.microsoft.com/office/drawing/2014/chart" uri="{C3380CC4-5D6E-409C-BE32-E72D297353CC}">
                <c16:uniqueId val="{00000012-D0A5-4C33-AF1D-DD6F581B550F}"/>
              </c:ext>
            </c:extLst>
          </c:dPt>
          <c:dPt>
            <c:idx val="26"/>
            <c:marker>
              <c:symbol val="square"/>
              <c:size val="8"/>
              <c:spPr>
                <a:solidFill>
                  <a:schemeClr val="tx1">
                    <a:lumMod val="75000"/>
                    <a:lumOff val="25000"/>
                  </a:schemeClr>
                </a:solidFill>
                <a:ln w="9525">
                  <a:noFill/>
                </a:ln>
                <a:effectLst/>
              </c:spPr>
            </c:marker>
            <c:bubble3D val="0"/>
            <c:extLst>
              <c:ext xmlns:c16="http://schemas.microsoft.com/office/drawing/2014/chart" uri="{C3380CC4-5D6E-409C-BE32-E72D297353CC}">
                <c16:uniqueId val="{00000013-D0A5-4C33-AF1D-DD6F581B550F}"/>
              </c:ext>
            </c:extLst>
          </c:dPt>
          <c:dPt>
            <c:idx val="28"/>
            <c:marker>
              <c:symbol val="square"/>
              <c:size val="8"/>
              <c:spPr>
                <a:solidFill>
                  <a:schemeClr val="tx1">
                    <a:lumMod val="75000"/>
                    <a:lumOff val="25000"/>
                  </a:schemeClr>
                </a:solidFill>
                <a:ln w="9525">
                  <a:noFill/>
                </a:ln>
                <a:effectLst/>
              </c:spPr>
            </c:marker>
            <c:bubble3D val="0"/>
            <c:extLst>
              <c:ext xmlns:c16="http://schemas.microsoft.com/office/drawing/2014/chart" uri="{C3380CC4-5D6E-409C-BE32-E72D297353CC}">
                <c16:uniqueId val="{00000014-D0A5-4C33-AF1D-DD6F581B550F}"/>
              </c:ext>
            </c:extLst>
          </c:dPt>
          <c:dPt>
            <c:idx val="29"/>
            <c:marker>
              <c:symbol val="diamond"/>
              <c:size val="9"/>
              <c:spPr>
                <a:noFill/>
                <a:ln w="22225">
                  <a:solidFill>
                    <a:schemeClr val="tx1">
                      <a:lumMod val="75000"/>
                      <a:lumOff val="25000"/>
                    </a:schemeClr>
                  </a:solidFill>
                </a:ln>
                <a:effectLst/>
              </c:spPr>
            </c:marker>
            <c:bubble3D val="0"/>
            <c:extLst>
              <c:ext xmlns:c16="http://schemas.microsoft.com/office/drawing/2014/chart" uri="{C3380CC4-5D6E-409C-BE32-E72D297353CC}">
                <c16:uniqueId val="{00000015-D0A5-4C33-AF1D-DD6F581B550F}"/>
              </c:ext>
            </c:extLst>
          </c:dPt>
          <c:dPt>
            <c:idx val="30"/>
            <c:marker>
              <c:symbol val="triangle"/>
              <c:size val="9"/>
              <c:spPr>
                <a:solidFill>
                  <a:schemeClr val="tx1">
                    <a:lumMod val="75000"/>
                    <a:lumOff val="25000"/>
                  </a:schemeClr>
                </a:solidFill>
                <a:ln w="9525">
                  <a:noFill/>
                </a:ln>
                <a:effectLst/>
              </c:spPr>
            </c:marker>
            <c:bubble3D val="0"/>
            <c:extLst>
              <c:ext xmlns:c16="http://schemas.microsoft.com/office/drawing/2014/chart" uri="{C3380CC4-5D6E-409C-BE32-E72D297353CC}">
                <c16:uniqueId val="{00000016-D0A5-4C33-AF1D-DD6F581B550F}"/>
              </c:ext>
            </c:extLst>
          </c:dPt>
          <c:dPt>
            <c:idx val="31"/>
            <c:marker>
              <c:symbol val="square"/>
              <c:size val="8"/>
              <c:spPr>
                <a:noFill/>
                <a:ln w="22225">
                  <a:solidFill>
                    <a:schemeClr val="tx1">
                      <a:lumMod val="75000"/>
                      <a:lumOff val="25000"/>
                    </a:schemeClr>
                  </a:solidFill>
                </a:ln>
                <a:effectLst/>
              </c:spPr>
            </c:marker>
            <c:bubble3D val="0"/>
            <c:extLst>
              <c:ext xmlns:c16="http://schemas.microsoft.com/office/drawing/2014/chart" uri="{C3380CC4-5D6E-409C-BE32-E72D297353CC}">
                <c16:uniqueId val="{00000017-D0A5-4C33-AF1D-DD6F581B550F}"/>
              </c:ext>
            </c:extLst>
          </c:dPt>
          <c:dPt>
            <c:idx val="32"/>
            <c:marker>
              <c:symbol val="triangle"/>
              <c:size val="9"/>
              <c:spPr>
                <a:noFill/>
                <a:ln w="22225">
                  <a:solidFill>
                    <a:schemeClr val="tx1">
                      <a:lumMod val="75000"/>
                      <a:lumOff val="25000"/>
                    </a:schemeClr>
                  </a:solidFill>
                </a:ln>
                <a:effectLst/>
              </c:spPr>
            </c:marker>
            <c:bubble3D val="0"/>
            <c:extLst>
              <c:ext xmlns:c16="http://schemas.microsoft.com/office/drawing/2014/chart" uri="{C3380CC4-5D6E-409C-BE32-E72D297353CC}">
                <c16:uniqueId val="{00000018-D0A5-4C33-AF1D-DD6F581B550F}"/>
              </c:ext>
            </c:extLst>
          </c:dPt>
          <c:dPt>
            <c:idx val="33"/>
            <c:marker>
              <c:symbol val="plus"/>
              <c:size val="8"/>
              <c:spPr>
                <a:noFill/>
                <a:ln w="19050">
                  <a:solidFill>
                    <a:schemeClr val="bg1">
                      <a:lumMod val="50000"/>
                    </a:schemeClr>
                  </a:solidFill>
                </a:ln>
                <a:effectLst/>
              </c:spPr>
            </c:marker>
            <c:bubble3D val="0"/>
            <c:extLst>
              <c:ext xmlns:c16="http://schemas.microsoft.com/office/drawing/2014/chart" uri="{C3380CC4-5D6E-409C-BE32-E72D297353CC}">
                <c16:uniqueId val="{00000019-D0A5-4C33-AF1D-DD6F581B550F}"/>
              </c:ext>
            </c:extLst>
          </c:dPt>
          <c:dPt>
            <c:idx val="35"/>
            <c:marker>
              <c:symbol val="square"/>
              <c:size val="8"/>
              <c:spPr>
                <a:noFill/>
                <a:ln w="22225">
                  <a:solidFill>
                    <a:schemeClr val="tx1">
                      <a:lumMod val="75000"/>
                      <a:lumOff val="25000"/>
                    </a:schemeClr>
                  </a:solidFill>
                </a:ln>
                <a:effectLst/>
              </c:spPr>
            </c:marker>
            <c:bubble3D val="0"/>
            <c:extLst>
              <c:ext xmlns:c16="http://schemas.microsoft.com/office/drawing/2014/chart" uri="{C3380CC4-5D6E-409C-BE32-E72D297353CC}">
                <c16:uniqueId val="{0000001A-D0A5-4C33-AF1D-DD6F581B550F}"/>
              </c:ext>
            </c:extLst>
          </c:dPt>
          <c:dPt>
            <c:idx val="39"/>
            <c:marker>
              <c:symbol val="plus"/>
              <c:size val="8"/>
              <c:spPr>
                <a:noFill/>
                <a:ln w="19050">
                  <a:solidFill>
                    <a:schemeClr val="bg1">
                      <a:lumMod val="50000"/>
                    </a:schemeClr>
                  </a:solidFill>
                </a:ln>
                <a:effectLst/>
              </c:spPr>
            </c:marker>
            <c:bubble3D val="0"/>
            <c:extLst>
              <c:ext xmlns:c16="http://schemas.microsoft.com/office/drawing/2014/chart" uri="{C3380CC4-5D6E-409C-BE32-E72D297353CC}">
                <c16:uniqueId val="{0000001B-D0A5-4C33-AF1D-DD6F581B550F}"/>
              </c:ext>
            </c:extLst>
          </c:dPt>
          <c:dPt>
            <c:idx val="40"/>
            <c:marker>
              <c:symbol val="plus"/>
              <c:size val="8"/>
              <c:spPr>
                <a:noFill/>
                <a:ln w="19050">
                  <a:solidFill>
                    <a:schemeClr val="bg1">
                      <a:lumMod val="50000"/>
                    </a:schemeClr>
                  </a:solidFill>
                </a:ln>
                <a:effectLst/>
              </c:spPr>
            </c:marker>
            <c:bubble3D val="0"/>
            <c:extLst>
              <c:ext xmlns:c16="http://schemas.microsoft.com/office/drawing/2014/chart" uri="{C3380CC4-5D6E-409C-BE32-E72D297353CC}">
                <c16:uniqueId val="{0000001C-D0A5-4C33-AF1D-DD6F581B550F}"/>
              </c:ext>
            </c:extLst>
          </c:dPt>
          <c:dPt>
            <c:idx val="41"/>
            <c:marker>
              <c:symbol val="circle"/>
              <c:size val="8"/>
              <c:spPr>
                <a:solidFill>
                  <a:schemeClr val="tx1">
                    <a:lumMod val="75000"/>
                    <a:lumOff val="25000"/>
                  </a:schemeClr>
                </a:solidFill>
                <a:ln w="9525">
                  <a:noFill/>
                </a:ln>
                <a:effectLst/>
              </c:spPr>
            </c:marker>
            <c:bubble3D val="0"/>
            <c:extLst>
              <c:ext xmlns:c16="http://schemas.microsoft.com/office/drawing/2014/chart" uri="{C3380CC4-5D6E-409C-BE32-E72D297353CC}">
                <c16:uniqueId val="{0000001D-D0A5-4C33-AF1D-DD6F581B550F}"/>
              </c:ext>
            </c:extLst>
          </c:dPt>
          <c:dPt>
            <c:idx val="42"/>
            <c:marker>
              <c:symbol val="circle"/>
              <c:size val="8"/>
              <c:spPr>
                <a:solidFill>
                  <a:schemeClr val="tx1">
                    <a:lumMod val="75000"/>
                    <a:lumOff val="25000"/>
                  </a:schemeClr>
                </a:solidFill>
                <a:ln w="9525">
                  <a:noFill/>
                </a:ln>
                <a:effectLst/>
              </c:spPr>
            </c:marker>
            <c:bubble3D val="0"/>
            <c:extLst>
              <c:ext xmlns:c16="http://schemas.microsoft.com/office/drawing/2014/chart" uri="{C3380CC4-5D6E-409C-BE32-E72D297353CC}">
                <c16:uniqueId val="{0000001E-D0A5-4C33-AF1D-DD6F581B550F}"/>
              </c:ext>
            </c:extLst>
          </c:dPt>
          <c:dPt>
            <c:idx val="43"/>
            <c:marker>
              <c:symbol val="plus"/>
              <c:size val="8"/>
              <c:spPr>
                <a:noFill/>
                <a:ln w="19050">
                  <a:solidFill>
                    <a:schemeClr val="bg1">
                      <a:lumMod val="50000"/>
                    </a:schemeClr>
                  </a:solidFill>
                </a:ln>
                <a:effectLst/>
              </c:spPr>
            </c:marker>
            <c:bubble3D val="0"/>
            <c:extLst>
              <c:ext xmlns:c16="http://schemas.microsoft.com/office/drawing/2014/chart" uri="{C3380CC4-5D6E-409C-BE32-E72D297353CC}">
                <c16:uniqueId val="{0000001F-D0A5-4C33-AF1D-DD6F581B550F}"/>
              </c:ext>
            </c:extLst>
          </c:dPt>
          <c:dPt>
            <c:idx val="45"/>
            <c:marker>
              <c:symbol val="circle"/>
              <c:size val="8"/>
              <c:spPr>
                <a:noFill/>
                <a:ln w="22225">
                  <a:solidFill>
                    <a:schemeClr val="tx1">
                      <a:lumMod val="75000"/>
                      <a:lumOff val="25000"/>
                    </a:schemeClr>
                  </a:solidFill>
                </a:ln>
                <a:effectLst/>
              </c:spPr>
            </c:marker>
            <c:bubble3D val="0"/>
            <c:extLst>
              <c:ext xmlns:c16="http://schemas.microsoft.com/office/drawing/2014/chart" uri="{C3380CC4-5D6E-409C-BE32-E72D297353CC}">
                <c16:uniqueId val="{00000020-D0A5-4C33-AF1D-DD6F581B550F}"/>
              </c:ext>
            </c:extLst>
          </c:dPt>
          <c:dPt>
            <c:idx val="46"/>
            <c:marker>
              <c:symbol val="diamond"/>
              <c:size val="10"/>
              <c:spPr>
                <a:solidFill>
                  <a:schemeClr val="tx1">
                    <a:lumMod val="75000"/>
                    <a:lumOff val="25000"/>
                  </a:schemeClr>
                </a:solidFill>
                <a:ln w="9525">
                  <a:noFill/>
                </a:ln>
                <a:effectLst/>
              </c:spPr>
            </c:marker>
            <c:bubble3D val="0"/>
            <c:extLst>
              <c:ext xmlns:c16="http://schemas.microsoft.com/office/drawing/2014/chart" uri="{C3380CC4-5D6E-409C-BE32-E72D297353CC}">
                <c16:uniqueId val="{00000021-D0A5-4C33-AF1D-DD6F581B550F}"/>
              </c:ext>
            </c:extLst>
          </c:dPt>
          <c:dPt>
            <c:idx val="47"/>
            <c:marker>
              <c:symbol val="plus"/>
              <c:size val="8"/>
              <c:spPr>
                <a:noFill/>
                <a:ln w="19050">
                  <a:solidFill>
                    <a:schemeClr val="bg1">
                      <a:lumMod val="50000"/>
                    </a:schemeClr>
                  </a:solidFill>
                </a:ln>
                <a:effectLst/>
              </c:spPr>
            </c:marker>
            <c:bubble3D val="0"/>
            <c:extLst>
              <c:ext xmlns:c16="http://schemas.microsoft.com/office/drawing/2014/chart" uri="{C3380CC4-5D6E-409C-BE32-E72D297353CC}">
                <c16:uniqueId val="{00000022-D0A5-4C33-AF1D-DD6F581B550F}"/>
              </c:ext>
            </c:extLst>
          </c:dPt>
          <c:dLbls>
            <c:dLbl>
              <c:idx val="0"/>
              <c:tx>
                <c:rich>
                  <a:bodyPr/>
                  <a:lstStyle/>
                  <a:p>
                    <a:fld id="{E7A3DF72-7843-443D-9A87-AD81D64E2DD2}" type="CELLRANGE">
                      <a:rPr lang="en-US">
                        <a:solidFill>
                          <a:schemeClr val="tx1">
                            <a:lumMod val="85000"/>
                            <a:lumOff val="15000"/>
                          </a:schemeClr>
                        </a:solidFill>
                      </a:rPr>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D0A5-4C33-AF1D-DD6F581B550F}"/>
                </c:ext>
              </c:extLst>
            </c:dLbl>
            <c:dLbl>
              <c:idx val="1"/>
              <c:tx>
                <c:rich>
                  <a:bodyPr/>
                  <a:lstStyle/>
                  <a:p>
                    <a:fld id="{4533FD65-58BF-4B26-8160-F232D0BBCB6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D0A5-4C33-AF1D-DD6F581B550F}"/>
                </c:ext>
              </c:extLst>
            </c:dLbl>
            <c:dLbl>
              <c:idx val="2"/>
              <c:tx>
                <c:rich>
                  <a:bodyPr/>
                  <a:lstStyle/>
                  <a:p>
                    <a:fld id="{19E3B939-6079-4375-84F6-698A654CD60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D0A5-4C33-AF1D-DD6F581B550F}"/>
                </c:ext>
              </c:extLst>
            </c:dLbl>
            <c:dLbl>
              <c:idx val="3"/>
              <c:tx>
                <c:rich>
                  <a:bodyPr/>
                  <a:lstStyle/>
                  <a:p>
                    <a:fld id="{FBBF41B1-E72B-4929-88FE-BB8F90867B8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D0A5-4C33-AF1D-DD6F581B550F}"/>
                </c:ext>
              </c:extLst>
            </c:dLbl>
            <c:dLbl>
              <c:idx val="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D0A5-4C33-AF1D-DD6F581B550F}"/>
                </c:ext>
              </c:extLst>
            </c:dLbl>
            <c:dLbl>
              <c:idx val="5"/>
              <c:tx>
                <c:rich>
                  <a:bodyPr/>
                  <a:lstStyle/>
                  <a:p>
                    <a:fld id="{48112394-1167-42A6-968A-CD02910B3D4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0A5-4C33-AF1D-DD6F581B550F}"/>
                </c:ext>
              </c:extLst>
            </c:dLbl>
            <c:dLbl>
              <c:idx val="6"/>
              <c:tx>
                <c:rich>
                  <a:bodyPr/>
                  <a:lstStyle/>
                  <a:p>
                    <a:fld id="{83F271B0-2F7F-4DF5-A872-920B4E3062F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D0A5-4C33-AF1D-DD6F581B550F}"/>
                </c:ext>
              </c:extLst>
            </c:dLbl>
            <c:dLbl>
              <c:idx val="7"/>
              <c:tx>
                <c:rich>
                  <a:bodyPr/>
                  <a:lstStyle/>
                  <a:p>
                    <a:fld id="{2A1A07AD-1B5A-4EDC-901A-1986A9D7FEB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D0A5-4C33-AF1D-DD6F581B550F}"/>
                </c:ext>
              </c:extLst>
            </c:dLbl>
            <c:dLbl>
              <c:idx val="8"/>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D0A5-4C33-AF1D-DD6F581B550F}"/>
                </c:ext>
              </c:extLst>
            </c:dLbl>
            <c:dLbl>
              <c:idx val="9"/>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D0A5-4C33-AF1D-DD6F581B550F}"/>
                </c:ext>
              </c:extLst>
            </c:dLbl>
            <c:dLbl>
              <c:idx val="10"/>
              <c:tx>
                <c:rich>
                  <a:bodyPr/>
                  <a:lstStyle/>
                  <a:p>
                    <a:fld id="{8ADCC616-1F5E-4B55-A2BF-4851584D81E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D0A5-4C33-AF1D-DD6F581B550F}"/>
                </c:ext>
              </c:extLst>
            </c:dLbl>
            <c:dLbl>
              <c:idx val="11"/>
              <c:tx>
                <c:rich>
                  <a:bodyPr/>
                  <a:lstStyle/>
                  <a:p>
                    <a:fld id="{D4062BEB-5982-4073-9037-5BC5F391A7B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D0A5-4C33-AF1D-DD6F581B550F}"/>
                </c:ext>
              </c:extLst>
            </c:dLbl>
            <c:dLbl>
              <c:idx val="12"/>
              <c:tx>
                <c:rich>
                  <a:bodyPr rot="0" spcFirstLastPara="1" vertOverflow="ellipsis" vert="horz" wrap="square" lIns="38100" tIns="19050" rIns="38100" bIns="19050" anchor="ctr" anchorCtr="1">
                    <a:spAutoFit/>
                  </a:bodyPr>
                  <a:lstStyle/>
                  <a:p>
                    <a:pPr>
                      <a:defRPr sz="1000" b="0" i="0" u="sng" strike="noStrike" kern="1200" baseline="0">
                        <a:solidFill>
                          <a:schemeClr val="tx1">
                            <a:lumMod val="85000"/>
                            <a:lumOff val="15000"/>
                          </a:schemeClr>
                        </a:solidFill>
                        <a:latin typeface="+mn-lt"/>
                        <a:ea typeface="+mn-ea"/>
                        <a:cs typeface="+mn-cs"/>
                      </a:defRPr>
                    </a:pPr>
                    <a:fld id="{59F96679-9243-4DE9-B11A-17322820CD24}" type="CELLRANGE">
                      <a:rPr lang="en-GB"/>
                      <a:pPr>
                        <a:defRPr sz="1000" u="sng">
                          <a:solidFill>
                            <a:schemeClr val="tx1">
                              <a:lumMod val="85000"/>
                              <a:lumOff val="15000"/>
                            </a:schemeClr>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000" b="0" i="0" u="sng" strike="noStrike" kern="1200" baseline="0">
                      <a:solidFill>
                        <a:schemeClr val="tx1">
                          <a:lumMod val="85000"/>
                          <a:lumOff val="1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D0A5-4C33-AF1D-DD6F581B550F}"/>
                </c:ext>
              </c:extLst>
            </c:dLbl>
            <c:dLbl>
              <c:idx val="13"/>
              <c:tx>
                <c:rich>
                  <a:bodyPr/>
                  <a:lstStyle/>
                  <a:p>
                    <a:fld id="{98A4A183-9B13-4A3D-B8E3-7CBA593E732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D0A5-4C33-AF1D-DD6F581B550F}"/>
                </c:ext>
              </c:extLst>
            </c:dLbl>
            <c:dLbl>
              <c:idx val="14"/>
              <c:tx>
                <c:rich>
                  <a:bodyPr/>
                  <a:lstStyle/>
                  <a:p>
                    <a:fld id="{029DE939-7012-43AC-97FA-8CAE589F2AC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D0A5-4C33-AF1D-DD6F581B550F}"/>
                </c:ext>
              </c:extLst>
            </c:dLbl>
            <c:dLbl>
              <c:idx val="15"/>
              <c:tx>
                <c:rich>
                  <a:bodyPr/>
                  <a:lstStyle/>
                  <a:p>
                    <a:fld id="{AFC82CC3-F777-4ABF-A628-0BFE3E7C096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D0A5-4C33-AF1D-DD6F581B550F}"/>
                </c:ext>
              </c:extLst>
            </c:dLbl>
            <c:dLbl>
              <c:idx val="16"/>
              <c:tx>
                <c:rich>
                  <a:bodyPr/>
                  <a:lstStyle/>
                  <a:p>
                    <a:fld id="{D90D19C5-7F24-4172-8FC1-06BA7459590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D0A5-4C33-AF1D-DD6F581B550F}"/>
                </c:ext>
              </c:extLst>
            </c:dLbl>
            <c:dLbl>
              <c:idx val="17"/>
              <c:tx>
                <c:rich>
                  <a:bodyPr/>
                  <a:lstStyle/>
                  <a:p>
                    <a:fld id="{758BD8C5-B788-4E2E-A2E3-EE7975902D5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D0A5-4C33-AF1D-DD6F581B550F}"/>
                </c:ext>
              </c:extLst>
            </c:dLbl>
            <c:dLbl>
              <c:idx val="18"/>
              <c:tx>
                <c:rich>
                  <a:bodyPr/>
                  <a:lstStyle/>
                  <a:p>
                    <a:fld id="{56DBA1A3-2F2C-427B-B3E9-100867F1ADD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D0A5-4C33-AF1D-DD6F581B550F}"/>
                </c:ext>
              </c:extLst>
            </c:dLbl>
            <c:dLbl>
              <c:idx val="19"/>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D0A5-4C33-AF1D-DD6F581B550F}"/>
                </c:ext>
              </c:extLst>
            </c:dLbl>
            <c:dLbl>
              <c:idx val="20"/>
              <c:tx>
                <c:rich>
                  <a:bodyPr/>
                  <a:lstStyle/>
                  <a:p>
                    <a:fld id="{4324B507-1C70-4EC9-955E-94F67029F6F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D0A5-4C33-AF1D-DD6F581B550F}"/>
                </c:ext>
              </c:extLst>
            </c:dLbl>
            <c:dLbl>
              <c:idx val="21"/>
              <c:tx>
                <c:rich>
                  <a:bodyPr/>
                  <a:lstStyle/>
                  <a:p>
                    <a:fld id="{1E68FA14-CC54-48DE-893E-B77CA96390B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D0A5-4C33-AF1D-DD6F581B550F}"/>
                </c:ext>
              </c:extLst>
            </c:dLbl>
            <c:dLbl>
              <c:idx val="22"/>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D0A5-4C33-AF1D-DD6F581B550F}"/>
                </c:ext>
              </c:extLst>
            </c:dLbl>
            <c:dLbl>
              <c:idx val="23"/>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D0A5-4C33-AF1D-DD6F581B550F}"/>
                </c:ext>
              </c:extLst>
            </c:dLbl>
            <c:dLbl>
              <c:idx val="2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D0A5-4C33-AF1D-DD6F581B550F}"/>
                </c:ext>
              </c:extLst>
            </c:dLbl>
            <c:dLbl>
              <c:idx val="25"/>
              <c:tx>
                <c:rich>
                  <a:bodyPr/>
                  <a:lstStyle/>
                  <a:p>
                    <a:fld id="{A9B684D3-7211-4756-B6F2-F7961E6BBA0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D0A5-4C33-AF1D-DD6F581B550F}"/>
                </c:ext>
              </c:extLst>
            </c:dLbl>
            <c:dLbl>
              <c:idx val="26"/>
              <c:tx>
                <c:rich>
                  <a:bodyPr rot="0" spcFirstLastPara="1" vertOverflow="ellipsis" vert="horz" wrap="square" lIns="38100" tIns="19050" rIns="38100" bIns="19050" anchor="ctr" anchorCtr="1">
                    <a:spAutoFit/>
                  </a:bodyPr>
                  <a:lstStyle/>
                  <a:p>
                    <a:pPr>
                      <a:defRPr sz="1000" b="0" i="0" u="sng" strike="noStrike" kern="1200" baseline="0">
                        <a:solidFill>
                          <a:schemeClr val="tx1">
                            <a:lumMod val="85000"/>
                            <a:lumOff val="15000"/>
                          </a:schemeClr>
                        </a:solidFill>
                        <a:latin typeface="+mn-lt"/>
                        <a:ea typeface="+mn-ea"/>
                        <a:cs typeface="+mn-cs"/>
                      </a:defRPr>
                    </a:pPr>
                    <a:fld id="{D37AC413-96ED-4863-A570-340559592894}" type="CELLRANGE">
                      <a:rPr lang="en-GB"/>
                      <a:pPr>
                        <a:defRPr sz="1000" u="sng">
                          <a:solidFill>
                            <a:schemeClr val="tx1">
                              <a:lumMod val="85000"/>
                              <a:lumOff val="15000"/>
                            </a:schemeClr>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000" b="0" i="0" u="sng" strike="noStrike" kern="1200" baseline="0">
                      <a:solidFill>
                        <a:schemeClr val="tx1">
                          <a:lumMod val="85000"/>
                          <a:lumOff val="1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D0A5-4C33-AF1D-DD6F581B550F}"/>
                </c:ext>
              </c:extLst>
            </c:dLbl>
            <c:dLbl>
              <c:idx val="27"/>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D0A5-4C33-AF1D-DD6F581B550F}"/>
                </c:ext>
              </c:extLst>
            </c:dLbl>
            <c:dLbl>
              <c:idx val="28"/>
              <c:tx>
                <c:rich>
                  <a:bodyPr/>
                  <a:lstStyle/>
                  <a:p>
                    <a:fld id="{BEB1A4A5-90F8-4270-B7B5-BD666E1F012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D0A5-4C33-AF1D-DD6F581B550F}"/>
                </c:ext>
              </c:extLst>
            </c:dLbl>
            <c:dLbl>
              <c:idx val="29"/>
              <c:tx>
                <c:rich>
                  <a:bodyPr/>
                  <a:lstStyle/>
                  <a:p>
                    <a:fld id="{2F834D7C-6EED-42F9-8344-048C6CFFA33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D0A5-4C33-AF1D-DD6F581B550F}"/>
                </c:ext>
              </c:extLst>
            </c:dLbl>
            <c:dLbl>
              <c:idx val="30"/>
              <c:tx>
                <c:rich>
                  <a:bodyPr/>
                  <a:lstStyle/>
                  <a:p>
                    <a:fld id="{02C6A47B-B61B-4E31-B2F7-87C7C4AE61A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D0A5-4C33-AF1D-DD6F581B550F}"/>
                </c:ext>
              </c:extLst>
            </c:dLbl>
            <c:dLbl>
              <c:idx val="31"/>
              <c:tx>
                <c:rich>
                  <a:bodyPr rot="0" spcFirstLastPara="1" vertOverflow="ellipsis" vert="horz" wrap="square" lIns="38100" tIns="19050" rIns="38100" bIns="19050" anchor="ctr" anchorCtr="1">
                    <a:spAutoFit/>
                  </a:bodyPr>
                  <a:lstStyle/>
                  <a:p>
                    <a:pPr>
                      <a:defRPr sz="1000" b="0" i="0" u="sng" strike="noStrike" kern="1200" baseline="0">
                        <a:solidFill>
                          <a:schemeClr val="tx1">
                            <a:lumMod val="85000"/>
                            <a:lumOff val="15000"/>
                          </a:schemeClr>
                        </a:solidFill>
                        <a:latin typeface="+mn-lt"/>
                        <a:ea typeface="+mn-ea"/>
                        <a:cs typeface="+mn-cs"/>
                      </a:defRPr>
                    </a:pPr>
                    <a:fld id="{8EF9B49B-7E70-4984-B4E6-119E3BC0ECF6}" type="CELLRANGE">
                      <a:rPr lang="en-GB"/>
                      <a:pPr>
                        <a:defRPr sz="1000" u="sng">
                          <a:solidFill>
                            <a:schemeClr val="tx1">
                              <a:lumMod val="85000"/>
                              <a:lumOff val="15000"/>
                            </a:schemeClr>
                          </a:solidFill>
                        </a:defRPr>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000" b="0" i="0" u="sng" strike="noStrike" kern="1200" baseline="0">
                      <a:solidFill>
                        <a:schemeClr val="tx1">
                          <a:lumMod val="85000"/>
                          <a:lumOff val="1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D0A5-4C33-AF1D-DD6F581B550F}"/>
                </c:ext>
              </c:extLst>
            </c:dLbl>
            <c:dLbl>
              <c:idx val="32"/>
              <c:tx>
                <c:rich>
                  <a:bodyPr/>
                  <a:lstStyle/>
                  <a:p>
                    <a:fld id="{743AB8CE-0AAE-49C5-A762-2DF08CCA16B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D0A5-4C33-AF1D-DD6F581B550F}"/>
                </c:ext>
              </c:extLst>
            </c:dLbl>
            <c:dLbl>
              <c:idx val="33"/>
              <c:tx>
                <c:rich>
                  <a:bodyPr/>
                  <a:lstStyle/>
                  <a:p>
                    <a:fld id="{380DDDD6-9F64-45A3-A89B-0472736A029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D0A5-4C33-AF1D-DD6F581B550F}"/>
                </c:ext>
              </c:extLst>
            </c:dLbl>
            <c:dLbl>
              <c:idx val="3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D0A5-4C33-AF1D-DD6F581B550F}"/>
                </c:ext>
              </c:extLst>
            </c:dLbl>
            <c:dLbl>
              <c:idx val="35"/>
              <c:tx>
                <c:rich>
                  <a:bodyPr/>
                  <a:lstStyle/>
                  <a:p>
                    <a:fld id="{7911A518-E92C-4FB5-A6D1-A945559D273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D0A5-4C33-AF1D-DD6F581B550F}"/>
                </c:ext>
              </c:extLst>
            </c:dLbl>
            <c:dLbl>
              <c:idx val="36"/>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D0A5-4C33-AF1D-DD6F581B550F}"/>
                </c:ext>
              </c:extLst>
            </c:dLbl>
            <c:dLbl>
              <c:idx val="37"/>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D0A5-4C33-AF1D-DD6F581B550F}"/>
                </c:ext>
              </c:extLst>
            </c:dLbl>
            <c:dLbl>
              <c:idx val="38"/>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D0A5-4C33-AF1D-DD6F581B550F}"/>
                </c:ext>
              </c:extLst>
            </c:dLbl>
            <c:dLbl>
              <c:idx val="39"/>
              <c:tx>
                <c:rich>
                  <a:bodyPr/>
                  <a:lstStyle/>
                  <a:p>
                    <a:fld id="{225BE123-CC50-45D7-8D5A-CE3630CDA1B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D0A5-4C33-AF1D-DD6F581B550F}"/>
                </c:ext>
              </c:extLst>
            </c:dLbl>
            <c:dLbl>
              <c:idx val="40"/>
              <c:tx>
                <c:rich>
                  <a:bodyPr/>
                  <a:lstStyle/>
                  <a:p>
                    <a:fld id="{84438BE2-F797-45A0-9C28-7575753D26B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D0A5-4C33-AF1D-DD6F581B550F}"/>
                </c:ext>
              </c:extLst>
            </c:dLbl>
            <c:dLbl>
              <c:idx val="41"/>
              <c:tx>
                <c:rich>
                  <a:bodyPr/>
                  <a:lstStyle/>
                  <a:p>
                    <a:fld id="{F5040F4F-28D0-4303-94E9-41CFD1E9A59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D0A5-4C33-AF1D-DD6F581B550F}"/>
                </c:ext>
              </c:extLst>
            </c:dLbl>
            <c:dLbl>
              <c:idx val="42"/>
              <c:tx>
                <c:rich>
                  <a:bodyPr/>
                  <a:lstStyle/>
                  <a:p>
                    <a:fld id="{859DA804-B5F5-4EFC-8D00-0C85558BD59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D0A5-4C33-AF1D-DD6F581B550F}"/>
                </c:ext>
              </c:extLst>
            </c:dLbl>
            <c:dLbl>
              <c:idx val="43"/>
              <c:tx>
                <c:rich>
                  <a:bodyPr/>
                  <a:lstStyle/>
                  <a:p>
                    <a:fld id="{7934DAA5-15F6-4529-8030-4C9C14C2384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D0A5-4C33-AF1D-DD6F581B550F}"/>
                </c:ext>
              </c:extLst>
            </c:dLbl>
            <c:dLbl>
              <c:idx val="4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D0A5-4C33-AF1D-DD6F581B550F}"/>
                </c:ext>
              </c:extLst>
            </c:dLbl>
            <c:dLbl>
              <c:idx val="45"/>
              <c:tx>
                <c:rich>
                  <a:bodyPr/>
                  <a:lstStyle/>
                  <a:p>
                    <a:fld id="{726F908C-4BEB-4ED7-81C5-C1160149ECF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D0A5-4C33-AF1D-DD6F581B550F}"/>
                </c:ext>
              </c:extLst>
            </c:dLbl>
            <c:dLbl>
              <c:idx val="46"/>
              <c:tx>
                <c:rich>
                  <a:bodyPr/>
                  <a:lstStyle/>
                  <a:p>
                    <a:fld id="{7D9F115F-5F9B-4638-A185-3B6A581ABEE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D0A5-4C33-AF1D-DD6F581B550F}"/>
                </c:ext>
              </c:extLst>
            </c:dLbl>
            <c:dLbl>
              <c:idx val="47"/>
              <c:tx>
                <c:rich>
                  <a:bodyPr/>
                  <a:lstStyle/>
                  <a:p>
                    <a:fld id="{923E491A-7954-4E11-B626-524AFD3EECA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D0A5-4C33-AF1D-DD6F581B550F}"/>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85000"/>
                        <a:lumOff val="1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1"/>
            <c:dispEq val="1"/>
            <c:trendlineLbl>
              <c:layout>
                <c:manualLayout>
                  <c:x val="0.10677078969078399"/>
                  <c:y val="0.33183181791090244"/>
                </c:manualLayout>
              </c:layout>
              <c:tx>
                <c:rich>
                  <a:bodyPr rot="0" spcFirstLastPara="1" vertOverflow="ellipsis" vert="horz" wrap="square" anchor="ctr" anchorCtr="1"/>
                  <a:lstStyle/>
                  <a:p>
                    <a:pPr>
                      <a:defRPr sz="1000" b="1" i="0" u="none" strike="noStrike" kern="1200" baseline="0">
                        <a:solidFill>
                          <a:schemeClr val="accent1"/>
                        </a:solidFill>
                        <a:latin typeface="+mn-lt"/>
                        <a:ea typeface="+mn-ea"/>
                        <a:cs typeface="+mn-cs"/>
                      </a:defRPr>
                    </a:pPr>
                    <a:r>
                      <a:rPr lang="en-US" sz="1200" baseline="0">
                        <a:solidFill>
                          <a:schemeClr val="tx1">
                            <a:lumMod val="75000"/>
                            <a:lumOff val="25000"/>
                          </a:schemeClr>
                        </a:solidFill>
                      </a:rPr>
                      <a:t>R² = 0.4212</a:t>
                    </a:r>
                    <a:endParaRPr lang="en-US" sz="1200">
                      <a:solidFill>
                        <a:schemeClr val="tx1">
                          <a:lumMod val="75000"/>
                          <a:lumOff val="25000"/>
                        </a:schemeClr>
                      </a:solidFill>
                    </a:endParaRPr>
                  </a:p>
                </c:rich>
              </c:tx>
              <c:numFmt formatCode="General" sourceLinked="0"/>
              <c:spPr>
                <a:noFill/>
                <a:ln>
                  <a:noFill/>
                </a:ln>
                <a:effectLst/>
              </c:spPr>
              <c:txPr>
                <a:bodyPr rot="0" spcFirstLastPara="1" vertOverflow="ellipsis" vert="horz" wrap="square" anchor="ctr" anchorCtr="1"/>
                <a:lstStyle/>
                <a:p>
                  <a:pPr>
                    <a:defRPr sz="1000" b="1" i="0" u="none" strike="noStrike" kern="1200" baseline="0">
                      <a:solidFill>
                        <a:schemeClr val="accent1"/>
                      </a:solidFill>
                      <a:latin typeface="+mn-lt"/>
                      <a:ea typeface="+mn-ea"/>
                      <a:cs typeface="+mn-cs"/>
                    </a:defRPr>
                  </a:pPr>
                  <a:endParaRPr lang="en-US"/>
                </a:p>
              </c:txPr>
            </c:trendlineLbl>
          </c:trendline>
          <c:trendline>
            <c:spPr>
              <a:ln w="15875" cap="rnd">
                <a:solidFill>
                  <a:schemeClr val="tx1"/>
                </a:solidFill>
                <a:prstDash val="solid"/>
              </a:ln>
              <a:effectLst/>
            </c:spPr>
            <c:trendlineType val="linear"/>
            <c:dispRSqr val="0"/>
            <c:dispEq val="0"/>
          </c:trendline>
          <c:xVal>
            <c:numRef>
              <c:f>'Relig DB and Renewables'!$D$285:$D$332</c:f>
              <c:numCache>
                <c:formatCode>0.00</c:formatCode>
                <c:ptCount val="48"/>
                <c:pt idx="0">
                  <c:v>95.798000000000002</c:v>
                </c:pt>
                <c:pt idx="1">
                  <c:v>93.367999999999995</c:v>
                </c:pt>
                <c:pt idx="2">
                  <c:v>76.358000000000004</c:v>
                </c:pt>
                <c:pt idx="3">
                  <c:v>83.64800000000001</c:v>
                </c:pt>
                <c:pt idx="5">
                  <c:v>100</c:v>
                </c:pt>
                <c:pt idx="6">
                  <c:v>62.993000000000009</c:v>
                </c:pt>
                <c:pt idx="7">
                  <c:v>66.638000000000005</c:v>
                </c:pt>
                <c:pt idx="10">
                  <c:v>54.488</c:v>
                </c:pt>
                <c:pt idx="11">
                  <c:v>69.067999999999998</c:v>
                </c:pt>
                <c:pt idx="12">
                  <c:v>47.198</c:v>
                </c:pt>
                <c:pt idx="13">
                  <c:v>67.853000000000009</c:v>
                </c:pt>
                <c:pt idx="14">
                  <c:v>36.262999999999998</c:v>
                </c:pt>
                <c:pt idx="15">
                  <c:v>39.908000000000001</c:v>
                </c:pt>
                <c:pt idx="16">
                  <c:v>28.972999999999999</c:v>
                </c:pt>
                <c:pt idx="17">
                  <c:v>38.692999999999998</c:v>
                </c:pt>
                <c:pt idx="18">
                  <c:v>37.478000000000002</c:v>
                </c:pt>
                <c:pt idx="20">
                  <c:v>24.113</c:v>
                </c:pt>
                <c:pt idx="21">
                  <c:v>27.757999999999999</c:v>
                </c:pt>
                <c:pt idx="25">
                  <c:v>94.582999999999998</c:v>
                </c:pt>
                <c:pt idx="26">
                  <c:v>55.703000000000003</c:v>
                </c:pt>
                <c:pt idx="28">
                  <c:v>86.078000000000003</c:v>
                </c:pt>
                <c:pt idx="29">
                  <c:v>82.433000000000007</c:v>
                </c:pt>
                <c:pt idx="30">
                  <c:v>78.787999999999997</c:v>
                </c:pt>
                <c:pt idx="31">
                  <c:v>50.843000000000004</c:v>
                </c:pt>
                <c:pt idx="32">
                  <c:v>73.927999999999997</c:v>
                </c:pt>
                <c:pt idx="33">
                  <c:v>41.123000000000005</c:v>
                </c:pt>
                <c:pt idx="35">
                  <c:v>58.132999999999996</c:v>
                </c:pt>
                <c:pt idx="39">
                  <c:v>43.552999999999997</c:v>
                </c:pt>
                <c:pt idx="40">
                  <c:v>72.713000000000008</c:v>
                </c:pt>
                <c:pt idx="41">
                  <c:v>35.048000000000002</c:v>
                </c:pt>
                <c:pt idx="42">
                  <c:v>33.832999999999998</c:v>
                </c:pt>
                <c:pt idx="43">
                  <c:v>32.618000000000002</c:v>
                </c:pt>
                <c:pt idx="45">
                  <c:v>25.327999999999999</c:v>
                </c:pt>
                <c:pt idx="46">
                  <c:v>64.207999999999998</c:v>
                </c:pt>
                <c:pt idx="47">
                  <c:v>100</c:v>
                </c:pt>
              </c:numCache>
            </c:numRef>
          </c:xVal>
          <c:yVal>
            <c:numRef>
              <c:f>'Relig DB and Renewables'!$H$285:$H$332</c:f>
              <c:numCache>
                <c:formatCode>General</c:formatCode>
                <c:ptCount val="48"/>
                <c:pt idx="0">
                  <c:v>33</c:v>
                </c:pt>
                <c:pt idx="1">
                  <c:v>23</c:v>
                </c:pt>
                <c:pt idx="2">
                  <c:v>22</c:v>
                </c:pt>
                <c:pt idx="3">
                  <c:v>34</c:v>
                </c:pt>
                <c:pt idx="5">
                  <c:v>30</c:v>
                </c:pt>
                <c:pt idx="6">
                  <c:v>3</c:v>
                </c:pt>
                <c:pt idx="7">
                  <c:v>31</c:v>
                </c:pt>
                <c:pt idx="10">
                  <c:v>12</c:v>
                </c:pt>
                <c:pt idx="11">
                  <c:v>4</c:v>
                </c:pt>
                <c:pt idx="12">
                  <c:v>6</c:v>
                </c:pt>
                <c:pt idx="13">
                  <c:v>8</c:v>
                </c:pt>
                <c:pt idx="14">
                  <c:v>17</c:v>
                </c:pt>
                <c:pt idx="15">
                  <c:v>15</c:v>
                </c:pt>
                <c:pt idx="16">
                  <c:v>9</c:v>
                </c:pt>
                <c:pt idx="17">
                  <c:v>1</c:v>
                </c:pt>
                <c:pt idx="18">
                  <c:v>19</c:v>
                </c:pt>
                <c:pt idx="20">
                  <c:v>7</c:v>
                </c:pt>
                <c:pt idx="21">
                  <c:v>2</c:v>
                </c:pt>
                <c:pt idx="25">
                  <c:v>32</c:v>
                </c:pt>
                <c:pt idx="26">
                  <c:v>21</c:v>
                </c:pt>
                <c:pt idx="28">
                  <c:v>14</c:v>
                </c:pt>
                <c:pt idx="29">
                  <c:v>26</c:v>
                </c:pt>
                <c:pt idx="30">
                  <c:v>27</c:v>
                </c:pt>
                <c:pt idx="31">
                  <c:v>11</c:v>
                </c:pt>
                <c:pt idx="32">
                  <c:v>35</c:v>
                </c:pt>
                <c:pt idx="33">
                  <c:v>28</c:v>
                </c:pt>
                <c:pt idx="35">
                  <c:v>24</c:v>
                </c:pt>
                <c:pt idx="39">
                  <c:v>18</c:v>
                </c:pt>
                <c:pt idx="40">
                  <c:v>25</c:v>
                </c:pt>
                <c:pt idx="41">
                  <c:v>5</c:v>
                </c:pt>
                <c:pt idx="42">
                  <c:v>13</c:v>
                </c:pt>
                <c:pt idx="43">
                  <c:v>10</c:v>
                </c:pt>
                <c:pt idx="45">
                  <c:v>16</c:v>
                </c:pt>
                <c:pt idx="46">
                  <c:v>20</c:v>
                </c:pt>
                <c:pt idx="47">
                  <c:v>29</c:v>
                </c:pt>
              </c:numCache>
            </c:numRef>
          </c:yVal>
          <c:smooth val="0"/>
          <c:extLst>
            <c:ext xmlns:c15="http://schemas.microsoft.com/office/drawing/2012/chart" uri="{02D57815-91ED-43cb-92C2-25804820EDAC}">
              <c15:datalabelsRange>
                <c15:f>'Relig DB and Renewables'!$B$285:$B$332</c15:f>
                <c15:dlblRangeCache>
                  <c:ptCount val="48"/>
                  <c:pt idx="0">
                    <c:v>Phillipines</c:v>
                  </c:pt>
                  <c:pt idx="1">
                    <c:v>India</c:v>
                  </c:pt>
                  <c:pt idx="2">
                    <c:v>Poland</c:v>
                  </c:pt>
                  <c:pt idx="3">
                    <c:v>Egypt</c:v>
                  </c:pt>
                  <c:pt idx="5">
                    <c:v>Thailand</c:v>
                  </c:pt>
                  <c:pt idx="6">
                    <c:v>Portugal</c:v>
                  </c:pt>
                  <c:pt idx="7">
                    <c:v>Mexico</c:v>
                  </c:pt>
                  <c:pt idx="10">
                    <c:v>Austria</c:v>
                  </c:pt>
                  <c:pt idx="11">
                    <c:v>Greece</c:v>
                  </c:pt>
                  <c:pt idx="12">
                    <c:v>Spain</c:v>
                  </c:pt>
                  <c:pt idx="13">
                    <c:v>Italy</c:v>
                  </c:pt>
                  <c:pt idx="14">
                    <c:v>Australia</c:v>
                  </c:pt>
                  <c:pt idx="15">
                    <c:v>France</c:v>
                  </c:pt>
                  <c:pt idx="16">
                    <c:v>Great Britain</c:v>
                  </c:pt>
                  <c:pt idx="17">
                    <c:v>Germany</c:v>
                  </c:pt>
                  <c:pt idx="18">
                    <c:v>Finland</c:v>
                  </c:pt>
                  <c:pt idx="20">
                    <c:v>Sweden</c:v>
                  </c:pt>
                  <c:pt idx="21">
                    <c:v>Denmark</c:v>
                  </c:pt>
                  <c:pt idx="25">
                    <c:v>Pakistan</c:v>
                  </c:pt>
                  <c:pt idx="26">
                    <c:v>Lithuania</c:v>
                  </c:pt>
                  <c:pt idx="28">
                    <c:v>Romania</c:v>
                  </c:pt>
                  <c:pt idx="29">
                    <c:v>Brazil</c:v>
                  </c:pt>
                  <c:pt idx="30">
                    <c:v>Turkey</c:v>
                  </c:pt>
                  <c:pt idx="31">
                    <c:v>Bulgaria</c:v>
                  </c:pt>
                  <c:pt idx="32">
                    <c:v>Iran</c:v>
                  </c:pt>
                  <c:pt idx="33">
                    <c:v>South Korea</c:v>
                  </c:pt>
                  <c:pt idx="35">
                    <c:v>Ukraine</c:v>
                  </c:pt>
                  <c:pt idx="39">
                    <c:v>Canada</c:v>
                  </c:pt>
                  <c:pt idx="40">
                    <c:v>South Africa</c:v>
                  </c:pt>
                  <c:pt idx="41">
                    <c:v>Belgium</c:v>
                  </c:pt>
                  <c:pt idx="42">
                    <c:v>Netherlands</c:v>
                  </c:pt>
                  <c:pt idx="43">
                    <c:v>Japan</c:v>
                  </c:pt>
                  <c:pt idx="45">
                    <c:v>Czech republic</c:v>
                  </c:pt>
                  <c:pt idx="46">
                    <c:v>Chile</c:v>
                  </c:pt>
                  <c:pt idx="47">
                    <c:v>Morocco</c:v>
                  </c:pt>
                </c15:dlblRangeCache>
              </c15:datalabelsRange>
            </c:ext>
            <c:ext xmlns:c16="http://schemas.microsoft.com/office/drawing/2014/chart" uri="{C3380CC4-5D6E-409C-BE32-E72D297353CC}">
              <c16:uniqueId val="{00000031-D0A5-4C33-AF1D-DD6F581B550F}"/>
            </c:ext>
          </c:extLst>
        </c:ser>
        <c:dLbls>
          <c:showLegendKey val="0"/>
          <c:showVal val="0"/>
          <c:showCatName val="0"/>
          <c:showSerName val="0"/>
          <c:showPercent val="0"/>
          <c:showBubbleSize val="0"/>
        </c:dLbls>
        <c:axId val="360498744"/>
        <c:axId val="360490544"/>
      </c:scatterChart>
      <c:valAx>
        <c:axId val="3604987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r>
                  <a:rPr lang="en-US" sz="2000" baseline="0">
                    <a:solidFill>
                      <a:schemeClr val="tx1">
                        <a:lumMod val="85000"/>
                        <a:lumOff val="15000"/>
                      </a:schemeClr>
                    </a:solidFill>
                  </a:rPr>
                  <a:t>Debiased National Religiosity</a:t>
                </a:r>
              </a:p>
            </c:rich>
          </c:tx>
          <c:overlay val="0"/>
          <c:spPr>
            <a:noFill/>
            <a:ln>
              <a:noFill/>
            </a:ln>
            <a:effectLst/>
          </c:spPr>
          <c:txPr>
            <a:bodyPr rot="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360490544"/>
        <c:crosses val="autoZero"/>
        <c:crossBetween val="midCat"/>
      </c:valAx>
      <c:valAx>
        <c:axId val="3604905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r>
                  <a:rPr lang="en-GB" sz="2000" u="sng" baseline="0">
                    <a:solidFill>
                      <a:schemeClr val="tx1">
                        <a:lumMod val="85000"/>
                        <a:lumOff val="15000"/>
                      </a:schemeClr>
                    </a:solidFill>
                  </a:rPr>
                  <a:t>Rank</a:t>
                </a:r>
                <a:r>
                  <a:rPr lang="en-GB" sz="2000" baseline="0">
                    <a:solidFill>
                      <a:schemeClr val="tx1">
                        <a:lumMod val="85000"/>
                        <a:lumOff val="15000"/>
                      </a:schemeClr>
                    </a:solidFill>
                  </a:rPr>
                  <a:t> of Renewables Commitment</a:t>
                </a:r>
              </a:p>
            </c:rich>
          </c:tx>
          <c:layout>
            <c:manualLayout>
              <c:xMode val="edge"/>
              <c:yMode val="edge"/>
              <c:x val="4.388370817334065E-3"/>
              <c:y val="0.27723038615126849"/>
            </c:manualLayout>
          </c:layout>
          <c:overlay val="0"/>
          <c:spPr>
            <a:noFill/>
            <a:ln>
              <a:noFill/>
            </a:ln>
            <a:effectLst/>
          </c:spPr>
          <c:txPr>
            <a:bodyPr rot="-540000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36049874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2000" b="1" baseline="0"/>
              <a:t>% National responses to an extremely weakly-framed climate survey question</a:t>
            </a:r>
            <a:r>
              <a:rPr lang="en-GB" sz="2000" b="0" baseline="0"/>
              <a:t>, versus </a:t>
            </a:r>
            <a:r>
              <a:rPr lang="en-GB" sz="2000" b="1" baseline="0"/>
              <a:t>National Religiosities. </a:t>
            </a:r>
            <a:r>
              <a:rPr lang="en-GB" sz="2000" b="0" baseline="0"/>
              <a:t>Responses (largely) occupy the pale-grey envelope around VWA/VWC trends.</a:t>
            </a:r>
            <a:endParaRPr lang="en-GB" sz="2000" b="0"/>
          </a:p>
        </c:rich>
      </c:tx>
      <c:layout>
        <c:manualLayout>
          <c:xMode val="edge"/>
          <c:yMode val="edge"/>
          <c:x val="0.12287037037037037"/>
          <c:y val="8.253094910591471E-3"/>
        </c:manualLayout>
      </c:layout>
      <c:overlay val="0"/>
      <c:spPr>
        <a:solidFill>
          <a:schemeClr val="bg1"/>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9818733595800528E-2"/>
          <c:y val="9.6134042391881197E-2"/>
          <c:w val="0.86499216243802857"/>
          <c:h val="0.81948186889010011"/>
        </c:manualLayout>
      </c:layout>
      <c:scatterChart>
        <c:scatterStyle val="lineMarker"/>
        <c:varyColors val="0"/>
        <c:ser>
          <c:idx val="2"/>
          <c:order val="1"/>
          <c:tx>
            <c:v>Weakly Aligned</c:v>
          </c:tx>
          <c:spPr>
            <a:ln w="25400" cap="rnd">
              <a:noFill/>
              <a:round/>
            </a:ln>
            <a:effectLst/>
          </c:spPr>
          <c:marker>
            <c:symbol val="none"/>
          </c:marker>
          <c:dPt>
            <c:idx val="7"/>
            <c:marker>
              <c:symbol val="none"/>
            </c:marker>
            <c:bubble3D val="0"/>
            <c:extLst>
              <c:ext xmlns:c16="http://schemas.microsoft.com/office/drawing/2014/chart" uri="{C3380CC4-5D6E-409C-BE32-E72D297353CC}">
                <c16:uniqueId val="{00000000-E1CE-45BC-BD13-35887D1843E1}"/>
              </c:ext>
            </c:extLst>
          </c:dPt>
          <c:dPt>
            <c:idx val="8"/>
            <c:marker>
              <c:symbol val="none"/>
            </c:marker>
            <c:bubble3D val="0"/>
            <c:extLst>
              <c:ext xmlns:c16="http://schemas.microsoft.com/office/drawing/2014/chart" uri="{C3380CC4-5D6E-409C-BE32-E72D297353CC}">
                <c16:uniqueId val="{00000001-E1CE-45BC-BD13-35887D1843E1}"/>
              </c:ext>
            </c:extLst>
          </c:dPt>
          <c:dPt>
            <c:idx val="11"/>
            <c:marker>
              <c:symbol val="none"/>
            </c:marker>
            <c:bubble3D val="0"/>
            <c:extLst>
              <c:ext xmlns:c16="http://schemas.microsoft.com/office/drawing/2014/chart" uri="{C3380CC4-5D6E-409C-BE32-E72D297353CC}">
                <c16:uniqueId val="{00000002-E1CE-45BC-BD13-35887D1843E1}"/>
              </c:ext>
            </c:extLst>
          </c:dPt>
          <c:trendline>
            <c:spPr>
              <a:ln w="25400" cap="rnd">
                <a:solidFill>
                  <a:schemeClr val="tx1"/>
                </a:solidFill>
                <a:prstDash val="solid"/>
              </a:ln>
              <a:effectLst/>
            </c:spPr>
            <c:trendlineType val="linear"/>
            <c:dispRSqr val="0"/>
            <c:dispEq val="0"/>
          </c:trendline>
          <c:xVal>
            <c:numRef>
              <c:f>'Main Trends'!$D$113:$D$134</c:f>
              <c:numCache>
                <c:formatCode>General</c:formatCode>
                <c:ptCount val="22"/>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47.198</c:v>
                </c:pt>
                <c:pt idx="13">
                  <c:v>67.853000000000009</c:v>
                </c:pt>
                <c:pt idx="14">
                  <c:v>36.262999999999998</c:v>
                </c:pt>
                <c:pt idx="15">
                  <c:v>39.908000000000001</c:v>
                </c:pt>
                <c:pt idx="16">
                  <c:v>28.972999999999999</c:v>
                </c:pt>
                <c:pt idx="17">
                  <c:v>38.692999999999998</c:v>
                </c:pt>
                <c:pt idx="18">
                  <c:v>37.478000000000002</c:v>
                </c:pt>
                <c:pt idx="19">
                  <c:v>30.188000000000002</c:v>
                </c:pt>
                <c:pt idx="20">
                  <c:v>24.113</c:v>
                </c:pt>
                <c:pt idx="21">
                  <c:v>27.757999999999999</c:v>
                </c:pt>
              </c:numCache>
            </c:numRef>
          </c:xVal>
          <c:yVal>
            <c:numRef>
              <c:f>'Main Trends'!$F$113:$F$134</c:f>
              <c:numCache>
                <c:formatCode>General</c:formatCode>
                <c:ptCount val="22"/>
                <c:pt idx="0">
                  <c:v>64</c:v>
                </c:pt>
                <c:pt idx="1">
                  <c:v>58</c:v>
                </c:pt>
                <c:pt idx="2">
                  <c:v>67</c:v>
                </c:pt>
                <c:pt idx="3">
                  <c:v>56</c:v>
                </c:pt>
                <c:pt idx="4">
                  <c:v>51</c:v>
                </c:pt>
                <c:pt idx="5">
                  <c:v>44</c:v>
                </c:pt>
                <c:pt idx="6">
                  <c:v>62</c:v>
                </c:pt>
                <c:pt idx="7">
                  <c:v>53</c:v>
                </c:pt>
                <c:pt idx="8">
                  <c:v>47</c:v>
                </c:pt>
                <c:pt idx="9">
                  <c:v>47</c:v>
                </c:pt>
                <c:pt idx="10">
                  <c:v>46</c:v>
                </c:pt>
                <c:pt idx="11">
                  <c:v>41</c:v>
                </c:pt>
                <c:pt idx="12">
                  <c:v>43</c:v>
                </c:pt>
                <c:pt idx="13">
                  <c:v>49</c:v>
                </c:pt>
                <c:pt idx="14">
                  <c:v>36</c:v>
                </c:pt>
                <c:pt idx="15">
                  <c:v>31</c:v>
                </c:pt>
                <c:pt idx="16">
                  <c:v>32</c:v>
                </c:pt>
                <c:pt idx="17">
                  <c:v>27</c:v>
                </c:pt>
                <c:pt idx="18">
                  <c:v>29</c:v>
                </c:pt>
                <c:pt idx="19">
                  <c:v>31</c:v>
                </c:pt>
                <c:pt idx="20">
                  <c:v>23</c:v>
                </c:pt>
                <c:pt idx="21">
                  <c:v>27</c:v>
                </c:pt>
              </c:numCache>
            </c:numRef>
          </c:yVal>
          <c:smooth val="0"/>
          <c:extLst>
            <c:ext xmlns:c16="http://schemas.microsoft.com/office/drawing/2014/chart" uri="{C3380CC4-5D6E-409C-BE32-E72D297353CC}">
              <c16:uniqueId val="{00000004-E1CE-45BC-BD13-35887D1843E1}"/>
            </c:ext>
          </c:extLst>
        </c:ser>
        <c:dLbls>
          <c:showLegendKey val="0"/>
          <c:showVal val="0"/>
          <c:showCatName val="0"/>
          <c:showSerName val="0"/>
          <c:showPercent val="0"/>
          <c:showBubbleSize val="0"/>
        </c:dLbls>
        <c:axId val="546280360"/>
        <c:axId val="546282328"/>
        <c:extLst/>
      </c:scatterChart>
      <c:scatterChart>
        <c:scatterStyle val="lineMarker"/>
        <c:varyColors val="0"/>
        <c:ser>
          <c:idx val="1"/>
          <c:order val="0"/>
          <c:tx>
            <c:v>Weakly Constrained</c:v>
          </c:tx>
          <c:spPr>
            <a:ln w="25400" cap="rnd">
              <a:noFill/>
              <a:round/>
            </a:ln>
            <a:effectLst/>
          </c:spPr>
          <c:marker>
            <c:symbol val="none"/>
          </c:marker>
          <c:trendline>
            <c:spPr>
              <a:ln w="25400" cap="rnd">
                <a:solidFill>
                  <a:schemeClr val="bg1">
                    <a:lumMod val="65000"/>
                  </a:schemeClr>
                </a:solidFill>
                <a:prstDash val="solid"/>
              </a:ln>
              <a:effectLst/>
            </c:spPr>
            <c:trendlineType val="linear"/>
            <c:dispRSqr val="0"/>
            <c:dispEq val="0"/>
          </c:trendline>
          <c:xVal>
            <c:numRef>
              <c:f>'Main Trends'!$D$113:$D$134</c:f>
              <c:numCache>
                <c:formatCode>General</c:formatCode>
                <c:ptCount val="22"/>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47.198</c:v>
                </c:pt>
                <c:pt idx="13">
                  <c:v>67.853000000000009</c:v>
                </c:pt>
                <c:pt idx="14">
                  <c:v>36.262999999999998</c:v>
                </c:pt>
                <c:pt idx="15">
                  <c:v>39.908000000000001</c:v>
                </c:pt>
                <c:pt idx="16">
                  <c:v>28.972999999999999</c:v>
                </c:pt>
                <c:pt idx="17">
                  <c:v>38.692999999999998</c:v>
                </c:pt>
                <c:pt idx="18">
                  <c:v>37.478000000000002</c:v>
                </c:pt>
                <c:pt idx="19">
                  <c:v>30.188000000000002</c:v>
                </c:pt>
                <c:pt idx="20">
                  <c:v>24.113</c:v>
                </c:pt>
                <c:pt idx="21">
                  <c:v>27.757999999999999</c:v>
                </c:pt>
              </c:numCache>
              <c:extLst xmlns:c15="http://schemas.microsoft.com/office/drawing/2012/chart"/>
            </c:numRef>
          </c:xVal>
          <c:yVal>
            <c:numRef>
              <c:f>'Main Trends'!$BB$113:$BB$134</c:f>
              <c:numCache>
                <c:formatCode>General</c:formatCode>
                <c:ptCount val="22"/>
                <c:pt idx="0">
                  <c:v>22.200000000000003</c:v>
                </c:pt>
                <c:pt idx="1">
                  <c:v>21.6</c:v>
                </c:pt>
                <c:pt idx="2">
                  <c:v>27</c:v>
                </c:pt>
                <c:pt idx="3">
                  <c:v>11.399999999999999</c:v>
                </c:pt>
                <c:pt idx="4">
                  <c:v>21.6</c:v>
                </c:pt>
                <c:pt idx="5">
                  <c:v>23.4</c:v>
                </c:pt>
                <c:pt idx="6">
                  <c:v>22.799999999999997</c:v>
                </c:pt>
                <c:pt idx="7">
                  <c:v>24</c:v>
                </c:pt>
                <c:pt idx="8">
                  <c:v>21.6</c:v>
                </c:pt>
                <c:pt idx="9">
                  <c:v>18.600000000000001</c:v>
                </c:pt>
                <c:pt idx="10">
                  <c:v>19.799999999999997</c:v>
                </c:pt>
                <c:pt idx="11">
                  <c:v>40.799999999999997</c:v>
                </c:pt>
                <c:pt idx="12">
                  <c:v>36.599999999999994</c:v>
                </c:pt>
                <c:pt idx="13">
                  <c:v>42.599999999999994</c:v>
                </c:pt>
                <c:pt idx="14">
                  <c:v>27.599999999999998</c:v>
                </c:pt>
                <c:pt idx="15">
                  <c:v>48.599999999999994</c:v>
                </c:pt>
                <c:pt idx="16">
                  <c:v>40.799999999999997</c:v>
                </c:pt>
                <c:pt idx="17">
                  <c:v>49.199999999999996</c:v>
                </c:pt>
                <c:pt idx="18">
                  <c:v>41.400000000000006</c:v>
                </c:pt>
                <c:pt idx="19">
                  <c:v>52.199999999999996</c:v>
                </c:pt>
                <c:pt idx="20">
                  <c:v>57</c:v>
                </c:pt>
                <c:pt idx="21">
                  <c:v>54.599999999999994</c:v>
                </c:pt>
              </c:numCache>
            </c:numRef>
          </c:yVal>
          <c:smooth val="0"/>
          <c:extLst xmlns:c15="http://schemas.microsoft.com/office/drawing/2012/chart">
            <c:ext xmlns:c16="http://schemas.microsoft.com/office/drawing/2014/chart" uri="{C3380CC4-5D6E-409C-BE32-E72D297353CC}">
              <c16:uniqueId val="{00000006-E1CE-45BC-BD13-35887D1843E1}"/>
            </c:ext>
          </c:extLst>
        </c:ser>
        <c:ser>
          <c:idx val="6"/>
          <c:order val="2"/>
          <c:tx>
            <c:v>% could be doing more</c:v>
          </c:tx>
          <c:spPr>
            <a:ln w="19050" cap="rnd">
              <a:noFill/>
              <a:round/>
            </a:ln>
            <a:effectLst/>
          </c:spPr>
          <c:marker>
            <c:symbol val="circle"/>
            <c:size val="6"/>
            <c:spPr>
              <a:solidFill>
                <a:schemeClr val="tx1">
                  <a:lumMod val="65000"/>
                  <a:lumOff val="35000"/>
                </a:schemeClr>
              </a:solidFill>
              <a:ln w="9525">
                <a:noFill/>
              </a:ln>
              <a:effectLst/>
            </c:spPr>
          </c:marker>
          <c:dLbls>
            <c:dLbl>
              <c:idx val="0"/>
              <c:tx>
                <c:rich>
                  <a:bodyPr/>
                  <a:lstStyle/>
                  <a:p>
                    <a:fld id="{C0D3AA02-A94A-4AD3-959A-A2AAF098BD1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E1CE-45BC-BD13-35887D1843E1}"/>
                </c:ext>
              </c:extLst>
            </c:dLbl>
            <c:dLbl>
              <c:idx val="1"/>
              <c:tx>
                <c:rich>
                  <a:bodyPr/>
                  <a:lstStyle/>
                  <a:p>
                    <a:fld id="{299DA97F-3995-41D1-B274-11D0F155716F}"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E1CE-45BC-BD13-35887D1843E1}"/>
                </c:ext>
              </c:extLst>
            </c:dLbl>
            <c:dLbl>
              <c:idx val="2"/>
              <c:tx>
                <c:rich>
                  <a:bodyPr/>
                  <a:lstStyle/>
                  <a:p>
                    <a:fld id="{BB1F0EA4-10F8-4B62-9160-055AB0977BD2}"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E1CE-45BC-BD13-35887D1843E1}"/>
                </c:ext>
              </c:extLst>
            </c:dLbl>
            <c:dLbl>
              <c:idx val="3"/>
              <c:tx>
                <c:rich>
                  <a:bodyPr/>
                  <a:lstStyle/>
                  <a:p>
                    <a:fld id="{C917C69F-221F-4DB1-A63C-053B1D208C6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E1CE-45BC-BD13-35887D1843E1}"/>
                </c:ext>
              </c:extLst>
            </c:dLbl>
            <c:dLbl>
              <c:idx val="4"/>
              <c:tx>
                <c:rich>
                  <a:bodyPr/>
                  <a:lstStyle/>
                  <a:p>
                    <a:fld id="{62581F7B-836E-4A61-9574-E7CB518A7D1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1CE-45BC-BD13-35887D1843E1}"/>
                </c:ext>
              </c:extLst>
            </c:dLbl>
            <c:dLbl>
              <c:idx val="5"/>
              <c:tx>
                <c:rich>
                  <a:bodyPr/>
                  <a:lstStyle/>
                  <a:p>
                    <a:fld id="{F3413C30-484F-4F30-95E1-BEACD1DE6F3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E1CE-45BC-BD13-35887D1843E1}"/>
                </c:ext>
              </c:extLst>
            </c:dLbl>
            <c:dLbl>
              <c:idx val="6"/>
              <c:tx>
                <c:rich>
                  <a:bodyPr/>
                  <a:lstStyle/>
                  <a:p>
                    <a:fld id="{7D7ECEDB-0F2E-4931-9452-941A015FDB0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E1CE-45BC-BD13-35887D1843E1}"/>
                </c:ext>
              </c:extLst>
            </c:dLbl>
            <c:dLbl>
              <c:idx val="7"/>
              <c:tx>
                <c:rich>
                  <a:bodyPr/>
                  <a:lstStyle/>
                  <a:p>
                    <a:fld id="{388549C4-E21F-4CCB-AE9B-13391F9E5EFE}"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E1CE-45BC-BD13-35887D1843E1}"/>
                </c:ext>
              </c:extLst>
            </c:dLbl>
            <c:dLbl>
              <c:idx val="8"/>
              <c:tx>
                <c:rich>
                  <a:bodyPr/>
                  <a:lstStyle/>
                  <a:p>
                    <a:fld id="{6F9EEFEA-8A0A-4AF3-836D-9595C93225C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E1CE-45BC-BD13-35887D1843E1}"/>
                </c:ext>
              </c:extLst>
            </c:dLbl>
            <c:dLbl>
              <c:idx val="9"/>
              <c:tx>
                <c:rich>
                  <a:bodyPr/>
                  <a:lstStyle/>
                  <a:p>
                    <a:fld id="{F0168D8E-7144-4A2E-BE81-18074D95301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E1CE-45BC-BD13-35887D1843E1}"/>
                </c:ext>
              </c:extLst>
            </c:dLbl>
            <c:dLbl>
              <c:idx val="10"/>
              <c:tx>
                <c:rich>
                  <a:bodyPr/>
                  <a:lstStyle/>
                  <a:p>
                    <a:fld id="{F1AF315E-B7D2-4BDF-AB87-6CA0990823D6}"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E1CE-45BC-BD13-35887D1843E1}"/>
                </c:ext>
              </c:extLst>
            </c:dLbl>
            <c:dLbl>
              <c:idx val="11"/>
              <c:layout>
                <c:manualLayout>
                  <c:x val="-1.1374489647127442E-2"/>
                  <c:y val="-3.2200825309491109E-2"/>
                </c:manualLayout>
              </c:layout>
              <c:tx>
                <c:rich>
                  <a:bodyPr/>
                  <a:lstStyle/>
                  <a:p>
                    <a:fld id="{3235EDAD-9E87-4A1B-A760-F469B0D92EEC}"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E1CE-45BC-BD13-35887D1843E1}"/>
                </c:ext>
              </c:extLst>
            </c:dLbl>
            <c:dLbl>
              <c:idx val="12"/>
              <c:tx>
                <c:rich>
                  <a:bodyPr/>
                  <a:lstStyle/>
                  <a:p>
                    <a:fld id="{7219E39C-2F31-46C9-A0C2-783BD22C0B4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E1CE-45BC-BD13-35887D1843E1}"/>
                </c:ext>
              </c:extLst>
            </c:dLbl>
            <c:dLbl>
              <c:idx val="13"/>
              <c:tx>
                <c:rich>
                  <a:bodyPr/>
                  <a:lstStyle/>
                  <a:p>
                    <a:fld id="{41D364A7-48F8-4AFD-A9E1-CE9DF7E554D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E1CE-45BC-BD13-35887D1843E1}"/>
                </c:ext>
              </c:extLst>
            </c:dLbl>
            <c:dLbl>
              <c:idx val="14"/>
              <c:tx>
                <c:rich>
                  <a:bodyPr/>
                  <a:lstStyle/>
                  <a:p>
                    <a:fld id="{AFD48C98-924B-47E7-A2E5-FF459CBF506A}"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E1CE-45BC-BD13-35887D1843E1}"/>
                </c:ext>
              </c:extLst>
            </c:dLbl>
            <c:dLbl>
              <c:idx val="15"/>
              <c:tx>
                <c:rich>
                  <a:bodyPr/>
                  <a:lstStyle/>
                  <a:p>
                    <a:fld id="{BB0EA6A7-120B-49D2-BD04-5323F74ED0B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E1CE-45BC-BD13-35887D1843E1}"/>
                </c:ext>
              </c:extLst>
            </c:dLbl>
            <c:dLbl>
              <c:idx val="16"/>
              <c:tx>
                <c:rich>
                  <a:bodyPr/>
                  <a:lstStyle/>
                  <a:p>
                    <a:fld id="{77E2C709-76D6-4A58-B017-3F3169236465}"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E1CE-45BC-BD13-35887D1843E1}"/>
                </c:ext>
              </c:extLst>
            </c:dLbl>
            <c:dLbl>
              <c:idx val="17"/>
              <c:tx>
                <c:rich>
                  <a:bodyPr/>
                  <a:lstStyle/>
                  <a:p>
                    <a:fld id="{3007B18F-D23D-4C8C-AFAC-A45889BBF43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E1CE-45BC-BD13-35887D1843E1}"/>
                </c:ext>
              </c:extLst>
            </c:dLbl>
            <c:dLbl>
              <c:idx val="18"/>
              <c:tx>
                <c:rich>
                  <a:bodyPr/>
                  <a:lstStyle/>
                  <a:p>
                    <a:fld id="{A54CDBEC-296C-41E2-9333-B8C90FAF88CD}"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E1CE-45BC-BD13-35887D1843E1}"/>
                </c:ext>
              </c:extLst>
            </c:dLbl>
            <c:dLbl>
              <c:idx val="19"/>
              <c:tx>
                <c:rich>
                  <a:bodyPr/>
                  <a:lstStyle/>
                  <a:p>
                    <a:fld id="{7C92F059-DBC0-450E-A7E8-F7940CDCA754}"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E1CE-45BC-BD13-35887D1843E1}"/>
                </c:ext>
              </c:extLst>
            </c:dLbl>
            <c:dLbl>
              <c:idx val="20"/>
              <c:tx>
                <c:rich>
                  <a:bodyPr/>
                  <a:lstStyle/>
                  <a:p>
                    <a:fld id="{30F46D3E-BF1C-4E6E-84D0-80262B3FCAF9}"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E1CE-45BC-BD13-35887D1843E1}"/>
                </c:ext>
              </c:extLst>
            </c:dLbl>
            <c:dLbl>
              <c:idx val="21"/>
              <c:tx>
                <c:rich>
                  <a:bodyPr/>
                  <a:lstStyle/>
                  <a:p>
                    <a:fld id="{308B74AF-D52E-4A7A-B891-11CCC452B1E8}"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E1CE-45BC-BD13-35887D1843E1}"/>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'Main Trends'!$D$113:$D$134</c:f>
              <c:numCache>
                <c:formatCode>General</c:formatCode>
                <c:ptCount val="22"/>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47.198</c:v>
                </c:pt>
                <c:pt idx="13">
                  <c:v>67.853000000000009</c:v>
                </c:pt>
                <c:pt idx="14">
                  <c:v>36.262999999999998</c:v>
                </c:pt>
                <c:pt idx="15">
                  <c:v>39.908000000000001</c:v>
                </c:pt>
                <c:pt idx="16">
                  <c:v>28.972999999999999</c:v>
                </c:pt>
                <c:pt idx="17">
                  <c:v>38.692999999999998</c:v>
                </c:pt>
                <c:pt idx="18">
                  <c:v>37.478000000000002</c:v>
                </c:pt>
                <c:pt idx="19">
                  <c:v>30.188000000000002</c:v>
                </c:pt>
                <c:pt idx="20">
                  <c:v>24.113</c:v>
                </c:pt>
                <c:pt idx="21">
                  <c:v>27.757999999999999</c:v>
                </c:pt>
              </c:numCache>
            </c:numRef>
          </c:xVal>
          <c:yVal>
            <c:numRef>
              <c:f>'Main Trends'!$AX$113:$AX$134</c:f>
              <c:numCache>
                <c:formatCode>General</c:formatCode>
                <c:ptCount val="22"/>
                <c:pt idx="0">
                  <c:v>46</c:v>
                </c:pt>
                <c:pt idx="1">
                  <c:v>54</c:v>
                </c:pt>
                <c:pt idx="2">
                  <c:v>35</c:v>
                </c:pt>
                <c:pt idx="3">
                  <c:v>28</c:v>
                </c:pt>
                <c:pt idx="4">
                  <c:v>42</c:v>
                </c:pt>
                <c:pt idx="5">
                  <c:v>65</c:v>
                </c:pt>
                <c:pt idx="6">
                  <c:v>26</c:v>
                </c:pt>
                <c:pt idx="7">
                  <c:v>35</c:v>
                </c:pt>
                <c:pt idx="8">
                  <c:v>58</c:v>
                </c:pt>
                <c:pt idx="9">
                  <c:v>61</c:v>
                </c:pt>
                <c:pt idx="10">
                  <c:v>31</c:v>
                </c:pt>
                <c:pt idx="11">
                  <c:v>49</c:v>
                </c:pt>
                <c:pt idx="12">
                  <c:v>67</c:v>
                </c:pt>
                <c:pt idx="13">
                  <c:v>65</c:v>
                </c:pt>
                <c:pt idx="14">
                  <c:v>43</c:v>
                </c:pt>
                <c:pt idx="15">
                  <c:v>47</c:v>
                </c:pt>
                <c:pt idx="16">
                  <c:v>49</c:v>
                </c:pt>
                <c:pt idx="17">
                  <c:v>45</c:v>
                </c:pt>
                <c:pt idx="18">
                  <c:v>44</c:v>
                </c:pt>
                <c:pt idx="19">
                  <c:v>42</c:v>
                </c:pt>
                <c:pt idx="20">
                  <c:v>41</c:v>
                </c:pt>
                <c:pt idx="21">
                  <c:v>51</c:v>
                </c:pt>
              </c:numCache>
            </c:numRef>
          </c:yVal>
          <c:smooth val="0"/>
          <c:extLst>
            <c:ext xmlns:c15="http://schemas.microsoft.com/office/drawing/2012/chart" uri="{02D57815-91ED-43cb-92C2-25804820EDAC}">
              <c15:datalabelsRange>
                <c15:f>'Main Trends'!$B$113:$B$134</c15:f>
                <c15:dlblRangeCache>
                  <c:ptCount val="22"/>
                  <c:pt idx="0">
                    <c:v>Phillipines</c:v>
                  </c:pt>
                  <c:pt idx="1">
                    <c:v>India</c:v>
                  </c:pt>
                  <c:pt idx="2">
                    <c:v>Qatar</c:v>
                  </c:pt>
                  <c:pt idx="3">
                    <c:v>Egypt</c:v>
                  </c:pt>
                  <c:pt idx="4">
                    <c:v>UAE</c:v>
                  </c:pt>
                  <c:pt idx="5">
                    <c:v>Thailand</c:v>
                  </c:pt>
                  <c:pt idx="6">
                    <c:v>Kuwait</c:v>
                  </c:pt>
                  <c:pt idx="7">
                    <c:v>Bahrain</c:v>
                  </c:pt>
                  <c:pt idx="8">
                    <c:v>Malaysia</c:v>
                  </c:pt>
                  <c:pt idx="9">
                    <c:v>Indonesia</c:v>
                  </c:pt>
                  <c:pt idx="10">
                    <c:v>Saudia Arabia</c:v>
                  </c:pt>
                  <c:pt idx="11">
                    <c:v>Singapore</c:v>
                  </c:pt>
                  <c:pt idx="12">
                    <c:v>Spain</c:v>
                  </c:pt>
                  <c:pt idx="13">
                    <c:v>Italy</c:v>
                  </c:pt>
                  <c:pt idx="14">
                    <c:v>Australia</c:v>
                  </c:pt>
                  <c:pt idx="15">
                    <c:v>France</c:v>
                  </c:pt>
                  <c:pt idx="16">
                    <c:v>Great Britain</c:v>
                  </c:pt>
                  <c:pt idx="17">
                    <c:v>Germany</c:v>
                  </c:pt>
                  <c:pt idx="18">
                    <c:v>Finland</c:v>
                  </c:pt>
                  <c:pt idx="19">
                    <c:v>Norway</c:v>
                  </c:pt>
                  <c:pt idx="20">
                    <c:v>Sweden</c:v>
                  </c:pt>
                  <c:pt idx="21">
                    <c:v>Denmark</c:v>
                  </c:pt>
                </c15:dlblRangeCache>
              </c15:datalabelsRange>
            </c:ext>
            <c:ext xmlns:c16="http://schemas.microsoft.com/office/drawing/2014/chart" uri="{C3380CC4-5D6E-409C-BE32-E72D297353CC}">
              <c16:uniqueId val="{0000001D-E1CE-45BC-BD13-35887D1843E1}"/>
            </c:ext>
          </c:extLst>
        </c:ser>
        <c:dLbls>
          <c:showLegendKey val="0"/>
          <c:showVal val="0"/>
          <c:showCatName val="0"/>
          <c:showSerName val="0"/>
          <c:showPercent val="0"/>
          <c:showBubbleSize val="0"/>
        </c:dLbls>
        <c:axId val="532367696"/>
        <c:axId val="532366056"/>
        <c:extLst/>
      </c:scatterChart>
      <c:valAx>
        <c:axId val="5462803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r>
                  <a:rPr lang="en-GB" sz="2000" b="1" baseline="0"/>
                  <a:t>% Debiased National Religiosity</a:t>
                </a:r>
                <a:endParaRPr lang="en-GB" sz="2000" b="1"/>
              </a:p>
            </c:rich>
          </c:tx>
          <c:overlay val="0"/>
          <c:spPr>
            <a:no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546282328"/>
        <c:crosses val="autoZero"/>
        <c:crossBetween val="midCat"/>
      </c:valAx>
      <c:valAx>
        <c:axId val="5462823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800" b="0" i="0" u="none" strike="noStrike" kern="1200" baseline="0">
                    <a:solidFill>
                      <a:sysClr val="windowText" lastClr="000000">
                        <a:lumMod val="65000"/>
                        <a:lumOff val="35000"/>
                      </a:sysClr>
                    </a:solidFill>
                    <a:latin typeface="+mn-lt"/>
                    <a:ea typeface="+mn-ea"/>
                    <a:cs typeface="+mn-cs"/>
                  </a:defRPr>
                </a:pPr>
                <a:r>
                  <a:rPr lang="en-GB" sz="1800" b="1" i="0" baseline="0">
                    <a:effectLst/>
                  </a:rPr>
                  <a:t>% Responses to </a:t>
                </a:r>
                <a:r>
                  <a:rPr lang="en-GB" sz="1800" b="1" i="0" u="sng" baseline="0">
                    <a:effectLst/>
                  </a:rPr>
                  <a:t>Unconstrained </a:t>
                </a:r>
                <a:r>
                  <a:rPr lang="en-GB" sz="1800" b="1" i="0" baseline="0">
                    <a:effectLst/>
                  </a:rPr>
                  <a:t>climate survey questions</a:t>
                </a:r>
                <a:endParaRPr lang="en-GB" sz="1800">
                  <a:effectLst/>
                </a:endParaRPr>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8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crossAx val="546280360"/>
        <c:crosses val="autoZero"/>
        <c:crossBetween val="midCat"/>
      </c:valAx>
      <c:valAx>
        <c:axId val="532366056"/>
        <c:scaling>
          <c:orientation val="minMax"/>
          <c:max val="80"/>
          <c:min val="0"/>
        </c:scaling>
        <c:delete val="0"/>
        <c:axPos val="r"/>
        <c:title>
          <c:tx>
            <c:rich>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r>
                  <a:rPr lang="en-GB" sz="1800" b="1"/>
                  <a:t>% Responses</a:t>
                </a:r>
                <a:r>
                  <a:rPr lang="en-GB" sz="1800" b="1" baseline="0"/>
                  <a:t> to </a:t>
                </a:r>
                <a:r>
                  <a:rPr lang="en-GB" sz="1800" b="1" u="sng" baseline="0"/>
                  <a:t>Reality-Constrained </a:t>
                </a:r>
                <a:r>
                  <a:rPr lang="en-GB" sz="1800" b="1" baseline="0"/>
                  <a:t>climate survey questions</a:t>
                </a:r>
                <a:endParaRPr lang="en-GB" sz="1800" b="1"/>
              </a:p>
            </c:rich>
          </c:tx>
          <c:overlay val="0"/>
          <c:spPr>
            <a:noFill/>
            <a:ln>
              <a:noFill/>
            </a:ln>
            <a:effectLst/>
          </c:spPr>
          <c:txPr>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200" b="0" i="0" u="none" strike="noStrike" kern="1200" baseline="0">
                <a:solidFill>
                  <a:schemeClr val="tx1">
                    <a:lumMod val="50000"/>
                    <a:lumOff val="50000"/>
                  </a:schemeClr>
                </a:solidFill>
                <a:latin typeface="+mn-lt"/>
                <a:ea typeface="+mn-ea"/>
                <a:cs typeface="+mn-cs"/>
              </a:defRPr>
            </a:pPr>
            <a:endParaRPr lang="en-US"/>
          </a:p>
        </c:txPr>
        <c:crossAx val="532367696"/>
        <c:crosses val="max"/>
        <c:crossBetween val="midCat"/>
      </c:valAx>
      <c:valAx>
        <c:axId val="532367696"/>
        <c:scaling>
          <c:orientation val="minMax"/>
        </c:scaling>
        <c:delete val="1"/>
        <c:axPos val="b"/>
        <c:numFmt formatCode="General" sourceLinked="1"/>
        <c:majorTickMark val="out"/>
        <c:minorTickMark val="none"/>
        <c:tickLblPos val="nextTo"/>
        <c:crossAx val="53236605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GB" sz="2200" b="1" i="0" baseline="0">
                <a:effectLst/>
              </a:rPr>
              <a:t>Ranking of Extinction Rebellion (XR) Groups-per-Capita, versus Debiased National Religiosity, across 29 nations.</a:t>
            </a:r>
            <a:endParaRPr lang="en-GB" sz="22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scatterChart>
        <c:scatterStyle val="lineMarker"/>
        <c:varyColors val="0"/>
        <c:ser>
          <c:idx val="0"/>
          <c:order val="0"/>
          <c:tx>
            <c:v>XR Groups-per-Capita v National Religiosity</c:v>
          </c:tx>
          <c:spPr>
            <a:ln w="25400" cap="rnd">
              <a:noFill/>
              <a:round/>
            </a:ln>
            <a:effectLst/>
          </c:spPr>
          <c:marker>
            <c:symbol val="circle"/>
            <c:size val="7"/>
            <c:spPr>
              <a:solidFill>
                <a:schemeClr val="tx1">
                  <a:lumMod val="75000"/>
                  <a:lumOff val="25000"/>
                </a:schemeClr>
              </a:solidFill>
              <a:ln w="9525">
                <a:noFill/>
              </a:ln>
              <a:effectLst/>
            </c:spPr>
          </c:marker>
          <c:dLbls>
            <c:dLbl>
              <c:idx val="0"/>
              <c:layout>
                <c:manualLayout>
                  <c:x val="-6.3461104847801666E-2"/>
                  <c:y val="0"/>
                </c:manualLayout>
              </c:layout>
              <c:tx>
                <c:rich>
                  <a:bodyPr/>
                  <a:lstStyle/>
                  <a:p>
                    <a:fld id="{C945E0C6-62EE-423F-80CF-A44F4AB2EE28}"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1CBC-44ED-ACD9-5167913E2644}"/>
                </c:ext>
              </c:extLst>
            </c:dLbl>
            <c:dLbl>
              <c:idx val="1"/>
              <c:tx>
                <c:rich>
                  <a:bodyPr/>
                  <a:lstStyle/>
                  <a:p>
                    <a:fld id="{4FE97206-41C9-4332-B30C-E818C2E17383}"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1CBC-44ED-ACD9-5167913E2644}"/>
                </c:ext>
              </c:extLst>
            </c:dLbl>
            <c:dLbl>
              <c:idx val="2"/>
              <c:tx>
                <c:rich>
                  <a:bodyPr/>
                  <a:lstStyle/>
                  <a:p>
                    <a:fld id="{6EE50A73-7CEF-436B-B2A0-D9180101ABD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1CBC-44ED-ACD9-5167913E2644}"/>
                </c:ext>
              </c:extLst>
            </c:dLbl>
            <c:dLbl>
              <c:idx val="3"/>
              <c:tx>
                <c:rich>
                  <a:bodyPr/>
                  <a:lstStyle/>
                  <a:p>
                    <a:fld id="{021D8CA8-1480-4ABD-B513-2DF50E8D2C0D}"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1CBC-44ED-ACD9-5167913E2644}"/>
                </c:ext>
              </c:extLst>
            </c:dLbl>
            <c:dLbl>
              <c:idx val="4"/>
              <c:layout>
                <c:manualLayout>
                  <c:x val="-1.0959706699571234E-2"/>
                  <c:y val="4.8122816764692732E-2"/>
                </c:manualLayout>
              </c:layout>
              <c:tx>
                <c:rich>
                  <a:bodyPr/>
                  <a:lstStyle/>
                  <a:p>
                    <a:fld id="{899F0813-5E4E-4327-AB8C-B13B19F56EE1}"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1CBC-44ED-ACD9-5167913E2644}"/>
                </c:ext>
              </c:extLst>
            </c:dLbl>
            <c:dLbl>
              <c:idx val="5"/>
              <c:layout>
                <c:manualLayout>
                  <c:x val="5.5741360089186179E-3"/>
                  <c:y val="0"/>
                </c:manualLayout>
              </c:layout>
              <c:tx>
                <c:rich>
                  <a:bodyPr/>
                  <a:lstStyle/>
                  <a:p>
                    <a:fld id="{614D86EC-4D2A-4760-9F15-7EB156D00BF0}"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1CBC-44ED-ACD9-5167913E2644}"/>
                </c:ext>
              </c:extLst>
            </c:dLbl>
            <c:dLbl>
              <c:idx val="6"/>
              <c:layout>
                <c:manualLayout>
                  <c:x val="-3.179215056311941E-2"/>
                  <c:y val="-2.7914448242157858E-2"/>
                </c:manualLayout>
              </c:layout>
              <c:tx>
                <c:rich>
                  <a:bodyPr/>
                  <a:lstStyle/>
                  <a:p>
                    <a:fld id="{9713F78A-396A-4813-8C3D-3E4AE750F11A}"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1CBC-44ED-ACD9-5167913E2644}"/>
                </c:ext>
              </c:extLst>
            </c:dLbl>
            <c:dLbl>
              <c:idx val="7"/>
              <c:layout>
                <c:manualLayout>
                  <c:x val="-3.2502830958839178E-2"/>
                  <c:y val="-3.2540508380939658E-2"/>
                </c:manualLayout>
              </c:layout>
              <c:tx>
                <c:rich>
                  <a:bodyPr/>
                  <a:lstStyle/>
                  <a:p>
                    <a:fld id="{B3FCF0A4-0932-46D3-9CE4-D97A45A2D829}"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1CBC-44ED-ACD9-5167913E2644}"/>
                </c:ext>
              </c:extLst>
            </c:dLbl>
            <c:dLbl>
              <c:idx val="8"/>
              <c:layout>
                <c:manualLayout>
                  <c:x val="-2.9312288613303268E-2"/>
                  <c:y val="-5.5150040551500433E-2"/>
                </c:manualLayout>
              </c:layout>
              <c:tx>
                <c:rich>
                  <a:bodyPr/>
                  <a:lstStyle/>
                  <a:p>
                    <a:fld id="{4FC89EEE-F9E5-4605-AB44-61B99A913BF6}"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1CBC-44ED-ACD9-5167913E2644}"/>
                </c:ext>
              </c:extLst>
            </c:dLbl>
            <c:dLbl>
              <c:idx val="9"/>
              <c:tx>
                <c:rich>
                  <a:bodyPr/>
                  <a:lstStyle/>
                  <a:p>
                    <a:fld id="{ECEA214A-231B-4826-9B3A-39CA2AC392E9}"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1CBC-44ED-ACD9-5167913E2644}"/>
                </c:ext>
              </c:extLst>
            </c:dLbl>
            <c:dLbl>
              <c:idx val="10"/>
              <c:layout>
                <c:manualLayout>
                  <c:x val="-5.1093573844419475E-2"/>
                  <c:y val="-2.4497193325286923E-2"/>
                </c:manualLayout>
              </c:layout>
              <c:tx>
                <c:rich>
                  <a:bodyPr/>
                  <a:lstStyle/>
                  <a:p>
                    <a:fld id="{80F95072-D1C4-466C-A697-8D2D6CD49419}"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1CBC-44ED-ACD9-5167913E2644}"/>
                </c:ext>
              </c:extLst>
            </c:dLbl>
            <c:dLbl>
              <c:idx val="11"/>
              <c:layout>
                <c:manualLayout>
                  <c:x val="-5.2570462232243514E-2"/>
                  <c:y val="-5.0283860502838604E-2"/>
                </c:manualLayout>
              </c:layout>
              <c:tx>
                <c:rich>
                  <a:bodyPr/>
                  <a:lstStyle/>
                  <a:p>
                    <a:fld id="{85D7D282-6D0B-4FD1-A824-6B782410EEB3}"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1CBC-44ED-ACD9-5167913E2644}"/>
                </c:ext>
              </c:extLst>
            </c:dLbl>
            <c:dLbl>
              <c:idx val="12"/>
              <c:tx>
                <c:rich>
                  <a:bodyPr/>
                  <a:lstStyle/>
                  <a:p>
                    <a:fld id="{BB99CC34-6E99-4EEE-B94A-188290277FF0}"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1CBC-44ED-ACD9-5167913E2644}"/>
                </c:ext>
              </c:extLst>
            </c:dLbl>
            <c:dLbl>
              <c:idx val="13"/>
              <c:tx>
                <c:rich>
                  <a:bodyPr/>
                  <a:lstStyle/>
                  <a:p>
                    <a:fld id="{1909CBA4-199F-42CC-9E08-904D6B021380}"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1CBC-44ED-ACD9-5167913E2644}"/>
                </c:ext>
              </c:extLst>
            </c:dLbl>
            <c:dLbl>
              <c:idx val="14"/>
              <c:tx>
                <c:rich>
                  <a:bodyPr/>
                  <a:lstStyle/>
                  <a:p>
                    <a:fld id="{A03903AE-341C-4D7C-B9CB-6F1967ADCED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1CBC-44ED-ACD9-5167913E2644}"/>
                </c:ext>
              </c:extLst>
            </c:dLbl>
            <c:dLbl>
              <c:idx val="15"/>
              <c:tx>
                <c:rich>
                  <a:bodyPr/>
                  <a:lstStyle/>
                  <a:p>
                    <a:fld id="{4C54C27D-C5ED-4FCB-8213-8908436D440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1CBC-44ED-ACD9-5167913E2644}"/>
                </c:ext>
              </c:extLst>
            </c:dLbl>
            <c:dLbl>
              <c:idx val="16"/>
              <c:tx>
                <c:rich>
                  <a:bodyPr/>
                  <a:lstStyle/>
                  <a:p>
                    <a:fld id="{DB090A62-12D4-4AA7-90B7-C0F69F322C10}"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1CBC-44ED-ACD9-5167913E2644}"/>
                </c:ext>
              </c:extLst>
            </c:dLbl>
            <c:dLbl>
              <c:idx val="17"/>
              <c:tx>
                <c:rich>
                  <a:bodyPr/>
                  <a:lstStyle/>
                  <a:p>
                    <a:fld id="{C3D69C85-1250-4B01-98A6-FC3598E1F575}"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1CBC-44ED-ACD9-5167913E2644}"/>
                </c:ext>
              </c:extLst>
            </c:dLbl>
            <c:dLbl>
              <c:idx val="18"/>
              <c:tx>
                <c:rich>
                  <a:bodyPr/>
                  <a:lstStyle/>
                  <a:p>
                    <a:fld id="{CBEB27F8-C6A7-4C51-8116-96C72F85D5C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1CBC-44ED-ACD9-5167913E2644}"/>
                </c:ext>
              </c:extLst>
            </c:dLbl>
            <c:dLbl>
              <c:idx val="19"/>
              <c:layout>
                <c:manualLayout>
                  <c:x val="-2.4058624577226607E-2"/>
                  <c:y val="-1.8008953260404612E-2"/>
                </c:manualLayout>
              </c:layout>
              <c:tx>
                <c:rich>
                  <a:bodyPr/>
                  <a:lstStyle/>
                  <a:p>
                    <a:fld id="{98573C70-97A9-4218-B9C0-15DD9E3760FC}"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1CBC-44ED-ACD9-5167913E2644}"/>
                </c:ext>
              </c:extLst>
            </c:dLbl>
            <c:dLbl>
              <c:idx val="20"/>
              <c:tx>
                <c:rich>
                  <a:bodyPr/>
                  <a:lstStyle/>
                  <a:p>
                    <a:fld id="{5B9629ED-CDEA-4967-B0B3-5BBA7091D11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1CBC-44ED-ACD9-5167913E2644}"/>
                </c:ext>
              </c:extLst>
            </c:dLbl>
            <c:dLbl>
              <c:idx val="21"/>
              <c:tx>
                <c:rich>
                  <a:bodyPr/>
                  <a:lstStyle/>
                  <a:p>
                    <a:fld id="{321EDE44-7BF7-45CC-BCA1-9F196A0A6637}"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1CBC-44ED-ACD9-5167913E2644}"/>
                </c:ext>
              </c:extLst>
            </c:dLbl>
            <c:dLbl>
              <c:idx val="22"/>
              <c:tx>
                <c:rich>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fld id="{101D6CAC-C330-42F9-8730-2A03F0BB54CE}" type="CELLRANGE">
                      <a:rPr lang="en-US"/>
                      <a:pPr>
                        <a:defRPr sz="1050" b="1"/>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1CBC-44ED-ACD9-5167913E2644}"/>
                </c:ext>
              </c:extLst>
            </c:dLbl>
            <c:dLbl>
              <c:idx val="23"/>
              <c:tx>
                <c:rich>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fld id="{35D115E0-B4D5-4203-99F6-286A32FCC342}" type="CELLRANGE">
                      <a:rPr lang="en-US"/>
                      <a:pPr>
                        <a:defRPr sz="1050" b="1"/>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1CBC-44ED-ACD9-5167913E2644}"/>
                </c:ext>
              </c:extLst>
            </c:dLbl>
            <c:dLbl>
              <c:idx val="24"/>
              <c:tx>
                <c:rich>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fld id="{668D1ADB-55DC-4A1A-9914-5056C97A5507}" type="CELLRANGE">
                      <a:rPr lang="en-US"/>
                      <a:pPr>
                        <a:defRPr sz="1050" b="1"/>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1CBC-44ED-ACD9-5167913E2644}"/>
                </c:ext>
              </c:extLst>
            </c:dLbl>
            <c:dLbl>
              <c:idx val="25"/>
              <c:tx>
                <c:rich>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fld id="{57BCFD14-2824-405D-A93E-A94CAFC761F3}" type="CELLRANGE">
                      <a:rPr lang="en-GB"/>
                      <a:pPr>
                        <a:defRPr sz="1050" b="1"/>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1CBC-44ED-ACD9-5167913E2644}"/>
                </c:ext>
              </c:extLst>
            </c:dLbl>
            <c:dLbl>
              <c:idx val="26"/>
              <c:tx>
                <c:rich>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fld id="{F9BF77B7-B369-4FC5-A5F3-41A8011005F6}" type="CELLRANGE">
                      <a:rPr lang="en-US"/>
                      <a:pPr>
                        <a:defRPr sz="1050" b="1"/>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1CBC-44ED-ACD9-5167913E2644}"/>
                </c:ext>
              </c:extLst>
            </c:dLbl>
            <c:dLbl>
              <c:idx val="27"/>
              <c:tx>
                <c:rich>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fld id="{0D4AB145-9A71-4707-8584-25CDAF59FF7D}" type="CELLRANGE">
                      <a:rPr lang="en-US"/>
                      <a:pPr>
                        <a:defRPr sz="1050" b="1"/>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1CBC-44ED-ACD9-5167913E2644}"/>
                </c:ext>
              </c:extLst>
            </c:dLbl>
            <c:dLbl>
              <c:idx val="28"/>
              <c:tx>
                <c:rich>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fld id="{687EF6C6-6F6B-41F7-BCAD-24C279B9C7F3}" type="CELLRANGE">
                      <a:rPr lang="en-US"/>
                      <a:pPr>
                        <a:defRPr sz="1050" b="1"/>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1CBC-44ED-ACD9-5167913E2644}"/>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bg1">
                    <a:lumMod val="50000"/>
                  </a:schemeClr>
                </a:solidFill>
                <a:prstDash val="solid"/>
              </a:ln>
              <a:effectLst/>
            </c:spPr>
            <c:trendlineType val="linear"/>
            <c:dispRSqr val="1"/>
            <c:dispEq val="0"/>
            <c:trendlineLbl>
              <c:layout>
                <c:manualLayout>
                  <c:x val="-0.62718867231714936"/>
                  <c:y val="5.1711460489995857E-2"/>
                </c:manualLayout>
              </c:layout>
              <c:numFmt formatCode="General" sourceLinked="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trendlineLbl>
          </c:trendline>
          <c:xVal>
            <c:numRef>
              <c:f>'XR &amp; CSW'!$L$9:$L$37</c:f>
              <c:numCache>
                <c:formatCode>General</c:formatCode>
                <c:ptCount val="29"/>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47.198</c:v>
                </c:pt>
                <c:pt idx="13">
                  <c:v>67.853000000000009</c:v>
                </c:pt>
                <c:pt idx="14">
                  <c:v>36.262999999999998</c:v>
                </c:pt>
                <c:pt idx="15">
                  <c:v>39.908000000000001</c:v>
                </c:pt>
                <c:pt idx="16">
                  <c:v>28.972999999999999</c:v>
                </c:pt>
                <c:pt idx="17">
                  <c:v>38.692999999999998</c:v>
                </c:pt>
                <c:pt idx="18">
                  <c:v>37.478000000000002</c:v>
                </c:pt>
                <c:pt idx="19">
                  <c:v>30.188000000000002</c:v>
                </c:pt>
                <c:pt idx="20">
                  <c:v>24.113</c:v>
                </c:pt>
                <c:pt idx="21">
                  <c:v>27.757999999999999</c:v>
                </c:pt>
                <c:pt idx="22">
                  <c:v>76.358000000000004</c:v>
                </c:pt>
                <c:pt idx="23">
                  <c:v>62.993000000000009</c:v>
                </c:pt>
                <c:pt idx="24">
                  <c:v>66.638000000000005</c:v>
                </c:pt>
                <c:pt idx="25">
                  <c:v>54.488</c:v>
                </c:pt>
                <c:pt idx="26">
                  <c:v>69.067999999999998</c:v>
                </c:pt>
                <c:pt idx="27">
                  <c:v>55.703000000000003</c:v>
                </c:pt>
                <c:pt idx="28">
                  <c:v>78.787999999999997</c:v>
                </c:pt>
              </c:numCache>
            </c:numRef>
          </c:xVal>
          <c:yVal>
            <c:numRef>
              <c:f>'XR &amp; CSW'!$F$9:$F$37</c:f>
              <c:numCache>
                <c:formatCode>General</c:formatCode>
                <c:ptCount val="29"/>
                <c:pt idx="0">
                  <c:v>21</c:v>
                </c:pt>
                <c:pt idx="1">
                  <c:v>18</c:v>
                </c:pt>
                <c:pt idx="2">
                  <c:v>13</c:v>
                </c:pt>
                <c:pt idx="3">
                  <c:v>20</c:v>
                </c:pt>
                <c:pt idx="4">
                  <c:v>26</c:v>
                </c:pt>
                <c:pt idx="5">
                  <c:v>26</c:v>
                </c:pt>
                <c:pt idx="6">
                  <c:v>26</c:v>
                </c:pt>
                <c:pt idx="7">
                  <c:v>26</c:v>
                </c:pt>
                <c:pt idx="8">
                  <c:v>26</c:v>
                </c:pt>
                <c:pt idx="9">
                  <c:v>22</c:v>
                </c:pt>
                <c:pt idx="10">
                  <c:v>26</c:v>
                </c:pt>
                <c:pt idx="11">
                  <c:v>26</c:v>
                </c:pt>
                <c:pt idx="12">
                  <c:v>10</c:v>
                </c:pt>
                <c:pt idx="13">
                  <c:v>14</c:v>
                </c:pt>
                <c:pt idx="14">
                  <c:v>2</c:v>
                </c:pt>
                <c:pt idx="15">
                  <c:v>6</c:v>
                </c:pt>
                <c:pt idx="16">
                  <c:v>1</c:v>
                </c:pt>
                <c:pt idx="17">
                  <c:v>8</c:v>
                </c:pt>
                <c:pt idx="18">
                  <c:v>4</c:v>
                </c:pt>
                <c:pt idx="19">
                  <c:v>3</c:v>
                </c:pt>
                <c:pt idx="20">
                  <c:v>7</c:v>
                </c:pt>
                <c:pt idx="21">
                  <c:v>5</c:v>
                </c:pt>
                <c:pt idx="22">
                  <c:v>11</c:v>
                </c:pt>
                <c:pt idx="23">
                  <c:v>15</c:v>
                </c:pt>
                <c:pt idx="24">
                  <c:v>17</c:v>
                </c:pt>
                <c:pt idx="25">
                  <c:v>9</c:v>
                </c:pt>
                <c:pt idx="26">
                  <c:v>16</c:v>
                </c:pt>
                <c:pt idx="27">
                  <c:v>12</c:v>
                </c:pt>
                <c:pt idx="28">
                  <c:v>19</c:v>
                </c:pt>
              </c:numCache>
            </c:numRef>
          </c:yVal>
          <c:smooth val="0"/>
          <c:extLst>
            <c:ext xmlns:c15="http://schemas.microsoft.com/office/drawing/2012/chart" uri="{02D57815-91ED-43cb-92C2-25804820EDAC}">
              <c15:datalabelsRange>
                <c15:f>'XR &amp; CSW'!$B$9:$B$37</c15:f>
                <c15:dlblRangeCache>
                  <c:ptCount val="29"/>
                  <c:pt idx="0">
                    <c:v>Phillipines</c:v>
                  </c:pt>
                  <c:pt idx="1">
                    <c:v>India</c:v>
                  </c:pt>
                  <c:pt idx="2">
                    <c:v>Qatar</c:v>
                  </c:pt>
                  <c:pt idx="3">
                    <c:v>Egypt</c:v>
                  </c:pt>
                  <c:pt idx="4">
                    <c:v>UAE</c:v>
                  </c:pt>
                  <c:pt idx="5">
                    <c:v>Thailand</c:v>
                  </c:pt>
                  <c:pt idx="6">
                    <c:v>Kuwait</c:v>
                  </c:pt>
                  <c:pt idx="7">
                    <c:v>Bahrain</c:v>
                  </c:pt>
                  <c:pt idx="8">
                    <c:v>Malaysia</c:v>
                  </c:pt>
                  <c:pt idx="9">
                    <c:v>Indonesia</c:v>
                  </c:pt>
                  <c:pt idx="10">
                    <c:v>Saudia Arabia</c:v>
                  </c:pt>
                  <c:pt idx="11">
                    <c:v>Singapore</c:v>
                  </c:pt>
                  <c:pt idx="12">
                    <c:v>Spain</c:v>
                  </c:pt>
                  <c:pt idx="13">
                    <c:v>Italy</c:v>
                  </c:pt>
                  <c:pt idx="14">
                    <c:v>Australia</c:v>
                  </c:pt>
                  <c:pt idx="15">
                    <c:v>France</c:v>
                  </c:pt>
                  <c:pt idx="16">
                    <c:v>Great Britain</c:v>
                  </c:pt>
                  <c:pt idx="17">
                    <c:v>Germany</c:v>
                  </c:pt>
                  <c:pt idx="18">
                    <c:v>Finland</c:v>
                  </c:pt>
                  <c:pt idx="19">
                    <c:v>Norway</c:v>
                  </c:pt>
                  <c:pt idx="20">
                    <c:v>Sweden</c:v>
                  </c:pt>
                  <c:pt idx="21">
                    <c:v>Denmark</c:v>
                  </c:pt>
                  <c:pt idx="22">
                    <c:v>Poland</c:v>
                  </c:pt>
                  <c:pt idx="23">
                    <c:v>Portugal</c:v>
                  </c:pt>
                  <c:pt idx="24">
                    <c:v>Mexico</c:v>
                  </c:pt>
                  <c:pt idx="25">
                    <c:v>Austria</c:v>
                  </c:pt>
                  <c:pt idx="26">
                    <c:v>Greece</c:v>
                  </c:pt>
                  <c:pt idx="27">
                    <c:v>Lithuania</c:v>
                  </c:pt>
                  <c:pt idx="28">
                    <c:v>Turkey</c:v>
                  </c:pt>
                </c15:dlblRangeCache>
              </c15:datalabelsRange>
            </c:ext>
            <c:ext xmlns:c16="http://schemas.microsoft.com/office/drawing/2014/chart" uri="{C3380CC4-5D6E-409C-BE32-E72D297353CC}">
              <c16:uniqueId val="{0000001E-1CBC-44ED-ACD9-5167913E2644}"/>
            </c:ext>
          </c:extLst>
        </c:ser>
        <c:dLbls>
          <c:showLegendKey val="0"/>
          <c:showVal val="0"/>
          <c:showCatName val="0"/>
          <c:showSerName val="0"/>
          <c:showPercent val="0"/>
          <c:showBubbleSize val="0"/>
        </c:dLbls>
        <c:axId val="460697128"/>
        <c:axId val="460698112"/>
      </c:scatterChart>
      <c:valAx>
        <c:axId val="460697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2000"/>
                  <a:t>Debiased</a:t>
                </a:r>
                <a:r>
                  <a:rPr lang="en-GB" sz="2000" baseline="0"/>
                  <a:t> National Religiosity</a:t>
                </a:r>
                <a:endParaRPr lang="en-GB" sz="2000"/>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460698112"/>
        <c:crosses val="autoZero"/>
        <c:crossBetween val="midCat"/>
      </c:valAx>
      <c:valAx>
        <c:axId val="4606981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800"/>
                  <a:t>Rank of XR Groups-per-Capita for eac</a:t>
                </a:r>
                <a:r>
                  <a:rPr lang="en-GB" sz="1800" baseline="0"/>
                  <a:t>h nation</a:t>
                </a:r>
              </a:p>
              <a:p>
                <a:pPr>
                  <a:defRPr/>
                </a:pPr>
                <a:r>
                  <a:rPr lang="en-GB" sz="1800" baseline="0"/>
                  <a:t>(high rank=low number)</a:t>
                </a:r>
                <a:endParaRPr lang="en-GB" sz="1800"/>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4606971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2200" b="1"/>
              <a:t>Ranking</a:t>
            </a:r>
            <a:r>
              <a:rPr lang="en-GB" sz="2200" b="1" baseline="0"/>
              <a:t> of </a:t>
            </a:r>
            <a:r>
              <a:rPr lang="en-GB" sz="2200" b="1"/>
              <a:t>Childrens</a:t>
            </a:r>
            <a:r>
              <a:rPr lang="en-GB" sz="2200" b="1" baseline="0"/>
              <a:t> Strike Weekly (CSW) Groups-per-Capita, versus Debiased National Religiosity, across 29 nations.</a:t>
            </a:r>
            <a:endParaRPr lang="en-GB" sz="2200" b="1"/>
          </a:p>
        </c:rich>
      </c:tx>
      <c:layout>
        <c:manualLayout>
          <c:xMode val="edge"/>
          <c:yMode val="edge"/>
          <c:x val="0.13188192585142633"/>
          <c:y val="1.415487174532632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CSW Groups versus National Religiosity</c:v>
          </c:tx>
          <c:spPr>
            <a:ln w="25400" cap="rnd">
              <a:noFill/>
              <a:round/>
            </a:ln>
            <a:effectLst/>
          </c:spPr>
          <c:marker>
            <c:symbol val="circle"/>
            <c:size val="7"/>
            <c:spPr>
              <a:solidFill>
                <a:schemeClr val="tx1">
                  <a:lumMod val="75000"/>
                  <a:lumOff val="25000"/>
                </a:schemeClr>
              </a:solidFill>
              <a:ln w="9525">
                <a:noFill/>
              </a:ln>
              <a:effectLst/>
            </c:spPr>
          </c:marker>
          <c:dLbls>
            <c:dLbl>
              <c:idx val="0"/>
              <c:tx>
                <c:rich>
                  <a:bodyPr/>
                  <a:lstStyle/>
                  <a:p>
                    <a:fld id="{2D448417-995B-457B-86F9-E4651EF396A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42AF-4E1B-B0FC-4ACDC19B5C53}"/>
                </c:ext>
              </c:extLst>
            </c:dLbl>
            <c:dLbl>
              <c:idx val="1"/>
              <c:tx>
                <c:rich>
                  <a:bodyPr/>
                  <a:lstStyle/>
                  <a:p>
                    <a:fld id="{75F98C78-AA1B-4B21-A4EA-837AC46F554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42AF-4E1B-B0FC-4ACDC19B5C53}"/>
                </c:ext>
              </c:extLst>
            </c:dLbl>
            <c:dLbl>
              <c:idx val="2"/>
              <c:tx>
                <c:rich>
                  <a:bodyPr/>
                  <a:lstStyle/>
                  <a:p>
                    <a:fld id="{2F1F5F50-6180-4582-92BC-5DAB1D8D000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42AF-4E1B-B0FC-4ACDC19B5C53}"/>
                </c:ext>
              </c:extLst>
            </c:dLbl>
            <c:dLbl>
              <c:idx val="3"/>
              <c:tx>
                <c:rich>
                  <a:bodyPr/>
                  <a:lstStyle/>
                  <a:p>
                    <a:fld id="{1EF99BCC-A261-467C-B0DD-D686B81F8EC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42AF-4E1B-B0FC-4ACDC19B5C53}"/>
                </c:ext>
              </c:extLst>
            </c:dLbl>
            <c:dLbl>
              <c:idx val="4"/>
              <c:tx>
                <c:rich>
                  <a:bodyPr/>
                  <a:lstStyle/>
                  <a:p>
                    <a:fld id="{5ED3D32A-A5F2-4BAA-98FE-5EB1CD8D79D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42AF-4E1B-B0FC-4ACDC19B5C53}"/>
                </c:ext>
              </c:extLst>
            </c:dLbl>
            <c:dLbl>
              <c:idx val="5"/>
              <c:tx>
                <c:rich>
                  <a:bodyPr/>
                  <a:lstStyle/>
                  <a:p>
                    <a:fld id="{DA41EC4F-9D26-4722-8915-F833C9F6B91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42AF-4E1B-B0FC-4ACDC19B5C53}"/>
                </c:ext>
              </c:extLst>
            </c:dLbl>
            <c:dLbl>
              <c:idx val="6"/>
              <c:tx>
                <c:rich>
                  <a:bodyPr/>
                  <a:lstStyle/>
                  <a:p>
                    <a:fld id="{380885D4-E97C-4E26-8189-E03D944A379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42AF-4E1B-B0FC-4ACDC19B5C53}"/>
                </c:ext>
              </c:extLst>
            </c:dLbl>
            <c:dLbl>
              <c:idx val="7"/>
              <c:tx>
                <c:rich>
                  <a:bodyPr/>
                  <a:lstStyle/>
                  <a:p>
                    <a:fld id="{CDC8901D-0E3F-463F-8BFE-8DF45D6CE6C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42AF-4E1B-B0FC-4ACDC19B5C53}"/>
                </c:ext>
              </c:extLst>
            </c:dLbl>
            <c:dLbl>
              <c:idx val="8"/>
              <c:tx>
                <c:rich>
                  <a:bodyPr/>
                  <a:lstStyle/>
                  <a:p>
                    <a:fld id="{D1D1B721-A30E-4DCD-9C00-97E09963A73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42AF-4E1B-B0FC-4ACDC19B5C53}"/>
                </c:ext>
              </c:extLst>
            </c:dLbl>
            <c:dLbl>
              <c:idx val="9"/>
              <c:tx>
                <c:rich>
                  <a:bodyPr/>
                  <a:lstStyle/>
                  <a:p>
                    <a:fld id="{1AAA7775-0CCD-4C6C-994F-18481CD1AEF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42AF-4E1B-B0FC-4ACDC19B5C53}"/>
                </c:ext>
              </c:extLst>
            </c:dLbl>
            <c:dLbl>
              <c:idx val="10"/>
              <c:tx>
                <c:rich>
                  <a:bodyPr/>
                  <a:lstStyle/>
                  <a:p>
                    <a:fld id="{6A9AFDCE-6BDA-492A-8674-36B2FC5783E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42AF-4E1B-B0FC-4ACDC19B5C53}"/>
                </c:ext>
              </c:extLst>
            </c:dLbl>
            <c:dLbl>
              <c:idx val="11"/>
              <c:tx>
                <c:rich>
                  <a:bodyPr/>
                  <a:lstStyle/>
                  <a:p>
                    <a:fld id="{3F7B9A5B-6E7C-4898-8355-F40278A73302}"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42AF-4E1B-B0FC-4ACDC19B5C53}"/>
                </c:ext>
              </c:extLst>
            </c:dLbl>
            <c:dLbl>
              <c:idx val="12"/>
              <c:tx>
                <c:rich>
                  <a:bodyPr/>
                  <a:lstStyle/>
                  <a:p>
                    <a:fld id="{C81A585D-065D-4152-9549-70290A3F4BF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42AF-4E1B-B0FC-4ACDC19B5C53}"/>
                </c:ext>
              </c:extLst>
            </c:dLbl>
            <c:dLbl>
              <c:idx val="13"/>
              <c:tx>
                <c:rich>
                  <a:bodyPr/>
                  <a:lstStyle/>
                  <a:p>
                    <a:fld id="{B6B52C61-59CF-4BE7-B299-A8D6A0FC02A5}"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42AF-4E1B-B0FC-4ACDC19B5C53}"/>
                </c:ext>
              </c:extLst>
            </c:dLbl>
            <c:dLbl>
              <c:idx val="14"/>
              <c:tx>
                <c:rich>
                  <a:bodyPr/>
                  <a:lstStyle/>
                  <a:p>
                    <a:fld id="{2D906633-74DA-4D6B-9338-5C315335EEA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42AF-4E1B-B0FC-4ACDC19B5C53}"/>
                </c:ext>
              </c:extLst>
            </c:dLbl>
            <c:dLbl>
              <c:idx val="15"/>
              <c:tx>
                <c:rich>
                  <a:bodyPr/>
                  <a:lstStyle/>
                  <a:p>
                    <a:fld id="{41A69FBB-F103-4A63-AEA3-3270E1C3804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42AF-4E1B-B0FC-4ACDC19B5C53}"/>
                </c:ext>
              </c:extLst>
            </c:dLbl>
            <c:dLbl>
              <c:idx val="16"/>
              <c:tx>
                <c:rich>
                  <a:bodyPr/>
                  <a:lstStyle/>
                  <a:p>
                    <a:fld id="{7EA87A4B-7D24-4A62-9963-E875CF29021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42AF-4E1B-B0FC-4ACDC19B5C53}"/>
                </c:ext>
              </c:extLst>
            </c:dLbl>
            <c:dLbl>
              <c:idx val="17"/>
              <c:tx>
                <c:rich>
                  <a:bodyPr/>
                  <a:lstStyle/>
                  <a:p>
                    <a:fld id="{81F6B22C-977D-4509-B415-409EBB6AD5FF}"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42AF-4E1B-B0FC-4ACDC19B5C53}"/>
                </c:ext>
              </c:extLst>
            </c:dLbl>
            <c:dLbl>
              <c:idx val="18"/>
              <c:tx>
                <c:rich>
                  <a:bodyPr/>
                  <a:lstStyle/>
                  <a:p>
                    <a:fld id="{4DA2FFF0-2DB0-42BD-9AFE-B903925F74C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42AF-4E1B-B0FC-4ACDC19B5C53}"/>
                </c:ext>
              </c:extLst>
            </c:dLbl>
            <c:dLbl>
              <c:idx val="19"/>
              <c:tx>
                <c:rich>
                  <a:bodyPr/>
                  <a:lstStyle/>
                  <a:p>
                    <a:fld id="{B412A401-BFE2-4564-82E2-B2A3B4847B7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42AF-4E1B-B0FC-4ACDC19B5C53}"/>
                </c:ext>
              </c:extLst>
            </c:dLbl>
            <c:dLbl>
              <c:idx val="20"/>
              <c:tx>
                <c:rich>
                  <a:bodyPr/>
                  <a:lstStyle/>
                  <a:p>
                    <a:fld id="{E3BF19C5-25AF-467A-B8B0-AE52314DCEC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42AF-4E1B-B0FC-4ACDC19B5C53}"/>
                </c:ext>
              </c:extLst>
            </c:dLbl>
            <c:dLbl>
              <c:idx val="21"/>
              <c:tx>
                <c:rich>
                  <a:bodyPr/>
                  <a:lstStyle/>
                  <a:p>
                    <a:fld id="{69B98CB0-6CC1-463B-AEAF-BED271FC386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42AF-4E1B-B0FC-4ACDC19B5C53}"/>
                </c:ext>
              </c:extLst>
            </c:dLbl>
            <c:dLbl>
              <c:idx val="22"/>
              <c:tx>
                <c:rich>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fld id="{FDEBED0A-D0A5-4FE6-A97C-C0580C66139A}" type="CELLRANGE">
                      <a:rPr lang="en-US"/>
                      <a:pPr>
                        <a:defRPr sz="1000" b="1"/>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42AF-4E1B-B0FC-4ACDC19B5C53}"/>
                </c:ext>
              </c:extLst>
            </c:dLbl>
            <c:dLbl>
              <c:idx val="23"/>
              <c:tx>
                <c:rich>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fld id="{7E3DE1F9-5088-466C-81D1-4FF10B614ACA}" type="CELLRANGE">
                      <a:rPr lang="en-US"/>
                      <a:pPr>
                        <a:defRPr sz="1000" b="1"/>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42AF-4E1B-B0FC-4ACDC19B5C53}"/>
                </c:ext>
              </c:extLst>
            </c:dLbl>
            <c:dLbl>
              <c:idx val="24"/>
              <c:tx>
                <c:rich>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fld id="{6364A751-4F6F-4F9E-B97C-25AEA0B9E0A0}" type="CELLRANGE">
                      <a:rPr lang="en-US"/>
                      <a:pPr>
                        <a:defRPr sz="1000" b="1"/>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42AF-4E1B-B0FC-4ACDC19B5C53}"/>
                </c:ext>
              </c:extLst>
            </c:dLbl>
            <c:dLbl>
              <c:idx val="25"/>
              <c:tx>
                <c:rich>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fld id="{5E2B2CC2-31B4-4B5E-960B-5ECB01F40ACC}" type="CELLRANGE">
                      <a:rPr lang="en-US"/>
                      <a:pPr>
                        <a:defRPr sz="1000" b="1"/>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42AF-4E1B-B0FC-4ACDC19B5C53}"/>
                </c:ext>
              </c:extLst>
            </c:dLbl>
            <c:dLbl>
              <c:idx val="26"/>
              <c:tx>
                <c:rich>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fld id="{B8D973F5-B2A2-4C23-9930-1494E51EA26F}" type="CELLRANGE">
                      <a:rPr lang="en-GB"/>
                      <a:pPr>
                        <a:defRPr sz="1000" b="1"/>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42AF-4E1B-B0FC-4ACDC19B5C53}"/>
                </c:ext>
              </c:extLst>
            </c:dLbl>
            <c:dLbl>
              <c:idx val="27"/>
              <c:tx>
                <c:rich>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fld id="{2A43983C-C3FE-4C7A-AA7D-3B05E63C2972}" type="CELLRANGE">
                      <a:rPr lang="en-US"/>
                      <a:pPr>
                        <a:defRPr sz="1000" b="1"/>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42AF-4E1B-B0FC-4ACDC19B5C53}"/>
                </c:ext>
              </c:extLst>
            </c:dLbl>
            <c:dLbl>
              <c:idx val="28"/>
              <c:tx>
                <c:rich>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fld id="{8FF8D8E1-4113-479A-9DA4-FE84BD99C64F}" type="CELLRANGE">
                      <a:rPr lang="en-US"/>
                      <a:pPr>
                        <a:defRPr sz="1000" b="1"/>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42AF-4E1B-B0FC-4ACDC19B5C5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bg1">
                    <a:lumMod val="50000"/>
                  </a:schemeClr>
                </a:solidFill>
                <a:prstDash val="solid"/>
              </a:ln>
              <a:effectLst/>
            </c:spPr>
            <c:trendlineType val="linear"/>
            <c:dispRSqr val="1"/>
            <c:dispEq val="0"/>
            <c:trendlineLbl>
              <c:layout>
                <c:manualLayout>
                  <c:x val="-0.6141708182122757"/>
                  <c:y val="4.1209489923058153E-2"/>
                </c:manualLayout>
              </c:layout>
              <c:numFmt formatCode="General" sourceLinked="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trendlineLbl>
          </c:trendline>
          <c:xVal>
            <c:numRef>
              <c:f>'XR &amp; CSW'!$L$9:$L$37</c:f>
              <c:numCache>
                <c:formatCode>General</c:formatCode>
                <c:ptCount val="29"/>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47.198</c:v>
                </c:pt>
                <c:pt idx="13">
                  <c:v>67.853000000000009</c:v>
                </c:pt>
                <c:pt idx="14">
                  <c:v>36.262999999999998</c:v>
                </c:pt>
                <c:pt idx="15">
                  <c:v>39.908000000000001</c:v>
                </c:pt>
                <c:pt idx="16">
                  <c:v>28.972999999999999</c:v>
                </c:pt>
                <c:pt idx="17">
                  <c:v>38.692999999999998</c:v>
                </c:pt>
                <c:pt idx="18">
                  <c:v>37.478000000000002</c:v>
                </c:pt>
                <c:pt idx="19">
                  <c:v>30.188000000000002</c:v>
                </c:pt>
                <c:pt idx="20">
                  <c:v>24.113</c:v>
                </c:pt>
                <c:pt idx="21">
                  <c:v>27.757999999999999</c:v>
                </c:pt>
                <c:pt idx="22">
                  <c:v>76.358000000000004</c:v>
                </c:pt>
                <c:pt idx="23">
                  <c:v>62.993000000000009</c:v>
                </c:pt>
                <c:pt idx="24">
                  <c:v>66.638000000000005</c:v>
                </c:pt>
                <c:pt idx="25">
                  <c:v>54.488</c:v>
                </c:pt>
                <c:pt idx="26">
                  <c:v>69.067999999999998</c:v>
                </c:pt>
                <c:pt idx="27">
                  <c:v>55.703000000000003</c:v>
                </c:pt>
                <c:pt idx="28">
                  <c:v>78.787999999999997</c:v>
                </c:pt>
              </c:numCache>
            </c:numRef>
          </c:xVal>
          <c:yVal>
            <c:numRef>
              <c:f>'XR &amp; CSW'!$K$9:$K$37</c:f>
              <c:numCache>
                <c:formatCode>General</c:formatCode>
                <c:ptCount val="29"/>
                <c:pt idx="0">
                  <c:v>23</c:v>
                </c:pt>
                <c:pt idx="1">
                  <c:v>22</c:v>
                </c:pt>
                <c:pt idx="2">
                  <c:v>17</c:v>
                </c:pt>
                <c:pt idx="3">
                  <c:v>29</c:v>
                </c:pt>
                <c:pt idx="4">
                  <c:v>20</c:v>
                </c:pt>
                <c:pt idx="5">
                  <c:v>28</c:v>
                </c:pt>
                <c:pt idx="6">
                  <c:v>21</c:v>
                </c:pt>
                <c:pt idx="7">
                  <c:v>15</c:v>
                </c:pt>
                <c:pt idx="8">
                  <c:v>26</c:v>
                </c:pt>
                <c:pt idx="9">
                  <c:v>25</c:v>
                </c:pt>
                <c:pt idx="10">
                  <c:v>27</c:v>
                </c:pt>
                <c:pt idx="11">
                  <c:v>18</c:v>
                </c:pt>
                <c:pt idx="12">
                  <c:v>4</c:v>
                </c:pt>
                <c:pt idx="13">
                  <c:v>5</c:v>
                </c:pt>
                <c:pt idx="14">
                  <c:v>9</c:v>
                </c:pt>
                <c:pt idx="15">
                  <c:v>10</c:v>
                </c:pt>
                <c:pt idx="16">
                  <c:v>8</c:v>
                </c:pt>
                <c:pt idx="17">
                  <c:v>14</c:v>
                </c:pt>
                <c:pt idx="18">
                  <c:v>3</c:v>
                </c:pt>
                <c:pt idx="19">
                  <c:v>2</c:v>
                </c:pt>
                <c:pt idx="20">
                  <c:v>1</c:v>
                </c:pt>
                <c:pt idx="21">
                  <c:v>7</c:v>
                </c:pt>
                <c:pt idx="22">
                  <c:v>24</c:v>
                </c:pt>
                <c:pt idx="23">
                  <c:v>6</c:v>
                </c:pt>
                <c:pt idx="24">
                  <c:v>16</c:v>
                </c:pt>
                <c:pt idx="25">
                  <c:v>11</c:v>
                </c:pt>
                <c:pt idx="26">
                  <c:v>12</c:v>
                </c:pt>
                <c:pt idx="27">
                  <c:v>13</c:v>
                </c:pt>
                <c:pt idx="28">
                  <c:v>19</c:v>
                </c:pt>
              </c:numCache>
            </c:numRef>
          </c:yVal>
          <c:smooth val="0"/>
          <c:extLst>
            <c:ext xmlns:c15="http://schemas.microsoft.com/office/drawing/2012/chart" uri="{02D57815-91ED-43cb-92C2-25804820EDAC}">
              <c15:datalabelsRange>
                <c15:f>'XR &amp; CSW'!$B$9:$B$37</c15:f>
                <c15:dlblRangeCache>
                  <c:ptCount val="29"/>
                  <c:pt idx="0">
                    <c:v>Phillipines</c:v>
                  </c:pt>
                  <c:pt idx="1">
                    <c:v>India</c:v>
                  </c:pt>
                  <c:pt idx="2">
                    <c:v>Qatar</c:v>
                  </c:pt>
                  <c:pt idx="3">
                    <c:v>Egypt</c:v>
                  </c:pt>
                  <c:pt idx="4">
                    <c:v>UAE</c:v>
                  </c:pt>
                  <c:pt idx="5">
                    <c:v>Thailand</c:v>
                  </c:pt>
                  <c:pt idx="6">
                    <c:v>Kuwait</c:v>
                  </c:pt>
                  <c:pt idx="7">
                    <c:v>Bahrain</c:v>
                  </c:pt>
                  <c:pt idx="8">
                    <c:v>Malaysia</c:v>
                  </c:pt>
                  <c:pt idx="9">
                    <c:v>Indonesia</c:v>
                  </c:pt>
                  <c:pt idx="10">
                    <c:v>Saudia Arabia</c:v>
                  </c:pt>
                  <c:pt idx="11">
                    <c:v>Singapore</c:v>
                  </c:pt>
                  <c:pt idx="12">
                    <c:v>Spain</c:v>
                  </c:pt>
                  <c:pt idx="13">
                    <c:v>Italy</c:v>
                  </c:pt>
                  <c:pt idx="14">
                    <c:v>Australia</c:v>
                  </c:pt>
                  <c:pt idx="15">
                    <c:v>France</c:v>
                  </c:pt>
                  <c:pt idx="16">
                    <c:v>Great Britain</c:v>
                  </c:pt>
                  <c:pt idx="17">
                    <c:v>Germany</c:v>
                  </c:pt>
                  <c:pt idx="18">
                    <c:v>Finland</c:v>
                  </c:pt>
                  <c:pt idx="19">
                    <c:v>Norway</c:v>
                  </c:pt>
                  <c:pt idx="20">
                    <c:v>Sweden</c:v>
                  </c:pt>
                  <c:pt idx="21">
                    <c:v>Denmark</c:v>
                  </c:pt>
                  <c:pt idx="22">
                    <c:v>Poland</c:v>
                  </c:pt>
                  <c:pt idx="23">
                    <c:v>Portugal</c:v>
                  </c:pt>
                  <c:pt idx="24">
                    <c:v>Mexico</c:v>
                  </c:pt>
                  <c:pt idx="25">
                    <c:v>Austria</c:v>
                  </c:pt>
                  <c:pt idx="26">
                    <c:v>Greece</c:v>
                  </c:pt>
                  <c:pt idx="27">
                    <c:v>Lithuania</c:v>
                  </c:pt>
                  <c:pt idx="28">
                    <c:v>Turkey</c:v>
                  </c:pt>
                </c15:dlblRangeCache>
              </c15:datalabelsRange>
            </c:ext>
            <c:ext xmlns:c16="http://schemas.microsoft.com/office/drawing/2014/chart" uri="{C3380CC4-5D6E-409C-BE32-E72D297353CC}">
              <c16:uniqueId val="{0000001E-42AF-4E1B-B0FC-4ACDC19B5C53}"/>
            </c:ext>
          </c:extLst>
        </c:ser>
        <c:dLbls>
          <c:showLegendKey val="0"/>
          <c:showVal val="0"/>
          <c:showCatName val="0"/>
          <c:showSerName val="0"/>
          <c:showPercent val="0"/>
          <c:showBubbleSize val="0"/>
        </c:dLbls>
        <c:axId val="460697128"/>
        <c:axId val="460698112"/>
        <c:extLst>
          <c:ext xmlns:c15="http://schemas.microsoft.com/office/drawing/2012/chart" uri="{02D57815-91ED-43cb-92C2-25804820EDAC}">
            <c15:filteredScatterSeries>
              <c15:ser>
                <c:idx val="1"/>
                <c:order val="1"/>
                <c:tx>
                  <c:v>Child weighted religiosity Version of Series 1</c:v>
                </c:tx>
                <c:spPr>
                  <a:ln w="25400" cap="rnd">
                    <a:noFill/>
                    <a:round/>
                  </a:ln>
                  <a:effectLst/>
                </c:spPr>
                <c:marker>
                  <c:symbol val="square"/>
                  <c:size val="7"/>
                  <c:spPr>
                    <a:noFill/>
                    <a:ln w="22225">
                      <a:solidFill>
                        <a:schemeClr val="tx1">
                          <a:lumMod val="75000"/>
                          <a:lumOff val="25000"/>
                        </a:schemeClr>
                      </a:solidFill>
                    </a:ln>
                    <a:effectLst/>
                  </c:spPr>
                </c:marker>
                <c:dLbls>
                  <c:dLbl>
                    <c:idx val="0"/>
                    <c:tx>
                      <c:rich>
                        <a:bodyPr/>
                        <a:lstStyle/>
                        <a:p>
                          <a:fld id="{E9060AAC-D633-4ECE-AAD5-216A5C66AD4A}" type="CELLRANGE">
                            <a:rPr lang="en-US"/>
                            <a:pPr/>
                            <a:t>[CELLRANGE]</a:t>
                          </a:fld>
                          <a:endParaRPr lang="en-GB"/>
                        </a:p>
                      </c:rich>
                    </c:tx>
                    <c:dLblPos val="l"/>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1F-42AF-4E1B-B0FC-4ACDC19B5C53}"/>
                      </c:ext>
                    </c:extLst>
                  </c:dLbl>
                  <c:dLbl>
                    <c:idx val="1"/>
                    <c:tx>
                      <c:rich>
                        <a:bodyPr/>
                        <a:lstStyle/>
                        <a:p>
                          <a:fld id="{5955F8F8-F79F-41F0-AFA8-6E00942F8D9D}" type="CELLRANGE">
                            <a:rPr lang="en-GB"/>
                            <a:pPr/>
                            <a:t>[CELLRANGE]</a:t>
                          </a:fld>
                          <a:endParaRPr lang="en-GB"/>
                        </a:p>
                      </c:rich>
                    </c:tx>
                    <c:dLblPos val="l"/>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20-42AF-4E1B-B0FC-4ACDC19B5C53}"/>
                      </c:ext>
                    </c:extLst>
                  </c:dLbl>
                  <c:dLbl>
                    <c:idx val="2"/>
                    <c:tx>
                      <c:rich>
                        <a:bodyPr/>
                        <a:lstStyle/>
                        <a:p>
                          <a:endParaRPr lang="en-GB"/>
                        </a:p>
                      </c:rich>
                    </c:tx>
                    <c:dLblPos val="l"/>
                    <c:showLegendKey val="0"/>
                    <c:showVal val="0"/>
                    <c:showCatName val="0"/>
                    <c:showSerName val="0"/>
                    <c:showPercent val="0"/>
                    <c:showBubbleSize val="0"/>
                    <c:extLst>
                      <c:ext uri="{CE6537A1-D6FC-4f65-9D91-7224C49458BB}">
                        <c15:xForSave val="1"/>
                        <c15:showDataLabelsRange val="1"/>
                      </c:ext>
                      <c:ext xmlns:c16="http://schemas.microsoft.com/office/drawing/2014/chart" uri="{C3380CC4-5D6E-409C-BE32-E72D297353CC}">
                        <c16:uniqueId val="{00000021-42AF-4E1B-B0FC-4ACDC19B5C53}"/>
                      </c:ext>
                    </c:extLst>
                  </c:dLbl>
                  <c:dLbl>
                    <c:idx val="3"/>
                    <c:tx>
                      <c:rich>
                        <a:bodyPr/>
                        <a:lstStyle/>
                        <a:p>
                          <a:fld id="{9A1D976A-624C-4918-B407-D1C6FE83508C}" type="CELLRANGE">
                            <a:rPr lang="en-GB"/>
                            <a:pPr/>
                            <a:t>[CELLRANGE]</a:t>
                          </a:fld>
                          <a:endParaRPr lang="en-GB"/>
                        </a:p>
                      </c:rich>
                    </c:tx>
                    <c:dLblPos val="l"/>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22-42AF-4E1B-B0FC-4ACDC19B5C53}"/>
                      </c:ext>
                    </c:extLst>
                  </c:dLbl>
                  <c:dLbl>
                    <c:idx val="4"/>
                    <c:tx>
                      <c:rich>
                        <a:bodyPr/>
                        <a:lstStyle/>
                        <a:p>
                          <a:fld id="{D300261B-9548-41C3-B46B-7C5E291F0003}" type="CELLRANGE">
                            <a:rPr lang="en-GB"/>
                            <a:pPr/>
                            <a:t>[CELLRANGE]</a:t>
                          </a:fld>
                          <a:endParaRPr lang="en-GB"/>
                        </a:p>
                      </c:rich>
                    </c:tx>
                    <c:dLblPos val="l"/>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23-42AF-4E1B-B0FC-4ACDC19B5C53}"/>
                      </c:ext>
                    </c:extLst>
                  </c:dLbl>
                  <c:dLbl>
                    <c:idx val="5"/>
                    <c:tx>
                      <c:rich>
                        <a:bodyPr/>
                        <a:lstStyle/>
                        <a:p>
                          <a:endParaRPr lang="en-GB"/>
                        </a:p>
                      </c:rich>
                    </c:tx>
                    <c:dLblPos val="l"/>
                    <c:showLegendKey val="0"/>
                    <c:showVal val="0"/>
                    <c:showCatName val="0"/>
                    <c:showSerName val="0"/>
                    <c:showPercent val="0"/>
                    <c:showBubbleSize val="0"/>
                    <c:extLst>
                      <c:ext uri="{CE6537A1-D6FC-4f65-9D91-7224C49458BB}">
                        <c15:xForSave val="1"/>
                        <c15:showDataLabelsRange val="1"/>
                      </c:ext>
                      <c:ext xmlns:c16="http://schemas.microsoft.com/office/drawing/2014/chart" uri="{C3380CC4-5D6E-409C-BE32-E72D297353CC}">
                        <c16:uniqueId val="{00000024-42AF-4E1B-B0FC-4ACDC19B5C53}"/>
                      </c:ext>
                    </c:extLst>
                  </c:dLbl>
                  <c:dLbl>
                    <c:idx val="6"/>
                    <c:tx>
                      <c:rich>
                        <a:bodyPr/>
                        <a:lstStyle/>
                        <a:p>
                          <a:fld id="{CB40F060-6A6D-4A33-92B7-1E37F51B4FBB}" type="CELLRANGE">
                            <a:rPr lang="en-GB"/>
                            <a:pPr/>
                            <a:t>[CELLRANGE]</a:t>
                          </a:fld>
                          <a:endParaRPr lang="en-GB"/>
                        </a:p>
                      </c:rich>
                    </c:tx>
                    <c:dLblPos val="l"/>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25-42AF-4E1B-B0FC-4ACDC19B5C53}"/>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dLblPos val="l"/>
                  <c:showLegendKey val="0"/>
                  <c:showVal val="0"/>
                  <c:showCatName val="0"/>
                  <c:showSerName val="0"/>
                  <c:showPercent val="0"/>
                  <c:showBubbleSize val="0"/>
                  <c:showLeaderLines val="0"/>
                  <c:extLst>
                    <c:ex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extLst>
                      <c:ext uri="{02D57815-91ED-43cb-92C2-25804820EDAC}">
                        <c15:formulaRef>
                          <c15:sqref>'XR &amp; CSW'!$M$21:$M$27</c15:sqref>
                        </c15:formulaRef>
                      </c:ext>
                    </c:extLst>
                    <c:numCache>
                      <c:formatCode>General</c:formatCode>
                      <c:ptCount val="7"/>
                      <c:pt idx="0">
                        <c:v>35.173000000000002</c:v>
                      </c:pt>
                      <c:pt idx="1">
                        <c:v>62.428000000000004</c:v>
                      </c:pt>
                      <c:pt idx="3">
                        <c:v>37.058</c:v>
                      </c:pt>
                      <c:pt idx="4">
                        <c:v>24.847999999999999</c:v>
                      </c:pt>
                      <c:pt idx="6">
                        <c:v>31.628000000000004</c:v>
                      </c:pt>
                    </c:numCache>
                  </c:numRef>
                </c:xVal>
                <c:yVal>
                  <c:numRef>
                    <c:extLst>
                      <c:ext uri="{02D57815-91ED-43cb-92C2-25804820EDAC}">
                        <c15:formulaRef>
                          <c15:sqref>'XR &amp; CSW'!$K$21:$K$27</c15:sqref>
                        </c15:formulaRef>
                      </c:ext>
                    </c:extLst>
                    <c:numCache>
                      <c:formatCode>General</c:formatCode>
                      <c:ptCount val="7"/>
                      <c:pt idx="0">
                        <c:v>4</c:v>
                      </c:pt>
                      <c:pt idx="1">
                        <c:v>5</c:v>
                      </c:pt>
                      <c:pt idx="2">
                        <c:v>9</c:v>
                      </c:pt>
                      <c:pt idx="3">
                        <c:v>10</c:v>
                      </c:pt>
                      <c:pt idx="4">
                        <c:v>8</c:v>
                      </c:pt>
                      <c:pt idx="5">
                        <c:v>14</c:v>
                      </c:pt>
                      <c:pt idx="6">
                        <c:v>3</c:v>
                      </c:pt>
                    </c:numCache>
                  </c:numRef>
                </c:yVal>
                <c:smooth val="0"/>
                <c:extLst>
                  <c:ext uri="{02D57815-91ED-43cb-92C2-25804820EDAC}">
                    <c15:datalabelsRange>
                      <c15:f>'XR &amp; CSW'!$B$21:$B$27</c15:f>
                      <c15:dlblRangeCache>
                        <c:ptCount val="7"/>
                        <c:pt idx="0">
                          <c:v>Spain</c:v>
                        </c:pt>
                        <c:pt idx="1">
                          <c:v>Italy</c:v>
                        </c:pt>
                        <c:pt idx="2">
                          <c:v>Australia</c:v>
                        </c:pt>
                        <c:pt idx="3">
                          <c:v>France</c:v>
                        </c:pt>
                        <c:pt idx="4">
                          <c:v>Great Britain</c:v>
                        </c:pt>
                        <c:pt idx="5">
                          <c:v>Germany</c:v>
                        </c:pt>
                        <c:pt idx="6">
                          <c:v>Finland</c:v>
                        </c:pt>
                      </c15:dlblRangeCache>
                    </c15:datalabelsRange>
                  </c:ext>
                  <c:ext xmlns:c16="http://schemas.microsoft.com/office/drawing/2014/chart" uri="{C3380CC4-5D6E-409C-BE32-E72D297353CC}">
                    <c16:uniqueId val="{00000026-42AF-4E1B-B0FC-4ACDC19B5C53}"/>
                  </c:ext>
                </c:extLst>
              </c15:ser>
            </c15:filteredScatterSeries>
          </c:ext>
        </c:extLst>
      </c:scatterChart>
      <c:valAx>
        <c:axId val="460697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2000"/>
                  <a:t>Debiased</a:t>
                </a:r>
                <a:r>
                  <a:rPr lang="en-GB" sz="2000" baseline="0"/>
                  <a:t> National Religiosity</a:t>
                </a:r>
                <a:endParaRPr lang="en-GB" sz="2000"/>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460698112"/>
        <c:crosses val="autoZero"/>
        <c:crossBetween val="midCat"/>
      </c:valAx>
      <c:valAx>
        <c:axId val="4606981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800" b="0" i="0" baseline="0">
                    <a:effectLst/>
                  </a:rPr>
                  <a:t>Rank of CSW Groups-per-Capita for each nation</a:t>
                </a:r>
                <a:endParaRPr lang="en-GB" sz="1800">
                  <a:effectLst/>
                </a:endParaRPr>
              </a:p>
              <a:p>
                <a:pPr>
                  <a:defRPr/>
                </a:pPr>
                <a:r>
                  <a:rPr lang="en-GB" sz="1800" b="0" i="0" baseline="0">
                    <a:effectLst/>
                  </a:rPr>
                  <a:t>(high rank=low number)</a:t>
                </a:r>
                <a:endParaRPr lang="en-GB" sz="1800">
                  <a:effectLst/>
                </a:endParaRPr>
              </a:p>
              <a:p>
                <a:pPr>
                  <a:defRPr/>
                </a:pP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460697128"/>
        <c:crosses val="autoZero"/>
        <c:crossBetween val="midCat"/>
        <c:majorUnit val="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2200" b="1"/>
              <a:t>Ranking</a:t>
            </a:r>
            <a:r>
              <a:rPr lang="en-GB" sz="2200" b="1" baseline="0"/>
              <a:t> of </a:t>
            </a:r>
            <a:r>
              <a:rPr lang="en-GB" sz="2200" b="1"/>
              <a:t>Childrens</a:t>
            </a:r>
            <a:r>
              <a:rPr lang="en-GB" sz="2200" b="1" baseline="0"/>
              <a:t> Strike Weekly (CSW) Groups-per-Capita, versus Debiased National Religiosity, across 29 nations (5 mock datapoints added).</a:t>
            </a:r>
            <a:endParaRPr lang="en-GB" sz="2200" b="1"/>
          </a:p>
        </c:rich>
      </c:tx>
      <c:layout>
        <c:manualLayout>
          <c:xMode val="edge"/>
          <c:yMode val="edge"/>
          <c:x val="0.13188192585142633"/>
          <c:y val="1.415487174532632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CSW Groups versus National Religiosity</c:v>
          </c:tx>
          <c:spPr>
            <a:ln w="25400" cap="rnd">
              <a:noFill/>
              <a:round/>
            </a:ln>
            <a:effectLst/>
          </c:spPr>
          <c:marker>
            <c:symbol val="circle"/>
            <c:size val="7"/>
            <c:spPr>
              <a:solidFill>
                <a:schemeClr val="tx1">
                  <a:lumMod val="75000"/>
                  <a:lumOff val="25000"/>
                </a:schemeClr>
              </a:solidFill>
              <a:ln w="9525">
                <a:noFill/>
              </a:ln>
              <a:effectLst/>
            </c:spPr>
          </c:marker>
          <c:dLbls>
            <c:dLbl>
              <c:idx val="0"/>
              <c:tx>
                <c:rich>
                  <a:bodyPr/>
                  <a:lstStyle/>
                  <a:p>
                    <a:fld id="{C3112E87-09B1-42E9-A99E-12CD0001FAD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B805-45D5-BAAC-97875AEDE0CF}"/>
                </c:ext>
              </c:extLst>
            </c:dLbl>
            <c:dLbl>
              <c:idx val="1"/>
              <c:tx>
                <c:rich>
                  <a:bodyPr/>
                  <a:lstStyle/>
                  <a:p>
                    <a:fld id="{0D44FFC2-BDA3-4195-8090-51DC10258D1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B805-45D5-BAAC-97875AEDE0CF}"/>
                </c:ext>
              </c:extLst>
            </c:dLbl>
            <c:dLbl>
              <c:idx val="2"/>
              <c:tx>
                <c:rich>
                  <a:bodyPr/>
                  <a:lstStyle/>
                  <a:p>
                    <a:fld id="{EBDE68AE-A437-45B6-BC90-C07D7A19CD5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805-45D5-BAAC-97875AEDE0CF}"/>
                </c:ext>
              </c:extLst>
            </c:dLbl>
            <c:dLbl>
              <c:idx val="3"/>
              <c:tx>
                <c:rich>
                  <a:bodyPr/>
                  <a:lstStyle/>
                  <a:p>
                    <a:fld id="{FAB05BBC-84A8-4185-9B13-34BFB5297F6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805-45D5-BAAC-97875AEDE0CF}"/>
                </c:ext>
              </c:extLst>
            </c:dLbl>
            <c:dLbl>
              <c:idx val="4"/>
              <c:tx>
                <c:rich>
                  <a:bodyPr/>
                  <a:lstStyle/>
                  <a:p>
                    <a:fld id="{EC0CADE8-33DA-4FDA-BF0B-AB5A2E73D28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805-45D5-BAAC-97875AEDE0CF}"/>
                </c:ext>
              </c:extLst>
            </c:dLbl>
            <c:dLbl>
              <c:idx val="5"/>
              <c:tx>
                <c:rich>
                  <a:bodyPr/>
                  <a:lstStyle/>
                  <a:p>
                    <a:fld id="{6C42F5EC-937A-48B5-B378-65EEAF70208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805-45D5-BAAC-97875AEDE0CF}"/>
                </c:ext>
              </c:extLst>
            </c:dLbl>
            <c:dLbl>
              <c:idx val="6"/>
              <c:tx>
                <c:rich>
                  <a:bodyPr/>
                  <a:lstStyle/>
                  <a:p>
                    <a:fld id="{6D06BA98-F0F8-4C5B-B55F-EBC477F3715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805-45D5-BAAC-97875AEDE0CF}"/>
                </c:ext>
              </c:extLst>
            </c:dLbl>
            <c:dLbl>
              <c:idx val="7"/>
              <c:tx>
                <c:rich>
                  <a:bodyPr/>
                  <a:lstStyle/>
                  <a:p>
                    <a:fld id="{762EC08E-1BE4-4CC1-9848-CED47BEDF20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805-45D5-BAAC-97875AEDE0CF}"/>
                </c:ext>
              </c:extLst>
            </c:dLbl>
            <c:dLbl>
              <c:idx val="8"/>
              <c:tx>
                <c:rich>
                  <a:bodyPr/>
                  <a:lstStyle/>
                  <a:p>
                    <a:fld id="{620D6E5C-7B1D-469B-A27F-6FF4B3A573C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805-45D5-BAAC-97875AEDE0CF}"/>
                </c:ext>
              </c:extLst>
            </c:dLbl>
            <c:dLbl>
              <c:idx val="9"/>
              <c:tx>
                <c:rich>
                  <a:bodyPr/>
                  <a:lstStyle/>
                  <a:p>
                    <a:fld id="{74077568-E5FD-490E-B540-5F0935274C2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805-45D5-BAAC-97875AEDE0CF}"/>
                </c:ext>
              </c:extLst>
            </c:dLbl>
            <c:dLbl>
              <c:idx val="10"/>
              <c:tx>
                <c:rich>
                  <a:bodyPr/>
                  <a:lstStyle/>
                  <a:p>
                    <a:fld id="{215A3BF6-E34D-453E-84FF-04D8C03172F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805-45D5-BAAC-97875AEDE0CF}"/>
                </c:ext>
              </c:extLst>
            </c:dLbl>
            <c:dLbl>
              <c:idx val="11"/>
              <c:tx>
                <c:rich>
                  <a:bodyPr/>
                  <a:lstStyle/>
                  <a:p>
                    <a:fld id="{F4EAF0FC-9DFD-4234-B870-63AF88C3F74B}"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B805-45D5-BAAC-97875AEDE0CF}"/>
                </c:ext>
              </c:extLst>
            </c:dLbl>
            <c:dLbl>
              <c:idx val="12"/>
              <c:tx>
                <c:rich>
                  <a:bodyPr/>
                  <a:lstStyle/>
                  <a:p>
                    <a:fld id="{8B0711F8-7006-42DF-B75E-3C290E3E563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805-45D5-BAAC-97875AEDE0CF}"/>
                </c:ext>
              </c:extLst>
            </c:dLbl>
            <c:dLbl>
              <c:idx val="13"/>
              <c:tx>
                <c:rich>
                  <a:bodyPr/>
                  <a:lstStyle/>
                  <a:p>
                    <a:fld id="{E8A9352B-23B6-4B57-A8F7-8E8281FCA6B4}"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B805-45D5-BAAC-97875AEDE0CF}"/>
                </c:ext>
              </c:extLst>
            </c:dLbl>
            <c:dLbl>
              <c:idx val="14"/>
              <c:tx>
                <c:rich>
                  <a:bodyPr/>
                  <a:lstStyle/>
                  <a:p>
                    <a:fld id="{0DA2BEFB-0BE1-4434-9D1A-B2E16B79C8C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B805-45D5-BAAC-97875AEDE0CF}"/>
                </c:ext>
              </c:extLst>
            </c:dLbl>
            <c:dLbl>
              <c:idx val="15"/>
              <c:tx>
                <c:rich>
                  <a:bodyPr/>
                  <a:lstStyle/>
                  <a:p>
                    <a:fld id="{886BF8B0-6020-47F3-924B-E1B94A383AD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B805-45D5-BAAC-97875AEDE0CF}"/>
                </c:ext>
              </c:extLst>
            </c:dLbl>
            <c:dLbl>
              <c:idx val="16"/>
              <c:tx>
                <c:rich>
                  <a:bodyPr/>
                  <a:lstStyle/>
                  <a:p>
                    <a:fld id="{3136A5F4-061A-4030-A7F1-1863F08B332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B805-45D5-BAAC-97875AEDE0CF}"/>
                </c:ext>
              </c:extLst>
            </c:dLbl>
            <c:dLbl>
              <c:idx val="17"/>
              <c:tx>
                <c:rich>
                  <a:bodyPr/>
                  <a:lstStyle/>
                  <a:p>
                    <a:fld id="{56435065-917F-45CC-852D-5EFA7790F6A8}"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B805-45D5-BAAC-97875AEDE0CF}"/>
                </c:ext>
              </c:extLst>
            </c:dLbl>
            <c:dLbl>
              <c:idx val="18"/>
              <c:tx>
                <c:rich>
                  <a:bodyPr/>
                  <a:lstStyle/>
                  <a:p>
                    <a:fld id="{1954334A-007F-4F56-97E5-0D57D45FF32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B805-45D5-BAAC-97875AEDE0CF}"/>
                </c:ext>
              </c:extLst>
            </c:dLbl>
            <c:dLbl>
              <c:idx val="19"/>
              <c:tx>
                <c:rich>
                  <a:bodyPr/>
                  <a:lstStyle/>
                  <a:p>
                    <a:fld id="{58124559-E472-473B-86C4-9F7295F5AD5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B805-45D5-BAAC-97875AEDE0CF}"/>
                </c:ext>
              </c:extLst>
            </c:dLbl>
            <c:dLbl>
              <c:idx val="20"/>
              <c:tx>
                <c:rich>
                  <a:bodyPr/>
                  <a:lstStyle/>
                  <a:p>
                    <a:fld id="{7BEB6173-9D77-46C7-B139-B9F720CEB52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B805-45D5-BAAC-97875AEDE0CF}"/>
                </c:ext>
              </c:extLst>
            </c:dLbl>
            <c:dLbl>
              <c:idx val="21"/>
              <c:tx>
                <c:rich>
                  <a:bodyPr/>
                  <a:lstStyle/>
                  <a:p>
                    <a:fld id="{2D0C0A7F-B7F8-4407-BB4D-D07C7B22476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B805-45D5-BAAC-97875AEDE0CF}"/>
                </c:ext>
              </c:extLst>
            </c:dLbl>
            <c:dLbl>
              <c:idx val="22"/>
              <c:tx>
                <c:rich>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fld id="{54E472FC-E747-49E7-B078-67F85AC39208}" type="CELLRANGE">
                      <a:rPr lang="en-US"/>
                      <a:pPr>
                        <a:defRPr sz="1000" b="1"/>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B805-45D5-BAAC-97875AEDE0CF}"/>
                </c:ext>
              </c:extLst>
            </c:dLbl>
            <c:dLbl>
              <c:idx val="23"/>
              <c:tx>
                <c:rich>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fld id="{840D0CF4-A586-4FC9-A660-B98F28868401}" type="CELLRANGE">
                      <a:rPr lang="en-US"/>
                      <a:pPr>
                        <a:defRPr sz="1000" b="1"/>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B805-45D5-BAAC-97875AEDE0CF}"/>
                </c:ext>
              </c:extLst>
            </c:dLbl>
            <c:dLbl>
              <c:idx val="24"/>
              <c:tx>
                <c:rich>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fld id="{5910FD66-FCAE-48F7-89B1-7EEF209C1043}" type="CELLRANGE">
                      <a:rPr lang="en-US"/>
                      <a:pPr>
                        <a:defRPr sz="1000" b="1"/>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B805-45D5-BAAC-97875AEDE0CF}"/>
                </c:ext>
              </c:extLst>
            </c:dLbl>
            <c:dLbl>
              <c:idx val="25"/>
              <c:tx>
                <c:rich>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fld id="{EB1968F2-698F-479F-AEF8-254AB495A95A}" type="CELLRANGE">
                      <a:rPr lang="en-US"/>
                      <a:pPr>
                        <a:defRPr sz="1000" b="1"/>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B805-45D5-BAAC-97875AEDE0CF}"/>
                </c:ext>
              </c:extLst>
            </c:dLbl>
            <c:dLbl>
              <c:idx val="26"/>
              <c:tx>
                <c:rich>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fld id="{BFDC9A64-8538-4EEA-B44B-5E128144E315}" type="CELLRANGE">
                      <a:rPr lang="en-GB"/>
                      <a:pPr>
                        <a:defRPr sz="1000" b="1"/>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B805-45D5-BAAC-97875AEDE0CF}"/>
                </c:ext>
              </c:extLst>
            </c:dLbl>
            <c:dLbl>
              <c:idx val="27"/>
              <c:tx>
                <c:rich>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fld id="{3E2AE4E1-48DA-4EAB-B9C0-BE1209521866}" type="CELLRANGE">
                      <a:rPr lang="en-US"/>
                      <a:pPr>
                        <a:defRPr sz="1000" b="1"/>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B805-45D5-BAAC-97875AEDE0CF}"/>
                </c:ext>
              </c:extLst>
            </c:dLbl>
            <c:dLbl>
              <c:idx val="28"/>
              <c:tx>
                <c:rich>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fld id="{75DB1FB3-7077-470A-979D-D8D51EFADE96}" type="CELLRANGE">
                      <a:rPr lang="en-US"/>
                      <a:pPr>
                        <a:defRPr sz="1000" b="1"/>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B805-45D5-BAAC-97875AEDE0CF}"/>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bg1">
                    <a:lumMod val="50000"/>
                  </a:schemeClr>
                </a:solidFill>
                <a:prstDash val="solid"/>
              </a:ln>
              <a:effectLst/>
            </c:spPr>
            <c:trendlineType val="linear"/>
            <c:dispRSqr val="1"/>
            <c:dispEq val="0"/>
            <c:trendlineLbl>
              <c:layout>
                <c:manualLayout>
                  <c:x val="-0.6141708182122757"/>
                  <c:y val="4.1209489923058153E-2"/>
                </c:manualLayout>
              </c:layout>
              <c:numFmt formatCode="General" sourceLinked="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trendlineLbl>
          </c:trendline>
          <c:xVal>
            <c:numRef>
              <c:f>'XR &amp; CSW'!$L$9:$L$37</c:f>
              <c:numCache>
                <c:formatCode>General</c:formatCode>
                <c:ptCount val="29"/>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47.198</c:v>
                </c:pt>
                <c:pt idx="13">
                  <c:v>67.853000000000009</c:v>
                </c:pt>
                <c:pt idx="14">
                  <c:v>36.262999999999998</c:v>
                </c:pt>
                <c:pt idx="15">
                  <c:v>39.908000000000001</c:v>
                </c:pt>
                <c:pt idx="16">
                  <c:v>28.972999999999999</c:v>
                </c:pt>
                <c:pt idx="17">
                  <c:v>38.692999999999998</c:v>
                </c:pt>
                <c:pt idx="18">
                  <c:v>37.478000000000002</c:v>
                </c:pt>
                <c:pt idx="19">
                  <c:v>30.188000000000002</c:v>
                </c:pt>
                <c:pt idx="20">
                  <c:v>24.113</c:v>
                </c:pt>
                <c:pt idx="21">
                  <c:v>27.757999999999999</c:v>
                </c:pt>
                <c:pt idx="22">
                  <c:v>76.358000000000004</c:v>
                </c:pt>
                <c:pt idx="23">
                  <c:v>62.993000000000009</c:v>
                </c:pt>
                <c:pt idx="24">
                  <c:v>66.638000000000005</c:v>
                </c:pt>
                <c:pt idx="25">
                  <c:v>54.488</c:v>
                </c:pt>
                <c:pt idx="26">
                  <c:v>69.067999999999998</c:v>
                </c:pt>
                <c:pt idx="27">
                  <c:v>55.703000000000003</c:v>
                </c:pt>
                <c:pt idx="28">
                  <c:v>78.787999999999997</c:v>
                </c:pt>
              </c:numCache>
            </c:numRef>
          </c:xVal>
          <c:yVal>
            <c:numRef>
              <c:f>'XR &amp; CSW'!$K$9:$K$37</c:f>
              <c:numCache>
                <c:formatCode>General</c:formatCode>
                <c:ptCount val="29"/>
                <c:pt idx="0">
                  <c:v>23</c:v>
                </c:pt>
                <c:pt idx="1">
                  <c:v>22</c:v>
                </c:pt>
                <c:pt idx="2">
                  <c:v>17</c:v>
                </c:pt>
                <c:pt idx="3">
                  <c:v>29</c:v>
                </c:pt>
                <c:pt idx="4">
                  <c:v>20</c:v>
                </c:pt>
                <c:pt idx="5">
                  <c:v>28</c:v>
                </c:pt>
                <c:pt idx="6">
                  <c:v>21</c:v>
                </c:pt>
                <c:pt idx="7">
                  <c:v>15</c:v>
                </c:pt>
                <c:pt idx="8">
                  <c:v>26</c:v>
                </c:pt>
                <c:pt idx="9">
                  <c:v>25</c:v>
                </c:pt>
                <c:pt idx="10">
                  <c:v>27</c:v>
                </c:pt>
                <c:pt idx="11">
                  <c:v>18</c:v>
                </c:pt>
                <c:pt idx="12">
                  <c:v>4</c:v>
                </c:pt>
                <c:pt idx="13">
                  <c:v>5</c:v>
                </c:pt>
                <c:pt idx="14">
                  <c:v>9</c:v>
                </c:pt>
                <c:pt idx="15">
                  <c:v>10</c:v>
                </c:pt>
                <c:pt idx="16">
                  <c:v>8</c:v>
                </c:pt>
                <c:pt idx="17">
                  <c:v>14</c:v>
                </c:pt>
                <c:pt idx="18">
                  <c:v>3</c:v>
                </c:pt>
                <c:pt idx="19">
                  <c:v>2</c:v>
                </c:pt>
                <c:pt idx="20">
                  <c:v>1</c:v>
                </c:pt>
                <c:pt idx="21">
                  <c:v>7</c:v>
                </c:pt>
                <c:pt idx="22">
                  <c:v>24</c:v>
                </c:pt>
                <c:pt idx="23">
                  <c:v>6</c:v>
                </c:pt>
                <c:pt idx="24">
                  <c:v>16</c:v>
                </c:pt>
                <c:pt idx="25">
                  <c:v>11</c:v>
                </c:pt>
                <c:pt idx="26">
                  <c:v>12</c:v>
                </c:pt>
                <c:pt idx="27">
                  <c:v>13</c:v>
                </c:pt>
                <c:pt idx="28">
                  <c:v>19</c:v>
                </c:pt>
              </c:numCache>
            </c:numRef>
          </c:yVal>
          <c:smooth val="0"/>
          <c:extLst>
            <c:ext xmlns:c15="http://schemas.microsoft.com/office/drawing/2012/chart" uri="{02D57815-91ED-43cb-92C2-25804820EDAC}">
              <c15:datalabelsRange>
                <c15:f>'XR &amp; CSW'!$B$9:$B$37</c15:f>
                <c15:dlblRangeCache>
                  <c:ptCount val="29"/>
                  <c:pt idx="0">
                    <c:v>Phillipines</c:v>
                  </c:pt>
                  <c:pt idx="1">
                    <c:v>India</c:v>
                  </c:pt>
                  <c:pt idx="2">
                    <c:v>Qatar</c:v>
                  </c:pt>
                  <c:pt idx="3">
                    <c:v>Egypt</c:v>
                  </c:pt>
                  <c:pt idx="4">
                    <c:v>UAE</c:v>
                  </c:pt>
                  <c:pt idx="5">
                    <c:v>Thailand</c:v>
                  </c:pt>
                  <c:pt idx="6">
                    <c:v>Kuwait</c:v>
                  </c:pt>
                  <c:pt idx="7">
                    <c:v>Bahrain</c:v>
                  </c:pt>
                  <c:pt idx="8">
                    <c:v>Malaysia</c:v>
                  </c:pt>
                  <c:pt idx="9">
                    <c:v>Indonesia</c:v>
                  </c:pt>
                  <c:pt idx="10">
                    <c:v>Saudia Arabia</c:v>
                  </c:pt>
                  <c:pt idx="11">
                    <c:v>Singapore</c:v>
                  </c:pt>
                  <c:pt idx="12">
                    <c:v>Spain</c:v>
                  </c:pt>
                  <c:pt idx="13">
                    <c:v>Italy</c:v>
                  </c:pt>
                  <c:pt idx="14">
                    <c:v>Australia</c:v>
                  </c:pt>
                  <c:pt idx="15">
                    <c:v>France</c:v>
                  </c:pt>
                  <c:pt idx="16">
                    <c:v>Great Britain</c:v>
                  </c:pt>
                  <c:pt idx="17">
                    <c:v>Germany</c:v>
                  </c:pt>
                  <c:pt idx="18">
                    <c:v>Finland</c:v>
                  </c:pt>
                  <c:pt idx="19">
                    <c:v>Norway</c:v>
                  </c:pt>
                  <c:pt idx="20">
                    <c:v>Sweden</c:v>
                  </c:pt>
                  <c:pt idx="21">
                    <c:v>Denmark</c:v>
                  </c:pt>
                  <c:pt idx="22">
                    <c:v>Poland</c:v>
                  </c:pt>
                  <c:pt idx="23">
                    <c:v>Portugal</c:v>
                  </c:pt>
                  <c:pt idx="24">
                    <c:v>Mexico</c:v>
                  </c:pt>
                  <c:pt idx="25">
                    <c:v>Austria</c:v>
                  </c:pt>
                  <c:pt idx="26">
                    <c:v>Greece</c:v>
                  </c:pt>
                  <c:pt idx="27">
                    <c:v>Lithuania</c:v>
                  </c:pt>
                  <c:pt idx="28">
                    <c:v>Turkey</c:v>
                  </c:pt>
                </c15:dlblRangeCache>
              </c15:datalabelsRange>
            </c:ext>
            <c:ext xmlns:c16="http://schemas.microsoft.com/office/drawing/2014/chart" uri="{C3380CC4-5D6E-409C-BE32-E72D297353CC}">
              <c16:uniqueId val="{0000001E-B805-45D5-BAAC-97875AEDE0CF}"/>
            </c:ext>
          </c:extLst>
        </c:ser>
        <c:ser>
          <c:idx val="1"/>
          <c:order val="1"/>
          <c:tx>
            <c:v>Child weighted religiosity Version of Series 1</c:v>
          </c:tx>
          <c:spPr>
            <a:ln w="25400" cap="rnd">
              <a:noFill/>
              <a:round/>
            </a:ln>
            <a:effectLst/>
          </c:spPr>
          <c:marker>
            <c:symbol val="square"/>
            <c:size val="7"/>
            <c:spPr>
              <a:noFill/>
              <a:ln w="22225">
                <a:solidFill>
                  <a:schemeClr val="tx1">
                    <a:lumMod val="75000"/>
                    <a:lumOff val="25000"/>
                  </a:schemeClr>
                </a:solidFill>
              </a:ln>
              <a:effectLst/>
            </c:spPr>
          </c:marker>
          <c:dLbls>
            <c:dLbl>
              <c:idx val="0"/>
              <c:tx>
                <c:rich>
                  <a:bodyPr/>
                  <a:lstStyle/>
                  <a:p>
                    <a:fld id="{342CF8C8-79D2-4644-B583-137B20F2888E}"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B805-45D5-BAAC-97875AEDE0CF}"/>
                </c:ext>
              </c:extLst>
            </c:dLbl>
            <c:dLbl>
              <c:idx val="1"/>
              <c:tx>
                <c:rich>
                  <a:bodyPr/>
                  <a:lstStyle/>
                  <a:p>
                    <a:fld id="{B6DE57A0-418F-48FF-8F8B-27C8CF9F8868}" type="CELLRANGE">
                      <a:rPr lang="en-GB"/>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B805-45D5-BAAC-97875AEDE0CF}"/>
                </c:ext>
              </c:extLst>
            </c:dLbl>
            <c:dLbl>
              <c:idx val="2"/>
              <c:tx>
                <c:rich>
                  <a:bodyPr/>
                  <a:lstStyle/>
                  <a:p>
                    <a:endParaRPr lang="en-GB"/>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B805-45D5-BAAC-97875AEDE0CF}"/>
                </c:ext>
              </c:extLst>
            </c:dLbl>
            <c:dLbl>
              <c:idx val="3"/>
              <c:tx>
                <c:rich>
                  <a:bodyPr/>
                  <a:lstStyle/>
                  <a:p>
                    <a:fld id="{16691139-387D-42BB-9A0F-97E6A2A2DD46}" type="CELLRANGE">
                      <a:rPr lang="en-GB"/>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B805-45D5-BAAC-97875AEDE0CF}"/>
                </c:ext>
              </c:extLst>
            </c:dLbl>
            <c:dLbl>
              <c:idx val="4"/>
              <c:tx>
                <c:rich>
                  <a:bodyPr/>
                  <a:lstStyle/>
                  <a:p>
                    <a:fld id="{2692E83D-16B4-4732-85DA-8D0005343EE3}" type="CELLRANGE">
                      <a:rPr lang="en-GB"/>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B805-45D5-BAAC-97875AEDE0CF}"/>
                </c:ext>
              </c:extLst>
            </c:dLbl>
            <c:dLbl>
              <c:idx val="5"/>
              <c:tx>
                <c:rich>
                  <a:bodyPr/>
                  <a:lstStyle/>
                  <a:p>
                    <a:endParaRPr lang="en-GB"/>
                  </a:p>
                </c:rich>
              </c:tx>
              <c:dLblPos val="l"/>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B805-45D5-BAAC-97875AEDE0CF}"/>
                </c:ext>
              </c:extLst>
            </c:dLbl>
            <c:dLbl>
              <c:idx val="6"/>
              <c:tx>
                <c:rich>
                  <a:bodyPr/>
                  <a:lstStyle/>
                  <a:p>
                    <a:fld id="{D657B08E-BB29-4CC8-910D-B48A096B1DD0}" type="CELLRANGE">
                      <a:rPr lang="en-GB"/>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B805-45D5-BAAC-97875AEDE0C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'XR &amp; CSW'!$M$21:$M$27</c:f>
              <c:numCache>
                <c:formatCode>General</c:formatCode>
                <c:ptCount val="7"/>
                <c:pt idx="0">
                  <c:v>35.173000000000002</c:v>
                </c:pt>
                <c:pt idx="1">
                  <c:v>62.428000000000004</c:v>
                </c:pt>
                <c:pt idx="3">
                  <c:v>37.058</c:v>
                </c:pt>
                <c:pt idx="4">
                  <c:v>24.847999999999999</c:v>
                </c:pt>
                <c:pt idx="6">
                  <c:v>31.628000000000004</c:v>
                </c:pt>
              </c:numCache>
            </c:numRef>
          </c:xVal>
          <c:yVal>
            <c:numRef>
              <c:f>'XR &amp; CSW'!$K$21:$K$27</c:f>
              <c:numCache>
                <c:formatCode>General</c:formatCode>
                <c:ptCount val="7"/>
                <c:pt idx="0">
                  <c:v>4</c:v>
                </c:pt>
                <c:pt idx="1">
                  <c:v>5</c:v>
                </c:pt>
                <c:pt idx="2">
                  <c:v>9</c:v>
                </c:pt>
                <c:pt idx="3">
                  <c:v>10</c:v>
                </c:pt>
                <c:pt idx="4">
                  <c:v>8</c:v>
                </c:pt>
                <c:pt idx="5">
                  <c:v>14</c:v>
                </c:pt>
                <c:pt idx="6">
                  <c:v>3</c:v>
                </c:pt>
              </c:numCache>
            </c:numRef>
          </c:yVal>
          <c:smooth val="0"/>
          <c:extLst>
            <c:ext xmlns:c15="http://schemas.microsoft.com/office/drawing/2012/chart" uri="{02D57815-91ED-43cb-92C2-25804820EDAC}">
              <c15:datalabelsRange>
                <c15:f>'XR &amp; CSW'!$B$21:$B$27</c15:f>
                <c15:dlblRangeCache>
                  <c:ptCount val="7"/>
                  <c:pt idx="0">
                    <c:v>Spain</c:v>
                  </c:pt>
                  <c:pt idx="1">
                    <c:v>Italy</c:v>
                  </c:pt>
                  <c:pt idx="2">
                    <c:v>Australia</c:v>
                  </c:pt>
                  <c:pt idx="3">
                    <c:v>France</c:v>
                  </c:pt>
                  <c:pt idx="4">
                    <c:v>Great Britain</c:v>
                  </c:pt>
                  <c:pt idx="5">
                    <c:v>Germany</c:v>
                  </c:pt>
                  <c:pt idx="6">
                    <c:v>Finland</c:v>
                  </c:pt>
                </c15:dlblRangeCache>
              </c15:datalabelsRange>
            </c:ext>
            <c:ext xmlns:c16="http://schemas.microsoft.com/office/drawing/2014/chart" uri="{C3380CC4-5D6E-409C-BE32-E72D297353CC}">
              <c16:uniqueId val="{00000026-B805-45D5-BAAC-97875AEDE0CF}"/>
            </c:ext>
          </c:extLst>
        </c:ser>
        <c:dLbls>
          <c:showLegendKey val="0"/>
          <c:showVal val="0"/>
          <c:showCatName val="0"/>
          <c:showSerName val="0"/>
          <c:showPercent val="0"/>
          <c:showBubbleSize val="0"/>
        </c:dLbls>
        <c:axId val="460697128"/>
        <c:axId val="460698112"/>
      </c:scatterChart>
      <c:valAx>
        <c:axId val="460697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2000"/>
                  <a:t>Debiased</a:t>
                </a:r>
                <a:r>
                  <a:rPr lang="en-GB" sz="2000" baseline="0"/>
                  <a:t> National Religiosity</a:t>
                </a:r>
                <a:endParaRPr lang="en-GB" sz="2000"/>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460698112"/>
        <c:crosses val="autoZero"/>
        <c:crossBetween val="midCat"/>
      </c:valAx>
      <c:valAx>
        <c:axId val="4606981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800" b="0" i="0" baseline="0">
                    <a:effectLst/>
                  </a:rPr>
                  <a:t>Rank of CSW Groups-per-Capita for each nation</a:t>
                </a:r>
                <a:endParaRPr lang="en-GB" sz="1800">
                  <a:effectLst/>
                </a:endParaRPr>
              </a:p>
              <a:p>
                <a:pPr>
                  <a:defRPr/>
                </a:pPr>
                <a:r>
                  <a:rPr lang="en-GB" sz="1800" b="0" i="0" baseline="0">
                    <a:effectLst/>
                  </a:rPr>
                  <a:t>(high rank=low number)</a:t>
                </a:r>
                <a:endParaRPr lang="en-GB" sz="1800">
                  <a:effectLst/>
                </a:endParaRPr>
              </a:p>
              <a:p>
                <a:pPr>
                  <a:defRPr/>
                </a:pP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460697128"/>
        <c:crosses val="autoZero"/>
        <c:crossBetween val="midCat"/>
        <c:majorUnit val="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GB" sz="2000"/>
              <a:t>% Climate-change </a:t>
            </a:r>
            <a:r>
              <a:rPr lang="en-GB" sz="2000" i="1"/>
              <a:t>endorsing</a:t>
            </a:r>
            <a:r>
              <a:rPr lang="en-GB" sz="2000"/>
              <a:t> attitudes</a:t>
            </a:r>
            <a:r>
              <a:rPr lang="en-GB" sz="2000" baseline="0"/>
              <a:t> (</a:t>
            </a:r>
            <a:r>
              <a:rPr lang="en-GB" sz="2000" baseline="0">
                <a:solidFill>
                  <a:schemeClr val="tx1">
                    <a:lumMod val="95000"/>
                    <a:lumOff val="5000"/>
                  </a:schemeClr>
                </a:solidFill>
              </a:rPr>
              <a:t>black</a:t>
            </a:r>
            <a:r>
              <a:rPr lang="en-GB" sz="2000" baseline="0"/>
              <a:t>), and </a:t>
            </a:r>
            <a:r>
              <a:rPr lang="en-GB" sz="2000" i="1" baseline="0"/>
              <a:t>resistive</a:t>
            </a:r>
            <a:r>
              <a:rPr lang="en-GB" sz="2000" baseline="0"/>
              <a:t> attitudes (</a:t>
            </a:r>
            <a:r>
              <a:rPr lang="en-GB" sz="2000" baseline="0">
                <a:solidFill>
                  <a:schemeClr val="tx1">
                    <a:lumMod val="50000"/>
                    <a:lumOff val="50000"/>
                  </a:schemeClr>
                </a:solidFill>
              </a:rPr>
              <a:t>grey</a:t>
            </a:r>
            <a:r>
              <a:rPr lang="en-GB" sz="2000" baseline="0"/>
              <a:t>),</a:t>
            </a:r>
            <a:r>
              <a:rPr lang="en-GB" sz="2000"/>
              <a:t> versus</a:t>
            </a:r>
            <a:r>
              <a:rPr lang="en-GB" sz="2000" baseline="0"/>
              <a:t> Debiased National Religiosity. 24 Nations.</a:t>
            </a:r>
            <a:r>
              <a:rPr lang="en-GB" sz="2000"/>
              <a:t> </a:t>
            </a:r>
            <a:endParaRPr lang="en-US" sz="2000"/>
          </a:p>
        </c:rich>
      </c:tx>
      <c:layout>
        <c:manualLayout>
          <c:xMode val="edge"/>
          <c:yMode val="edge"/>
          <c:x val="0.10821686351706036"/>
          <c:y val="1.1294117647058824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scatterChart>
        <c:scatterStyle val="lineMarker"/>
        <c:varyColors val="0"/>
        <c:ser>
          <c:idx val="0"/>
          <c:order val="0"/>
          <c:tx>
            <c:v>Climate Concerns PI:GD yx</c:v>
          </c:tx>
          <c:spPr>
            <a:ln w="25400" cap="rnd">
              <a:noFill/>
              <a:round/>
            </a:ln>
            <a:effectLst/>
          </c:spPr>
          <c:marker>
            <c:symbol val="circle"/>
            <c:size val="5"/>
            <c:spPr>
              <a:solidFill>
                <a:schemeClr val="tx1"/>
              </a:solidFill>
              <a:ln w="9525">
                <a:solidFill>
                  <a:schemeClr val="tx1"/>
                </a:solidFill>
                <a:round/>
              </a:ln>
              <a:effectLst/>
            </c:spPr>
          </c:marker>
          <c:dLbls>
            <c:dLbl>
              <c:idx val="0"/>
              <c:tx>
                <c:rich>
                  <a:bodyPr/>
                  <a:lstStyle/>
                  <a:p>
                    <a:fld id="{F318343C-3234-4F26-8035-EB6761E01DA7}"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ABC2-4F69-BA47-13284A5B38CA}"/>
                </c:ext>
              </c:extLst>
            </c:dLbl>
            <c:dLbl>
              <c:idx val="1"/>
              <c:tx>
                <c:rich>
                  <a:bodyPr/>
                  <a:lstStyle/>
                  <a:p>
                    <a:fld id="{7841F705-6195-43FF-97CD-592F1A3FE95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ABC2-4F69-BA47-13284A5B38CA}"/>
                </c:ext>
              </c:extLst>
            </c:dLbl>
            <c:dLbl>
              <c:idx val="2"/>
              <c:tx>
                <c:rich>
                  <a:bodyPr/>
                  <a:lstStyle/>
                  <a:p>
                    <a:fld id="{86C9DFF0-1F64-4D93-B9E6-9FEF2DC4318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ABC2-4F69-BA47-13284A5B38CA}"/>
                </c:ext>
              </c:extLst>
            </c:dLbl>
            <c:dLbl>
              <c:idx val="3"/>
              <c:tx>
                <c:rich>
                  <a:bodyPr/>
                  <a:lstStyle/>
                  <a:p>
                    <a:fld id="{C62DF727-E521-4B9D-B3A9-34098E496FFC}"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ABC2-4F69-BA47-13284A5B38CA}"/>
                </c:ext>
              </c:extLst>
            </c:dLbl>
            <c:dLbl>
              <c:idx val="4"/>
              <c:tx>
                <c:rich>
                  <a:bodyPr/>
                  <a:lstStyle/>
                  <a:p>
                    <a:fld id="{2B705353-240B-4846-85F9-21E86E19850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BC2-4F69-BA47-13284A5B38CA}"/>
                </c:ext>
              </c:extLst>
            </c:dLbl>
            <c:dLbl>
              <c:idx val="5"/>
              <c:tx>
                <c:rich>
                  <a:bodyPr/>
                  <a:lstStyle/>
                  <a:p>
                    <a:fld id="{AD92D311-1DDB-40D5-8529-40A2D6583FC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BC2-4F69-BA47-13284A5B38CA}"/>
                </c:ext>
              </c:extLst>
            </c:dLbl>
            <c:dLbl>
              <c:idx val="6"/>
              <c:tx>
                <c:rich>
                  <a:bodyPr/>
                  <a:lstStyle/>
                  <a:p>
                    <a:fld id="{6BB817FC-392C-4C19-92EF-A4769332672B}"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ABC2-4F69-BA47-13284A5B38CA}"/>
                </c:ext>
              </c:extLst>
            </c:dLbl>
            <c:dLbl>
              <c:idx val="7"/>
              <c:tx>
                <c:rich>
                  <a:bodyPr/>
                  <a:lstStyle/>
                  <a:p>
                    <a:fld id="{C36FCC4A-B4D1-445E-8438-D29F2DF7B97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BC2-4F69-BA47-13284A5B38CA}"/>
                </c:ext>
              </c:extLst>
            </c:dLbl>
            <c:dLbl>
              <c:idx val="8"/>
              <c:tx>
                <c:rich>
                  <a:bodyPr/>
                  <a:lstStyle/>
                  <a:p>
                    <a:fld id="{0AA3835F-10F5-4F2C-8A3F-64A77E5DA04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BC2-4F69-BA47-13284A5B38CA}"/>
                </c:ext>
              </c:extLst>
            </c:dLbl>
            <c:dLbl>
              <c:idx val="9"/>
              <c:tx>
                <c:rich>
                  <a:bodyPr/>
                  <a:lstStyle/>
                  <a:p>
                    <a:fld id="{7D7EF6FE-28C0-4A5E-B617-0DD8FC4D53D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BC2-4F69-BA47-13284A5B38CA}"/>
                </c:ext>
              </c:extLst>
            </c:dLbl>
            <c:dLbl>
              <c:idx val="10"/>
              <c:tx>
                <c:rich>
                  <a:bodyPr/>
                  <a:lstStyle/>
                  <a:p>
                    <a:fld id="{8C76F248-D475-4276-BD5D-05610D5481E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BC2-4F69-BA47-13284A5B38CA}"/>
                </c:ext>
              </c:extLst>
            </c:dLbl>
            <c:dLbl>
              <c:idx val="11"/>
              <c:tx>
                <c:rich>
                  <a:bodyPr/>
                  <a:lstStyle/>
                  <a:p>
                    <a:fld id="{E8CDCDA0-4D07-4659-8F3C-05906851891D}"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ABC2-4F69-BA47-13284A5B38CA}"/>
                </c:ext>
              </c:extLst>
            </c:dLbl>
            <c:dLbl>
              <c:idx val="12"/>
              <c:tx>
                <c:rich>
                  <a:bodyPr/>
                  <a:lstStyle/>
                  <a:p>
                    <a:fld id="{867E3B04-C63B-45C2-BDCE-F42A29F94E18}"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ABC2-4F69-BA47-13284A5B38CA}"/>
                </c:ext>
              </c:extLst>
            </c:dLbl>
            <c:dLbl>
              <c:idx val="13"/>
              <c:tx>
                <c:rich>
                  <a:bodyPr/>
                  <a:lstStyle/>
                  <a:p>
                    <a:fld id="{DDF76621-898A-4AA9-9A61-9459CC7A9F6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ABC2-4F69-BA47-13284A5B38CA}"/>
                </c:ext>
              </c:extLst>
            </c:dLbl>
            <c:dLbl>
              <c:idx val="14"/>
              <c:tx>
                <c:rich>
                  <a:bodyPr/>
                  <a:lstStyle/>
                  <a:p>
                    <a:fld id="{70F05B14-D509-46B6-8E39-998F67EF356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ABC2-4F69-BA47-13284A5B38CA}"/>
                </c:ext>
              </c:extLst>
            </c:dLbl>
            <c:dLbl>
              <c:idx val="15"/>
              <c:tx>
                <c:rich>
                  <a:bodyPr/>
                  <a:lstStyle/>
                  <a:p>
                    <a:fld id="{ECA9B0D1-3F99-41DC-868E-53DFC93DE269}"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ABC2-4F69-BA47-13284A5B38CA}"/>
                </c:ext>
              </c:extLst>
            </c:dLbl>
            <c:dLbl>
              <c:idx val="16"/>
              <c:layout>
                <c:manualLayout>
                  <c:x val="-2.5490196078431372E-2"/>
                  <c:y val="1.7868272348309403E-2"/>
                </c:manualLayout>
              </c:layout>
              <c:tx>
                <c:rich>
                  <a:bodyPr/>
                  <a:lstStyle/>
                  <a:p>
                    <a:fld id="{67D46CD9-A2FE-45FB-B09D-6A437BF4F667}"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ABC2-4F69-BA47-13284A5B38CA}"/>
                </c:ext>
              </c:extLst>
            </c:dLbl>
            <c:dLbl>
              <c:idx val="17"/>
              <c:tx>
                <c:rich>
                  <a:bodyPr/>
                  <a:lstStyle/>
                  <a:p>
                    <a:fld id="{197DCE13-759C-4C61-AD6E-CF459B89F21A}"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ABC2-4F69-BA47-13284A5B38CA}"/>
                </c:ext>
              </c:extLst>
            </c:dLbl>
            <c:dLbl>
              <c:idx val="18"/>
              <c:tx>
                <c:rich>
                  <a:bodyPr/>
                  <a:lstStyle/>
                  <a:p>
                    <a:fld id="{EB7AD688-C86D-48A5-873A-0DB7D115E72B}"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ABC2-4F69-BA47-13284A5B38CA}"/>
                </c:ext>
              </c:extLst>
            </c:dLbl>
            <c:dLbl>
              <c:idx val="19"/>
              <c:tx>
                <c:rich>
                  <a:bodyPr/>
                  <a:lstStyle/>
                  <a:p>
                    <a:fld id="{6B3D8238-C44F-4E07-9D8C-5A68227F849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BC2-4F69-BA47-13284A5B38CA}"/>
                </c:ext>
              </c:extLst>
            </c:dLbl>
            <c:dLbl>
              <c:idx val="20"/>
              <c:tx>
                <c:rich>
                  <a:bodyPr/>
                  <a:lstStyle/>
                  <a:p>
                    <a:fld id="{64CE7F4C-4D5B-41A2-B0FE-1BB1741980F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BC2-4F69-BA47-13284A5B38CA}"/>
                </c:ext>
              </c:extLst>
            </c:dLbl>
            <c:dLbl>
              <c:idx val="21"/>
              <c:tx>
                <c:rich>
                  <a:bodyPr/>
                  <a:lstStyle/>
                  <a:p>
                    <a:fld id="{5B21D0D6-8487-4249-B0F2-13228B50F14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BC2-4F69-BA47-13284A5B38CA}"/>
                </c:ext>
              </c:extLst>
            </c:dLbl>
            <c:dLbl>
              <c:idx val="22"/>
              <c:tx>
                <c:rich>
                  <a:bodyPr/>
                  <a:lstStyle/>
                  <a:p>
                    <a:fld id="{FE5699D3-8FF6-47C4-A52D-FC05AFCCF1D3}"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ABC2-4F69-BA47-13284A5B38CA}"/>
                </c:ext>
              </c:extLst>
            </c:dLbl>
            <c:dLbl>
              <c:idx val="23"/>
              <c:tx>
                <c:rich>
                  <a:bodyPr/>
                  <a:lstStyle/>
                  <a:p>
                    <a:fld id="{E2D96E04-1F2C-4517-8F3B-5ECC612234E9}"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ABC2-4F69-BA47-13284A5B38CA}"/>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a:solidFill>
                        <a:schemeClr val="tx2">
                          <a:lumMod val="35000"/>
                          <a:lumOff val="65000"/>
                        </a:schemeClr>
                      </a:solidFill>
                    </a:ln>
                    <a:effectLst/>
                  </c:spPr>
                </c15:leaderLines>
              </c:ext>
            </c:extLst>
          </c:dLbls>
          <c:trendline>
            <c:spPr>
              <a:ln w="9525" cap="rnd">
                <a:solidFill>
                  <a:schemeClr val="tx1"/>
                </a:solidFill>
              </a:ln>
              <a:effectLst/>
            </c:spPr>
            <c:trendlineType val="linear"/>
            <c:dispRSqr val="1"/>
            <c:dispEq val="0"/>
            <c:trendlineLbl>
              <c:layout>
                <c:manualLayout>
                  <c:x val="0.1308101744634862"/>
                  <c:y val="-4.4527182668132069E-2"/>
                </c:manualLayout>
              </c:layout>
              <c:numFmt formatCode="General" sourceLinked="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trendlineLbl>
          </c:trendline>
          <c:xVal>
            <c:numRef>
              <c:f>'Main Trends'!$D$10:$D$33</c:f>
              <c:numCache>
                <c:formatCode>General</c:formatCode>
                <c:ptCount val="24"/>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59.347999999999999</c:v>
                </c:pt>
                <c:pt idx="13">
                  <c:v>47.198</c:v>
                </c:pt>
                <c:pt idx="14">
                  <c:v>67.853000000000009</c:v>
                </c:pt>
                <c:pt idx="15">
                  <c:v>36.262999999999998</c:v>
                </c:pt>
                <c:pt idx="16">
                  <c:v>39.908000000000001</c:v>
                </c:pt>
                <c:pt idx="17">
                  <c:v>31.402999999999999</c:v>
                </c:pt>
                <c:pt idx="18">
                  <c:v>28.972999999999999</c:v>
                </c:pt>
                <c:pt idx="19">
                  <c:v>38.692999999999998</c:v>
                </c:pt>
                <c:pt idx="20">
                  <c:v>37.478000000000002</c:v>
                </c:pt>
                <c:pt idx="21">
                  <c:v>30.188000000000002</c:v>
                </c:pt>
                <c:pt idx="22">
                  <c:v>24.113</c:v>
                </c:pt>
                <c:pt idx="23">
                  <c:v>27.757999999999999</c:v>
                </c:pt>
              </c:numCache>
            </c:numRef>
          </c:xVal>
          <c:yVal>
            <c:numRef>
              <c:f>'Main Trends'!$C$10:$C$33</c:f>
              <c:numCache>
                <c:formatCode>General</c:formatCode>
                <c:ptCount val="24"/>
                <c:pt idx="0">
                  <c:v>75</c:v>
                </c:pt>
                <c:pt idx="1">
                  <c:v>70</c:v>
                </c:pt>
                <c:pt idx="2">
                  <c:v>65</c:v>
                </c:pt>
                <c:pt idx="3">
                  <c:v>58</c:v>
                </c:pt>
                <c:pt idx="4">
                  <c:v>56</c:v>
                </c:pt>
                <c:pt idx="5">
                  <c:v>55</c:v>
                </c:pt>
                <c:pt idx="6">
                  <c:v>55</c:v>
                </c:pt>
                <c:pt idx="7">
                  <c:v>53</c:v>
                </c:pt>
                <c:pt idx="8">
                  <c:v>47</c:v>
                </c:pt>
                <c:pt idx="9">
                  <c:v>45</c:v>
                </c:pt>
                <c:pt idx="10">
                  <c:v>41</c:v>
                </c:pt>
                <c:pt idx="11">
                  <c:v>41</c:v>
                </c:pt>
                <c:pt idx="12">
                  <c:v>38</c:v>
                </c:pt>
                <c:pt idx="13">
                  <c:v>32</c:v>
                </c:pt>
                <c:pt idx="14">
                  <c:v>29</c:v>
                </c:pt>
                <c:pt idx="15">
                  <c:v>29</c:v>
                </c:pt>
                <c:pt idx="16">
                  <c:v>26</c:v>
                </c:pt>
                <c:pt idx="17">
                  <c:v>25</c:v>
                </c:pt>
                <c:pt idx="18">
                  <c:v>17</c:v>
                </c:pt>
                <c:pt idx="19">
                  <c:v>16</c:v>
                </c:pt>
                <c:pt idx="20">
                  <c:v>14</c:v>
                </c:pt>
                <c:pt idx="21">
                  <c:v>12</c:v>
                </c:pt>
                <c:pt idx="22">
                  <c:v>11</c:v>
                </c:pt>
                <c:pt idx="23">
                  <c:v>10</c:v>
                </c:pt>
              </c:numCache>
            </c:numRef>
          </c:yVal>
          <c:smooth val="0"/>
          <c:extLst>
            <c:ext xmlns:c15="http://schemas.microsoft.com/office/drawing/2012/chart" uri="{02D57815-91ED-43cb-92C2-25804820EDAC}">
              <c15:datalabelsRange>
                <c15:f>'Main Trends'!$B$10:$B$33</c15:f>
                <c15:dlblRangeCache>
                  <c:ptCount val="24"/>
                  <c:pt idx="0">
                    <c:v>Phillipines</c:v>
                  </c:pt>
                  <c:pt idx="1">
                    <c:v>India</c:v>
                  </c:pt>
                  <c:pt idx="2">
                    <c:v>Qatar</c:v>
                  </c:pt>
                  <c:pt idx="3">
                    <c:v>Egypt</c:v>
                  </c:pt>
                  <c:pt idx="4">
                    <c:v>UAE</c:v>
                  </c:pt>
                  <c:pt idx="5">
                    <c:v>Thailand</c:v>
                  </c:pt>
                  <c:pt idx="6">
                    <c:v>Kuwait</c:v>
                  </c:pt>
                  <c:pt idx="7">
                    <c:v>Bahrain</c:v>
                  </c:pt>
                  <c:pt idx="8">
                    <c:v>Malaysia</c:v>
                  </c:pt>
                  <c:pt idx="9">
                    <c:v>Indonesia</c:v>
                  </c:pt>
                  <c:pt idx="10">
                    <c:v>Saudia Arabia</c:v>
                  </c:pt>
                  <c:pt idx="11">
                    <c:v>Singapore</c:v>
                  </c:pt>
                  <c:pt idx="12">
                    <c:v>Taiwan</c:v>
                  </c:pt>
                  <c:pt idx="13">
                    <c:v>Spain</c:v>
                  </c:pt>
                  <c:pt idx="14">
                    <c:v>Italy</c:v>
                  </c:pt>
                  <c:pt idx="15">
                    <c:v>Australia</c:v>
                  </c:pt>
                  <c:pt idx="16">
                    <c:v>France</c:v>
                  </c:pt>
                  <c:pt idx="17">
                    <c:v>Hong Kong</c:v>
                  </c:pt>
                  <c:pt idx="18">
                    <c:v>Great Britain</c:v>
                  </c:pt>
                  <c:pt idx="19">
                    <c:v>Germany</c:v>
                  </c:pt>
                  <c:pt idx="20">
                    <c:v>Finland</c:v>
                  </c:pt>
                  <c:pt idx="21">
                    <c:v>Norway</c:v>
                  </c:pt>
                  <c:pt idx="22">
                    <c:v>Sweden</c:v>
                  </c:pt>
                  <c:pt idx="23">
                    <c:v>Denmark</c:v>
                  </c:pt>
                </c15:dlblRangeCache>
              </c15:datalabelsRange>
            </c:ext>
            <c:ext xmlns:c16="http://schemas.microsoft.com/office/drawing/2014/chart" uri="{C3380CC4-5D6E-409C-BE32-E72D297353CC}">
              <c16:uniqueId val="{00000019-ABC2-4F69-BA47-13284A5B38CA}"/>
            </c:ext>
          </c:extLst>
        </c:ser>
        <c:dLbls>
          <c:showLegendKey val="0"/>
          <c:showVal val="0"/>
          <c:showCatName val="0"/>
          <c:showSerName val="0"/>
          <c:showPercent val="0"/>
          <c:showBubbleSize val="0"/>
        </c:dLbls>
        <c:axId val="473937400"/>
        <c:axId val="473936088"/>
      </c:scatterChart>
      <c:scatterChart>
        <c:scatterStyle val="lineMarker"/>
        <c:varyColors val="0"/>
        <c:ser>
          <c:idx val="1"/>
          <c:order val="1"/>
          <c:tx>
            <c:v>Resistive 1</c:v>
          </c:tx>
          <c:spPr>
            <a:ln w="25400" cap="rnd">
              <a:noFill/>
              <a:round/>
            </a:ln>
            <a:effectLst/>
          </c:spPr>
          <c:marker>
            <c:symbol val="triangle"/>
            <c:size val="5"/>
            <c:spPr>
              <a:solidFill>
                <a:schemeClr val="tx1">
                  <a:lumMod val="50000"/>
                  <a:lumOff val="50000"/>
                </a:schemeClr>
              </a:solidFill>
              <a:ln w="9525">
                <a:solidFill>
                  <a:schemeClr val="tx1">
                    <a:lumMod val="50000"/>
                    <a:lumOff val="50000"/>
                  </a:schemeClr>
                </a:solidFill>
                <a:round/>
              </a:ln>
              <a:effectLst/>
            </c:spPr>
          </c:marker>
          <c:dLbls>
            <c:dLbl>
              <c:idx val="0"/>
              <c:layout>
                <c:manualLayout>
                  <c:x val="-7.3529411764706783E-3"/>
                  <c:y val="3.7647058823529413E-3"/>
                </c:manualLayout>
              </c:layout>
              <c:tx>
                <c:rich>
                  <a:bodyPr/>
                  <a:lstStyle/>
                  <a:p>
                    <a:fld id="{49176D08-C366-40A9-B0AD-9391AA0CB2E9}"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ABC2-4F69-BA47-13284A5B38CA}"/>
                </c:ext>
              </c:extLst>
            </c:dLbl>
            <c:dLbl>
              <c:idx val="1"/>
              <c:layout>
                <c:manualLayout>
                  <c:x val="-1.6608480006175787E-2"/>
                  <c:y val="-1.4103566465956599E-2"/>
                </c:manualLayout>
              </c:layout>
              <c:tx>
                <c:rich>
                  <a:bodyPr/>
                  <a:lstStyle/>
                  <a:p>
                    <a:fld id="{76E371F4-1AF4-42F6-A8BC-4AD9E275A18C}"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ABC2-4F69-BA47-13284A5B38CA}"/>
                </c:ext>
              </c:extLst>
            </c:dLbl>
            <c:dLbl>
              <c:idx val="2"/>
              <c:tx>
                <c:rich>
                  <a:bodyPr/>
                  <a:lstStyle/>
                  <a:p>
                    <a:fld id="{FEDABE17-64E9-4C20-8012-3997924D6B7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ABC2-4F69-BA47-13284A5B38CA}"/>
                </c:ext>
              </c:extLst>
            </c:dLbl>
            <c:dLbl>
              <c:idx val="3"/>
              <c:layout>
                <c:manualLayout>
                  <c:x val="-8.5784313725491088E-3"/>
                  <c:y val="5.6471329319129227E-3"/>
                </c:manualLayout>
              </c:layout>
              <c:tx>
                <c:rich>
                  <a:bodyPr/>
                  <a:lstStyle/>
                  <a:p>
                    <a:fld id="{3D230A4C-9ABA-4B3D-93B3-B9BAF2492B64}"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manualLayout>
                      <c:w val="3.9767156862745102E-2"/>
                      <c:h val="2.6324779990736447E-2"/>
                    </c:manualLayout>
                  </c15:layout>
                  <c15:dlblFieldTable/>
                  <c15:showDataLabelsRange val="1"/>
                </c:ext>
                <c:ext xmlns:c16="http://schemas.microsoft.com/office/drawing/2014/chart" uri="{C3380CC4-5D6E-409C-BE32-E72D297353CC}">
                  <c16:uniqueId val="{0000001D-ABC2-4F69-BA47-13284A5B38CA}"/>
                </c:ext>
              </c:extLst>
            </c:dLbl>
            <c:dLbl>
              <c:idx val="4"/>
              <c:layout>
                <c:manualLayout>
                  <c:x val="-1.9840686274509984E-2"/>
                  <c:y val="-1.9750625289485874E-2"/>
                </c:manualLayout>
              </c:layout>
              <c:tx>
                <c:rich>
                  <a:bodyPr/>
                  <a:lstStyle/>
                  <a:p>
                    <a:fld id="{421E403A-3E4E-424F-AF02-094F35370A0C}"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ABC2-4F69-BA47-13284A5B38CA}"/>
                </c:ext>
              </c:extLst>
            </c:dLbl>
            <c:dLbl>
              <c:idx val="5"/>
              <c:tx>
                <c:rich>
                  <a:bodyPr/>
                  <a:lstStyle/>
                  <a:p>
                    <a:fld id="{5100925E-4181-4F94-9814-DBD79E41A0A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ABC2-4F69-BA47-13284A5B38CA}"/>
                </c:ext>
              </c:extLst>
            </c:dLbl>
            <c:dLbl>
              <c:idx val="6"/>
              <c:layout>
                <c:manualLayout>
                  <c:x val="-2.5876273737841592E-2"/>
                  <c:y val="1.9750625289485874E-2"/>
                </c:manualLayout>
              </c:layout>
              <c:tx>
                <c:rich>
                  <a:bodyPr/>
                  <a:lstStyle/>
                  <a:p>
                    <a:fld id="{4BD51B65-4343-4258-984B-511124DFAA57}"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ABC2-4F69-BA47-13284A5B38CA}"/>
                </c:ext>
              </c:extLst>
            </c:dLbl>
            <c:dLbl>
              <c:idx val="7"/>
              <c:layout>
                <c:manualLayout>
                  <c:x val="-2.7683823529411674E-2"/>
                  <c:y val="-1.9750625289486012E-2"/>
                </c:manualLayout>
              </c:layout>
              <c:tx>
                <c:rich>
                  <a:bodyPr/>
                  <a:lstStyle/>
                  <a:p>
                    <a:fld id="{571513B1-CCC8-4F45-B44B-0C6379BC6A50}"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ABC2-4F69-BA47-13284A5B38CA}"/>
                </c:ext>
              </c:extLst>
            </c:dLbl>
            <c:dLbl>
              <c:idx val="8"/>
              <c:layout>
                <c:manualLayout>
                  <c:x val="-3.1464509031959242E-2"/>
                  <c:y val="-1.222121352477999E-2"/>
                </c:manualLayout>
              </c:layout>
              <c:tx>
                <c:rich>
                  <a:bodyPr/>
                  <a:lstStyle/>
                  <a:p>
                    <a:fld id="{D3317B3A-D705-44B7-8E24-11CAD00E7EFF}"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ABC2-4F69-BA47-13284A5B38CA}"/>
                </c:ext>
              </c:extLst>
            </c:dLbl>
            <c:dLbl>
              <c:idx val="9"/>
              <c:layout>
                <c:manualLayout>
                  <c:x val="-3.2218137254901962E-2"/>
                  <c:y val="1.4103566465956461E-2"/>
                </c:manualLayout>
              </c:layout>
              <c:tx>
                <c:rich>
                  <a:bodyPr/>
                  <a:lstStyle/>
                  <a:p>
                    <a:fld id="{42CD8123-762A-48FA-9A8E-CC2335985936}"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ABC2-4F69-BA47-13284A5B38CA}"/>
                </c:ext>
              </c:extLst>
            </c:dLbl>
            <c:dLbl>
              <c:idx val="10"/>
              <c:tx>
                <c:rich>
                  <a:bodyPr/>
                  <a:lstStyle/>
                  <a:p>
                    <a:fld id="{7BC297FB-F7FB-4D73-A0E8-0F6D56DEEDE7}"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ABC2-4F69-BA47-13284A5B38CA}"/>
                </c:ext>
              </c:extLst>
            </c:dLbl>
            <c:dLbl>
              <c:idx val="11"/>
              <c:tx>
                <c:rich>
                  <a:bodyPr/>
                  <a:lstStyle/>
                  <a:p>
                    <a:fld id="{B4D4E41D-AF6B-49C4-8319-9D1B28CCCF3F}"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ABC2-4F69-BA47-13284A5B38CA}"/>
                </c:ext>
              </c:extLst>
            </c:dLbl>
            <c:dLbl>
              <c:idx val="12"/>
              <c:tx>
                <c:rich>
                  <a:bodyPr/>
                  <a:lstStyle/>
                  <a:p>
                    <a:fld id="{7422E239-AF84-4D23-A5BC-D478DC820F34}"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ABC2-4F69-BA47-13284A5B38CA}"/>
                </c:ext>
              </c:extLst>
            </c:dLbl>
            <c:dLbl>
              <c:idx val="13"/>
              <c:tx>
                <c:rich>
                  <a:bodyPr/>
                  <a:lstStyle/>
                  <a:p>
                    <a:fld id="{0D16EE8D-6448-4703-829B-416FD9963FA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ABC2-4F69-BA47-13284A5B38CA}"/>
                </c:ext>
              </c:extLst>
            </c:dLbl>
            <c:dLbl>
              <c:idx val="14"/>
              <c:tx>
                <c:rich>
                  <a:bodyPr/>
                  <a:lstStyle/>
                  <a:p>
                    <a:fld id="{A5E74F3D-D435-4ED5-AEFE-7EC1377FDB44}"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8-ABC2-4F69-BA47-13284A5B38CA}"/>
                </c:ext>
              </c:extLst>
            </c:dLbl>
            <c:dLbl>
              <c:idx val="15"/>
              <c:tx>
                <c:rich>
                  <a:bodyPr/>
                  <a:lstStyle/>
                  <a:p>
                    <a:fld id="{22896188-1818-446F-89A2-8451DE24BA88}"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9-ABC2-4F69-BA47-13284A5B38CA}"/>
                </c:ext>
              </c:extLst>
            </c:dLbl>
            <c:dLbl>
              <c:idx val="16"/>
              <c:layout>
                <c:manualLayout>
                  <c:x val="-2.4264705882352942E-2"/>
                  <c:y val="-1.410356646595653E-2"/>
                </c:manualLayout>
              </c:layout>
              <c:tx>
                <c:rich>
                  <a:bodyPr/>
                  <a:lstStyle/>
                  <a:p>
                    <a:fld id="{3B3615B4-8AEA-4581-A82B-EA5C7D8E80E8}"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A-ABC2-4F69-BA47-13284A5B38CA}"/>
                </c:ext>
              </c:extLst>
            </c:dLbl>
            <c:dLbl>
              <c:idx val="17"/>
              <c:tx>
                <c:rich>
                  <a:bodyPr/>
                  <a:lstStyle/>
                  <a:p>
                    <a:fld id="{80344AE3-51EE-41D7-A8D0-27E4E5C846A4}"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B-ABC2-4F69-BA47-13284A5B38CA}"/>
                </c:ext>
              </c:extLst>
            </c:dLbl>
            <c:dLbl>
              <c:idx val="18"/>
              <c:tx>
                <c:rich>
                  <a:bodyPr/>
                  <a:lstStyle/>
                  <a:p>
                    <a:fld id="{C56854CD-3585-41B4-961F-2485C9C6DB6C}"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C-ABC2-4F69-BA47-13284A5B38CA}"/>
                </c:ext>
              </c:extLst>
            </c:dLbl>
            <c:dLbl>
              <c:idx val="19"/>
              <c:tx>
                <c:rich>
                  <a:bodyPr/>
                  <a:lstStyle/>
                  <a:p>
                    <a:fld id="{61BAF686-1D73-41A0-9E7B-39E8AA475C21}"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D-ABC2-4F69-BA47-13284A5B38CA}"/>
                </c:ext>
              </c:extLst>
            </c:dLbl>
            <c:dLbl>
              <c:idx val="20"/>
              <c:tx>
                <c:rich>
                  <a:bodyPr/>
                  <a:lstStyle/>
                  <a:p>
                    <a:fld id="{E8177853-E12B-4163-95ED-6B71055B34B0}"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E-ABC2-4F69-BA47-13284A5B38CA}"/>
                </c:ext>
              </c:extLst>
            </c:dLbl>
            <c:dLbl>
              <c:idx val="21"/>
              <c:layout>
                <c:manualLayout>
                  <c:x val="-2.9828431372549064E-2"/>
                  <c:y val="2.2781213524779992E-2"/>
                </c:manualLayout>
              </c:layout>
              <c:tx>
                <c:rich>
                  <a:bodyPr/>
                  <a:lstStyle/>
                  <a:p>
                    <a:fld id="{D88D0D9A-0A4B-469F-AFC0-9AD154D4CC10}"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F-ABC2-4F69-BA47-13284A5B38CA}"/>
                </c:ext>
              </c:extLst>
            </c:dLbl>
            <c:dLbl>
              <c:idx val="22"/>
              <c:tx>
                <c:rich>
                  <a:bodyPr/>
                  <a:lstStyle/>
                  <a:p>
                    <a:fld id="{93506675-B5D3-49B2-8CAE-CE9F453B26EC}"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0-ABC2-4F69-BA47-13284A5B38CA}"/>
                </c:ext>
              </c:extLst>
            </c:dLbl>
            <c:dLbl>
              <c:idx val="23"/>
              <c:tx>
                <c:rich>
                  <a:bodyPr/>
                  <a:lstStyle/>
                  <a:p>
                    <a:fld id="{89C3B5F3-50CD-4E28-BB99-1AF720C0A884}"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1-ABC2-4F69-BA47-13284A5B38CA}"/>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trendline>
            <c:spPr>
              <a:ln w="9525" cap="rnd">
                <a:solidFill>
                  <a:schemeClr val="tx1">
                    <a:lumMod val="50000"/>
                    <a:lumOff val="50000"/>
                  </a:schemeClr>
                </a:solidFill>
              </a:ln>
              <a:effectLst/>
            </c:spPr>
            <c:trendlineType val="linear"/>
            <c:dispRSqr val="1"/>
            <c:dispEq val="0"/>
            <c:trendlineLbl>
              <c:layout>
                <c:manualLayout>
                  <c:x val="0.13203566465956462"/>
                  <c:y val="-0.10657111455714308"/>
                </c:manualLayout>
              </c:layout>
              <c:numFmt formatCode="General" sourceLinked="0"/>
              <c:spPr>
                <a:noFill/>
                <a:ln>
                  <a:noFill/>
                </a:ln>
                <a:effectLst/>
              </c:spPr>
              <c:txPr>
                <a:bodyPr rot="0" spcFirstLastPara="1" vertOverflow="ellipsis" vert="horz" wrap="square" anchor="ctr" anchorCtr="1"/>
                <a:lstStyle/>
                <a:p>
                  <a:pPr>
                    <a:defRPr sz="1200" b="1" i="0" u="none" strike="noStrike" kern="1200" baseline="0">
                      <a:solidFill>
                        <a:schemeClr val="tx1">
                          <a:lumMod val="50000"/>
                          <a:lumOff val="50000"/>
                        </a:schemeClr>
                      </a:solidFill>
                      <a:latin typeface="+mn-lt"/>
                      <a:ea typeface="+mn-ea"/>
                      <a:cs typeface="+mn-cs"/>
                    </a:defRPr>
                  </a:pPr>
                  <a:endParaRPr lang="en-US"/>
                </a:p>
              </c:txPr>
            </c:trendlineLbl>
          </c:trendline>
          <c:xVal>
            <c:numRef>
              <c:f>'Main Trends'!$D$10:$D$33</c:f>
              <c:numCache>
                <c:formatCode>General</c:formatCode>
                <c:ptCount val="24"/>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59.347999999999999</c:v>
                </c:pt>
                <c:pt idx="13">
                  <c:v>47.198</c:v>
                </c:pt>
                <c:pt idx="14">
                  <c:v>67.853000000000009</c:v>
                </c:pt>
                <c:pt idx="15">
                  <c:v>36.262999999999998</c:v>
                </c:pt>
                <c:pt idx="16">
                  <c:v>39.908000000000001</c:v>
                </c:pt>
                <c:pt idx="17">
                  <c:v>31.402999999999999</c:v>
                </c:pt>
                <c:pt idx="18">
                  <c:v>28.972999999999999</c:v>
                </c:pt>
                <c:pt idx="19">
                  <c:v>38.692999999999998</c:v>
                </c:pt>
                <c:pt idx="20">
                  <c:v>37.478000000000002</c:v>
                </c:pt>
                <c:pt idx="21">
                  <c:v>30.188000000000002</c:v>
                </c:pt>
                <c:pt idx="22">
                  <c:v>24.113</c:v>
                </c:pt>
                <c:pt idx="23">
                  <c:v>27.757999999999999</c:v>
                </c:pt>
              </c:numCache>
            </c:numRef>
          </c:xVal>
          <c:yVal>
            <c:numRef>
              <c:f>'Main Trends'!$G$10:$G$33</c:f>
              <c:numCache>
                <c:formatCode>General</c:formatCode>
                <c:ptCount val="24"/>
                <c:pt idx="0">
                  <c:v>4</c:v>
                </c:pt>
                <c:pt idx="1">
                  <c:v>5</c:v>
                </c:pt>
                <c:pt idx="2">
                  <c:v>1</c:v>
                </c:pt>
                <c:pt idx="3">
                  <c:v>7</c:v>
                </c:pt>
                <c:pt idx="4">
                  <c:v>7</c:v>
                </c:pt>
                <c:pt idx="5">
                  <c:v>5</c:v>
                </c:pt>
                <c:pt idx="6">
                  <c:v>4</c:v>
                </c:pt>
                <c:pt idx="7">
                  <c:v>8</c:v>
                </c:pt>
                <c:pt idx="8">
                  <c:v>9</c:v>
                </c:pt>
                <c:pt idx="9">
                  <c:v>5</c:v>
                </c:pt>
                <c:pt idx="10">
                  <c:v>11</c:v>
                </c:pt>
                <c:pt idx="11">
                  <c:v>9</c:v>
                </c:pt>
                <c:pt idx="12">
                  <c:v>8</c:v>
                </c:pt>
                <c:pt idx="13">
                  <c:v>22</c:v>
                </c:pt>
                <c:pt idx="14">
                  <c:v>14</c:v>
                </c:pt>
                <c:pt idx="15">
                  <c:v>30</c:v>
                </c:pt>
                <c:pt idx="16">
                  <c:v>20</c:v>
                </c:pt>
                <c:pt idx="17">
                  <c:v>17</c:v>
                </c:pt>
                <c:pt idx="18">
                  <c:v>30</c:v>
                </c:pt>
                <c:pt idx="19">
                  <c:v>35</c:v>
                </c:pt>
                <c:pt idx="20">
                  <c:v>44</c:v>
                </c:pt>
                <c:pt idx="21">
                  <c:v>44</c:v>
                </c:pt>
                <c:pt idx="22">
                  <c:v>42</c:v>
                </c:pt>
                <c:pt idx="23">
                  <c:v>45</c:v>
                </c:pt>
              </c:numCache>
            </c:numRef>
          </c:yVal>
          <c:smooth val="0"/>
          <c:extLst>
            <c:ext xmlns:c15="http://schemas.microsoft.com/office/drawing/2012/chart" uri="{02D57815-91ED-43cb-92C2-25804820EDAC}">
              <c15:datalabelsRange>
                <c15:f>'Main Trends'!$B$10:$B$33</c15:f>
                <c15:dlblRangeCache>
                  <c:ptCount val="24"/>
                  <c:pt idx="0">
                    <c:v>Phillipines</c:v>
                  </c:pt>
                  <c:pt idx="1">
                    <c:v>India</c:v>
                  </c:pt>
                  <c:pt idx="2">
                    <c:v>Qatar</c:v>
                  </c:pt>
                  <c:pt idx="3">
                    <c:v>Egypt</c:v>
                  </c:pt>
                  <c:pt idx="4">
                    <c:v>UAE</c:v>
                  </c:pt>
                  <c:pt idx="5">
                    <c:v>Thailand</c:v>
                  </c:pt>
                  <c:pt idx="6">
                    <c:v>Kuwait</c:v>
                  </c:pt>
                  <c:pt idx="7">
                    <c:v>Bahrain</c:v>
                  </c:pt>
                  <c:pt idx="8">
                    <c:v>Malaysia</c:v>
                  </c:pt>
                  <c:pt idx="9">
                    <c:v>Indonesia</c:v>
                  </c:pt>
                  <c:pt idx="10">
                    <c:v>Saudia Arabia</c:v>
                  </c:pt>
                  <c:pt idx="11">
                    <c:v>Singapore</c:v>
                  </c:pt>
                  <c:pt idx="12">
                    <c:v>Taiwan</c:v>
                  </c:pt>
                  <c:pt idx="13">
                    <c:v>Spain</c:v>
                  </c:pt>
                  <c:pt idx="14">
                    <c:v>Italy</c:v>
                  </c:pt>
                  <c:pt idx="15">
                    <c:v>Australia</c:v>
                  </c:pt>
                  <c:pt idx="16">
                    <c:v>France</c:v>
                  </c:pt>
                  <c:pt idx="17">
                    <c:v>Hong Kong</c:v>
                  </c:pt>
                  <c:pt idx="18">
                    <c:v>Great Britain</c:v>
                  </c:pt>
                  <c:pt idx="19">
                    <c:v>Germany</c:v>
                  </c:pt>
                  <c:pt idx="20">
                    <c:v>Finland</c:v>
                  </c:pt>
                  <c:pt idx="21">
                    <c:v>Norway</c:v>
                  </c:pt>
                  <c:pt idx="22">
                    <c:v>Sweden</c:v>
                  </c:pt>
                  <c:pt idx="23">
                    <c:v>Denmark</c:v>
                  </c:pt>
                </c15:dlblRangeCache>
              </c15:datalabelsRange>
            </c:ext>
            <c:ext xmlns:c16="http://schemas.microsoft.com/office/drawing/2014/chart" uri="{C3380CC4-5D6E-409C-BE32-E72D297353CC}">
              <c16:uniqueId val="{00000033-ABC2-4F69-BA47-13284A5B38CA}"/>
            </c:ext>
          </c:extLst>
        </c:ser>
        <c:dLbls>
          <c:showLegendKey val="0"/>
          <c:showVal val="0"/>
          <c:showCatName val="0"/>
          <c:showSerName val="0"/>
          <c:showPercent val="0"/>
          <c:showBubbleSize val="0"/>
        </c:dLbls>
        <c:axId val="619646296"/>
        <c:axId val="619643016"/>
      </c:scatterChart>
      <c:valAx>
        <c:axId val="473937400"/>
        <c:scaling>
          <c:orientation val="minMax"/>
        </c:scaling>
        <c:delete val="0"/>
        <c:axPos val="b"/>
        <c:majorGridlines>
          <c:spPr>
            <a:ln w="9525" cap="flat" cmpd="sng" algn="ctr">
              <a:solidFill>
                <a:schemeClr val="tx2">
                  <a:lumMod val="15000"/>
                  <a:lumOff val="85000"/>
                </a:schemeClr>
              </a:solidFill>
              <a:round/>
            </a:ln>
            <a:effectLst/>
          </c:spPr>
        </c:majorGridlines>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GB" sz="2000"/>
                  <a:t>% Debiased National Religiosity</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numFmt formatCode="General" sourceLinked="1"/>
        <c:majorTickMark val="none"/>
        <c:minorTickMark val="none"/>
        <c:tickLblPos val="nextTo"/>
        <c:spPr>
          <a:noFill/>
          <a:ln>
            <a:solidFill>
              <a:schemeClr val="tx2">
                <a:lumMod val="40000"/>
                <a:lumOff val="60000"/>
              </a:schemeClr>
            </a:solid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73936088"/>
        <c:crosses val="autoZero"/>
        <c:crossBetween val="midCat"/>
      </c:valAx>
      <c:valAx>
        <c:axId val="473936088"/>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GB" sz="1300" b="1" i="0" u="none" strike="noStrike" baseline="0">
                    <a:effectLst/>
                  </a:rPr>
                  <a:t> </a:t>
                </a:r>
                <a:r>
                  <a:rPr lang="en-GB" sz="1800" b="1" i="0" u="none" strike="noStrike" baseline="0">
                    <a:effectLst/>
                  </a:rPr>
                  <a:t>% CC </a:t>
                </a:r>
                <a:r>
                  <a:rPr lang="en-GB" sz="1800" b="1" i="1" u="none" strike="noStrike" baseline="0">
                    <a:effectLst/>
                  </a:rPr>
                  <a:t>endosring</a:t>
                </a:r>
                <a:r>
                  <a:rPr lang="en-GB" sz="1800" b="1" i="0" u="none" strike="noStrike" baseline="0">
                    <a:effectLst/>
                  </a:rPr>
                  <a:t> attitudes: </a:t>
                </a:r>
                <a:r>
                  <a:rPr lang="en-GB" sz="1600" b="1" i="0" u="none" strike="noStrike" baseline="0">
                    <a:effectLst/>
                  </a:rPr>
                  <a:t>Personal impacts: 'a great deal'</a:t>
                </a:r>
                <a:endParaRPr lang="en-GB" sz="1600"/>
              </a:p>
            </c:rich>
          </c:tx>
          <c:layout>
            <c:manualLayout>
              <c:xMode val="edge"/>
              <c:yMode val="edge"/>
              <c:x val="9.8039215686274508E-3"/>
              <c:y val="0.12380813296999443"/>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473937400"/>
        <c:crosses val="autoZero"/>
        <c:crossBetween val="midCat"/>
      </c:valAx>
      <c:valAx>
        <c:axId val="619643016"/>
        <c:scaling>
          <c:orientation val="minMax"/>
          <c:max val="60"/>
        </c:scaling>
        <c:delete val="0"/>
        <c:axPos val="r"/>
        <c:title>
          <c:tx>
            <c:rich>
              <a:bodyPr rot="-5400000" spcFirstLastPara="1" vertOverflow="ellipsis" vert="horz" wrap="square" anchor="ctr" anchorCtr="1"/>
              <a:lstStyle/>
              <a:p>
                <a:pPr>
                  <a:defRPr sz="1800" b="1" i="0" u="none" strike="noStrike" kern="1200" baseline="0">
                    <a:solidFill>
                      <a:schemeClr val="tx2"/>
                    </a:solidFill>
                    <a:latin typeface="+mn-lt"/>
                    <a:ea typeface="+mn-ea"/>
                    <a:cs typeface="+mn-cs"/>
                  </a:defRPr>
                </a:pPr>
                <a:r>
                  <a:rPr lang="en-GB" sz="1800" b="1" i="0" u="none" strike="noStrike" baseline="0">
                    <a:effectLst/>
                  </a:rPr>
                  <a:t>% CC </a:t>
                </a:r>
                <a:r>
                  <a:rPr lang="en-GB" sz="1800" b="1" i="1" u="none" strike="noStrike" baseline="0">
                    <a:effectLst/>
                  </a:rPr>
                  <a:t>resistive</a:t>
                </a:r>
                <a:r>
                  <a:rPr lang="en-GB" sz="1800" b="1" i="0" u="none" strike="noStrike" baseline="0">
                    <a:effectLst/>
                  </a:rPr>
                  <a:t> attitudes:</a:t>
                </a:r>
              </a:p>
              <a:p>
                <a:pPr>
                  <a:defRPr sz="1800"/>
                </a:pPr>
                <a:r>
                  <a:rPr lang="en-GB" sz="1700" b="1" i="0" u="none" strike="noStrike" baseline="0">
                    <a:effectLst/>
                  </a:rPr>
                  <a:t> </a:t>
                </a:r>
                <a:r>
                  <a:rPr lang="en-GB" sz="1600" b="1" i="0" u="none" strike="noStrike" baseline="0">
                    <a:effectLst/>
                  </a:rPr>
                  <a:t>Personal impacts: 'not much' + 'no impact'</a:t>
                </a:r>
                <a:endParaRPr lang="en-GB" sz="1600"/>
              </a:p>
            </c:rich>
          </c:tx>
          <c:layout>
            <c:manualLayout>
              <c:xMode val="edge"/>
              <c:yMode val="edge"/>
              <c:x val="0.93265931372549005"/>
              <c:y val="0.23383131840833471"/>
            </c:manualLayout>
          </c:layout>
          <c:overlay val="0"/>
          <c:spPr>
            <a:noFill/>
            <a:ln>
              <a:noFill/>
            </a:ln>
            <a:effectLst/>
          </c:spPr>
          <c:txPr>
            <a:bodyPr rot="-5400000" spcFirstLastPara="1" vertOverflow="ellipsis" vert="horz" wrap="square" anchor="ctr" anchorCtr="1"/>
            <a:lstStyle/>
            <a:p>
              <a:pPr>
                <a:defRPr sz="1800" b="1" i="0" u="none" strike="noStrike" kern="1200" baseline="0">
                  <a:solidFill>
                    <a:schemeClr val="tx2"/>
                  </a:solidFill>
                  <a:latin typeface="+mn-lt"/>
                  <a:ea typeface="+mn-ea"/>
                  <a:cs typeface="+mn-cs"/>
                </a:defRPr>
              </a:pPr>
              <a:endParaRPr lang="en-US"/>
            </a:p>
          </c:txPr>
        </c:title>
        <c:numFmt formatCode="General" sourceLinked="1"/>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crossAx val="619646296"/>
        <c:crosses val="max"/>
        <c:crossBetween val="midCat"/>
      </c:valAx>
      <c:valAx>
        <c:axId val="619646296"/>
        <c:scaling>
          <c:orientation val="minMax"/>
        </c:scaling>
        <c:delete val="1"/>
        <c:axPos val="b"/>
        <c:numFmt formatCode="General" sourceLinked="1"/>
        <c:majorTickMark val="out"/>
        <c:minorTickMark val="none"/>
        <c:tickLblPos val="nextTo"/>
        <c:crossAx val="61964301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GB" sz="2000"/>
              <a:t>% Climate-change </a:t>
            </a:r>
            <a:r>
              <a:rPr lang="en-GB" sz="2000" i="1"/>
              <a:t>endorsing</a:t>
            </a:r>
            <a:r>
              <a:rPr lang="en-GB" sz="2000"/>
              <a:t> attitudes (</a:t>
            </a:r>
            <a:r>
              <a:rPr lang="en-GB" sz="2000">
                <a:solidFill>
                  <a:schemeClr val="tx1">
                    <a:lumMod val="95000"/>
                    <a:lumOff val="5000"/>
                  </a:schemeClr>
                </a:solidFill>
              </a:rPr>
              <a:t>black</a:t>
            </a:r>
            <a:r>
              <a:rPr lang="en-GB" sz="2000"/>
              <a:t>), and </a:t>
            </a:r>
            <a:r>
              <a:rPr lang="en-GB" sz="2000" i="1"/>
              <a:t>resistive</a:t>
            </a:r>
            <a:r>
              <a:rPr lang="en-GB" sz="2000"/>
              <a:t> attitudes</a:t>
            </a:r>
            <a:r>
              <a:rPr lang="en-GB" sz="2000" baseline="0"/>
              <a:t> (</a:t>
            </a:r>
            <a:r>
              <a:rPr lang="en-GB" sz="2000" baseline="0">
                <a:solidFill>
                  <a:schemeClr val="tx1">
                    <a:lumMod val="50000"/>
                    <a:lumOff val="50000"/>
                  </a:schemeClr>
                </a:solidFill>
              </a:rPr>
              <a:t>grey</a:t>
            </a:r>
            <a:r>
              <a:rPr lang="en-GB" sz="2000" baseline="0"/>
              <a:t>), versus Debiased National Religiosity. 24 Nations. </a:t>
            </a:r>
            <a:r>
              <a:rPr lang="en-GB" sz="2000"/>
              <a:t> </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scatterChart>
        <c:scatterStyle val="lineMarker"/>
        <c:varyColors val="0"/>
        <c:ser>
          <c:idx val="0"/>
          <c:order val="0"/>
          <c:tx>
            <c:v>Weakly Aligned</c:v>
          </c:tx>
          <c:spPr>
            <a:ln w="25400" cap="rnd">
              <a:noFill/>
              <a:round/>
            </a:ln>
            <a:effectLst/>
          </c:spPr>
          <c:marker>
            <c:symbol val="circle"/>
            <c:size val="5"/>
            <c:spPr>
              <a:solidFill>
                <a:schemeClr val="tx1"/>
              </a:solidFill>
              <a:ln w="9525">
                <a:solidFill>
                  <a:schemeClr val="tx1"/>
                </a:solidFill>
                <a:round/>
              </a:ln>
              <a:effectLst/>
            </c:spPr>
          </c:marker>
          <c:dLbls>
            <c:dLbl>
              <c:idx val="0"/>
              <c:tx>
                <c:rich>
                  <a:bodyPr/>
                  <a:lstStyle/>
                  <a:p>
                    <a:fld id="{54028736-9529-410F-969C-141409F4DEC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7A32-49FD-A54D-523F2D48F311}"/>
                </c:ext>
              </c:extLst>
            </c:dLbl>
            <c:dLbl>
              <c:idx val="1"/>
              <c:tx>
                <c:rich>
                  <a:bodyPr/>
                  <a:lstStyle/>
                  <a:p>
                    <a:fld id="{06634E2D-36E9-442D-95BE-AA37B862BE0E}"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7A32-49FD-A54D-523F2D48F311}"/>
                </c:ext>
              </c:extLst>
            </c:dLbl>
            <c:dLbl>
              <c:idx val="2"/>
              <c:tx>
                <c:rich>
                  <a:bodyPr/>
                  <a:lstStyle/>
                  <a:p>
                    <a:fld id="{5CF95F11-3859-4332-8029-D56EA4D4CD7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7A32-49FD-A54D-523F2D48F311}"/>
                </c:ext>
              </c:extLst>
            </c:dLbl>
            <c:dLbl>
              <c:idx val="3"/>
              <c:tx>
                <c:rich>
                  <a:bodyPr/>
                  <a:lstStyle/>
                  <a:p>
                    <a:fld id="{59B933FC-FAF0-4ED9-B530-B97F7BFA656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7A32-49FD-A54D-523F2D48F311}"/>
                </c:ext>
              </c:extLst>
            </c:dLbl>
            <c:dLbl>
              <c:idx val="4"/>
              <c:tx>
                <c:rich>
                  <a:bodyPr/>
                  <a:lstStyle/>
                  <a:p>
                    <a:fld id="{FC0AEC76-0EFB-408D-B0FE-17FE3303972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A32-49FD-A54D-523F2D48F311}"/>
                </c:ext>
              </c:extLst>
            </c:dLbl>
            <c:dLbl>
              <c:idx val="5"/>
              <c:tx>
                <c:rich>
                  <a:bodyPr/>
                  <a:lstStyle/>
                  <a:p>
                    <a:fld id="{D2B8985B-37FD-4822-B19E-E7D0C206472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7A32-49FD-A54D-523F2D48F311}"/>
                </c:ext>
              </c:extLst>
            </c:dLbl>
            <c:dLbl>
              <c:idx val="6"/>
              <c:tx>
                <c:rich>
                  <a:bodyPr/>
                  <a:lstStyle/>
                  <a:p>
                    <a:fld id="{079371C4-5A7F-41EF-A9E3-C8215EDC94EA}"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7A32-49FD-A54D-523F2D48F311}"/>
                </c:ext>
              </c:extLst>
            </c:dLbl>
            <c:dLbl>
              <c:idx val="7"/>
              <c:tx>
                <c:rich>
                  <a:bodyPr/>
                  <a:lstStyle/>
                  <a:p>
                    <a:fld id="{597DA6FB-AB07-4738-8C06-AE5EBCFA08E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7A32-49FD-A54D-523F2D48F311}"/>
                </c:ext>
              </c:extLst>
            </c:dLbl>
            <c:dLbl>
              <c:idx val="8"/>
              <c:tx>
                <c:rich>
                  <a:bodyPr/>
                  <a:lstStyle/>
                  <a:p>
                    <a:fld id="{F4E7D532-051A-450E-917E-5F99148729B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7A32-49FD-A54D-523F2D48F311}"/>
                </c:ext>
              </c:extLst>
            </c:dLbl>
            <c:dLbl>
              <c:idx val="9"/>
              <c:tx>
                <c:rich>
                  <a:bodyPr/>
                  <a:lstStyle/>
                  <a:p>
                    <a:fld id="{27FFFCF1-BBD6-4B05-8BC1-C677E837D2B9}"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7A32-49FD-A54D-523F2D48F311}"/>
                </c:ext>
              </c:extLst>
            </c:dLbl>
            <c:dLbl>
              <c:idx val="10"/>
              <c:layout>
                <c:manualLayout>
                  <c:x val="-4.4455324357405138E-2"/>
                  <c:y val="1.8918576189212305E-2"/>
                </c:manualLayout>
              </c:layout>
              <c:tx>
                <c:rich>
                  <a:bodyPr/>
                  <a:lstStyle/>
                  <a:p>
                    <a:fld id="{81DBBE97-D498-4AD3-AB9D-64CFAF27E42E}"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7A32-49FD-A54D-523F2D48F311}"/>
                </c:ext>
              </c:extLst>
            </c:dLbl>
            <c:dLbl>
              <c:idx val="11"/>
              <c:tx>
                <c:rich>
                  <a:bodyPr/>
                  <a:lstStyle/>
                  <a:p>
                    <a:fld id="{7625F015-4D21-446D-B8E1-1CBA64282FB5}"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7A32-49FD-A54D-523F2D48F311}"/>
                </c:ext>
              </c:extLst>
            </c:dLbl>
            <c:dLbl>
              <c:idx val="12"/>
              <c:tx>
                <c:rich>
                  <a:bodyPr/>
                  <a:lstStyle/>
                  <a:p>
                    <a:fld id="{D5525DEF-CC81-4CE1-B974-48428915F394}"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7A32-49FD-A54D-523F2D48F311}"/>
                </c:ext>
              </c:extLst>
            </c:dLbl>
            <c:dLbl>
              <c:idx val="13"/>
              <c:layout>
                <c:manualLayout>
                  <c:x val="-2.2625507184918989E-2"/>
                  <c:y val="-1.7776254091834025E-2"/>
                </c:manualLayout>
              </c:layout>
              <c:tx>
                <c:rich>
                  <a:bodyPr/>
                  <a:lstStyle/>
                  <a:p>
                    <a:fld id="{922128E0-2385-423C-B7F0-49F3142B0B20}"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7A32-49FD-A54D-523F2D48F311}"/>
                </c:ext>
              </c:extLst>
            </c:dLbl>
            <c:dLbl>
              <c:idx val="14"/>
              <c:tx>
                <c:rich>
                  <a:bodyPr/>
                  <a:lstStyle/>
                  <a:p>
                    <a:fld id="{20609DA7-1A69-43B5-9006-872BF2D1A17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7A32-49FD-A54D-523F2D48F311}"/>
                </c:ext>
              </c:extLst>
            </c:dLbl>
            <c:dLbl>
              <c:idx val="15"/>
              <c:layout>
                <c:manualLayout>
                  <c:x val="-3.2408273017280428E-2"/>
                  <c:y val="-2.2663894541272298E-2"/>
                </c:manualLayout>
              </c:layout>
              <c:tx>
                <c:rich>
                  <a:bodyPr/>
                  <a:lstStyle/>
                  <a:p>
                    <a:fld id="{04CFF363-A9F7-43EC-B7BE-A683F2C8A1F3}"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7A32-49FD-A54D-523F2D48F311}"/>
                </c:ext>
              </c:extLst>
            </c:dLbl>
            <c:dLbl>
              <c:idx val="16"/>
              <c:tx>
                <c:rich>
                  <a:bodyPr/>
                  <a:lstStyle/>
                  <a:p>
                    <a:fld id="{8413E1A1-FCF8-4FE1-B324-9838C720D6D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7A32-49FD-A54D-523F2D48F311}"/>
                </c:ext>
              </c:extLst>
            </c:dLbl>
            <c:dLbl>
              <c:idx val="17"/>
              <c:layout>
                <c:manualLayout>
                  <c:x val="-2.3705702637843464E-2"/>
                  <c:y val="5.7253384057329909E-2"/>
                </c:manualLayout>
              </c:layout>
              <c:tx>
                <c:rich>
                  <a:bodyPr/>
                  <a:lstStyle/>
                  <a:p>
                    <a:fld id="{C8B2644E-7A12-4833-8A28-CFAB7EA9CA1A}"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7A32-49FD-A54D-523F2D48F311}"/>
                </c:ext>
              </c:extLst>
            </c:dLbl>
            <c:dLbl>
              <c:idx val="18"/>
              <c:layout>
                <c:manualLayout>
                  <c:x val="-3.7870257037943694E-2"/>
                  <c:y val="-1.787121413194151E-2"/>
                </c:manualLayout>
              </c:layout>
              <c:tx>
                <c:rich>
                  <a:bodyPr/>
                  <a:lstStyle/>
                  <a:p>
                    <a:fld id="{E10F3755-7CDC-4DB2-9B9F-AA54FBA335A1}"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7A32-49FD-A54D-523F2D48F311}"/>
                </c:ext>
              </c:extLst>
            </c:dLbl>
            <c:dLbl>
              <c:idx val="19"/>
              <c:tx>
                <c:rich>
                  <a:bodyPr/>
                  <a:lstStyle/>
                  <a:p>
                    <a:fld id="{8C7D4730-725F-4A01-987D-120B2255C7F9}"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7A32-49FD-A54D-523F2D48F311}"/>
                </c:ext>
              </c:extLst>
            </c:dLbl>
            <c:dLbl>
              <c:idx val="20"/>
              <c:tx>
                <c:rich>
                  <a:bodyPr/>
                  <a:lstStyle/>
                  <a:p>
                    <a:fld id="{92F6E815-F7A8-46B6-AE39-ACD2B0CC2F71}"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7A32-49FD-A54D-523F2D48F311}"/>
                </c:ext>
              </c:extLst>
            </c:dLbl>
            <c:dLbl>
              <c:idx val="21"/>
              <c:layout>
                <c:manualLayout>
                  <c:x val="-7.4069815630451341E-2"/>
                  <c:y val="3.7593264325104744E-3"/>
                </c:manualLayout>
              </c:layout>
              <c:tx>
                <c:rich>
                  <a:bodyPr/>
                  <a:lstStyle/>
                  <a:p>
                    <a:fld id="{C37C7603-58A2-44E6-A47E-B4D0F8CBAB2E}"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7A32-49FD-A54D-523F2D48F311}"/>
                </c:ext>
              </c:extLst>
            </c:dLbl>
            <c:dLbl>
              <c:idx val="22"/>
              <c:tx>
                <c:rich>
                  <a:bodyPr/>
                  <a:lstStyle/>
                  <a:p>
                    <a:fld id="{360AFD5B-36E3-47CB-B551-D3E17C68D2EE}"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7A32-49FD-A54D-523F2D48F311}"/>
                </c:ext>
              </c:extLst>
            </c:dLbl>
            <c:dLbl>
              <c:idx val="23"/>
              <c:layout>
                <c:manualLayout>
                  <c:x val="-7.4020856022128198E-2"/>
                  <c:y val="1.1264118670559438E-2"/>
                </c:manualLayout>
              </c:layout>
              <c:tx>
                <c:rich>
                  <a:bodyPr/>
                  <a:lstStyle/>
                  <a:p>
                    <a:fld id="{DA545811-FB95-4A53-9343-817EAC1038D6}"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7A32-49FD-A54D-523F2D48F311}"/>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a:solidFill>
                        <a:schemeClr val="tx2">
                          <a:lumMod val="35000"/>
                          <a:lumOff val="65000"/>
                        </a:schemeClr>
                      </a:solidFill>
                    </a:ln>
                    <a:effectLst/>
                  </c:spPr>
                </c15:leaderLines>
              </c:ext>
            </c:extLst>
          </c:dLbls>
          <c:trendline>
            <c:spPr>
              <a:ln w="9525" cap="rnd">
                <a:solidFill>
                  <a:schemeClr val="tx1"/>
                </a:solidFill>
              </a:ln>
              <a:effectLst/>
            </c:spPr>
            <c:trendlineType val="linear"/>
            <c:dispRSqr val="1"/>
            <c:dispEq val="0"/>
            <c:trendlineLbl>
              <c:layout>
                <c:manualLayout>
                  <c:x val="0.12969332780770826"/>
                  <c:y val="-7.5675243943789328E-2"/>
                </c:manualLayout>
              </c:layout>
              <c:numFmt formatCode="General" sourceLinked="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trendlineLbl>
          </c:trendline>
          <c:xVal>
            <c:numRef>
              <c:f>'Main Trends'!$D$44:$D$67</c:f>
              <c:numCache>
                <c:formatCode>General</c:formatCode>
                <c:ptCount val="24"/>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59.347999999999999</c:v>
                </c:pt>
                <c:pt idx="13">
                  <c:v>47.198</c:v>
                </c:pt>
                <c:pt idx="14">
                  <c:v>67.853000000000009</c:v>
                </c:pt>
                <c:pt idx="15">
                  <c:v>36.262999999999998</c:v>
                </c:pt>
                <c:pt idx="16">
                  <c:v>39.908000000000001</c:v>
                </c:pt>
                <c:pt idx="17">
                  <c:v>31.402999999999999</c:v>
                </c:pt>
                <c:pt idx="18">
                  <c:v>28.972999999999999</c:v>
                </c:pt>
                <c:pt idx="19">
                  <c:v>38.692999999999998</c:v>
                </c:pt>
                <c:pt idx="20">
                  <c:v>37.478000000000002</c:v>
                </c:pt>
                <c:pt idx="21">
                  <c:v>30.188000000000002</c:v>
                </c:pt>
                <c:pt idx="22">
                  <c:v>24.113</c:v>
                </c:pt>
                <c:pt idx="23">
                  <c:v>27.757999999999999</c:v>
                </c:pt>
              </c:numCache>
            </c:numRef>
          </c:xVal>
          <c:yVal>
            <c:numRef>
              <c:f>'Main Trends'!$C$44:$C$67</c:f>
              <c:numCache>
                <c:formatCode>General</c:formatCode>
                <c:ptCount val="24"/>
                <c:pt idx="0">
                  <c:v>64</c:v>
                </c:pt>
                <c:pt idx="1">
                  <c:v>58</c:v>
                </c:pt>
                <c:pt idx="2">
                  <c:v>67</c:v>
                </c:pt>
                <c:pt idx="3">
                  <c:v>56</c:v>
                </c:pt>
                <c:pt idx="4">
                  <c:v>51</c:v>
                </c:pt>
                <c:pt idx="5">
                  <c:v>44</c:v>
                </c:pt>
                <c:pt idx="6">
                  <c:v>62</c:v>
                </c:pt>
                <c:pt idx="7">
                  <c:v>53</c:v>
                </c:pt>
                <c:pt idx="8">
                  <c:v>47</c:v>
                </c:pt>
                <c:pt idx="9">
                  <c:v>47</c:v>
                </c:pt>
                <c:pt idx="10">
                  <c:v>46</c:v>
                </c:pt>
                <c:pt idx="11">
                  <c:v>41</c:v>
                </c:pt>
                <c:pt idx="12">
                  <c:v>50</c:v>
                </c:pt>
                <c:pt idx="13">
                  <c:v>43</c:v>
                </c:pt>
                <c:pt idx="14">
                  <c:v>49</c:v>
                </c:pt>
                <c:pt idx="15">
                  <c:v>36</c:v>
                </c:pt>
                <c:pt idx="16">
                  <c:v>31</c:v>
                </c:pt>
                <c:pt idx="17">
                  <c:v>29</c:v>
                </c:pt>
                <c:pt idx="18">
                  <c:v>32</c:v>
                </c:pt>
                <c:pt idx="19">
                  <c:v>27</c:v>
                </c:pt>
                <c:pt idx="20">
                  <c:v>29</c:v>
                </c:pt>
                <c:pt idx="21">
                  <c:v>31</c:v>
                </c:pt>
                <c:pt idx="22">
                  <c:v>23</c:v>
                </c:pt>
                <c:pt idx="23">
                  <c:v>27</c:v>
                </c:pt>
              </c:numCache>
            </c:numRef>
          </c:yVal>
          <c:smooth val="0"/>
          <c:extLst>
            <c:ext xmlns:c15="http://schemas.microsoft.com/office/drawing/2012/chart" uri="{02D57815-91ED-43cb-92C2-25804820EDAC}">
              <c15:datalabelsRange>
                <c15:f>'Main Trends'!$B$44:$B$67</c15:f>
                <c15:dlblRangeCache>
                  <c:ptCount val="24"/>
                  <c:pt idx="0">
                    <c:v>Phillipines</c:v>
                  </c:pt>
                  <c:pt idx="1">
                    <c:v>India</c:v>
                  </c:pt>
                  <c:pt idx="2">
                    <c:v>Qatar</c:v>
                  </c:pt>
                  <c:pt idx="3">
                    <c:v>Egypt</c:v>
                  </c:pt>
                  <c:pt idx="4">
                    <c:v>UAE</c:v>
                  </c:pt>
                  <c:pt idx="5">
                    <c:v>Thailand</c:v>
                  </c:pt>
                  <c:pt idx="6">
                    <c:v>Kuwait</c:v>
                  </c:pt>
                  <c:pt idx="7">
                    <c:v>Bahrain</c:v>
                  </c:pt>
                  <c:pt idx="8">
                    <c:v>Malaysia</c:v>
                  </c:pt>
                  <c:pt idx="9">
                    <c:v>Indonesia</c:v>
                  </c:pt>
                  <c:pt idx="10">
                    <c:v>Saudia Arabia</c:v>
                  </c:pt>
                  <c:pt idx="11">
                    <c:v>Singapore</c:v>
                  </c:pt>
                  <c:pt idx="12">
                    <c:v>Taiwan</c:v>
                  </c:pt>
                  <c:pt idx="13">
                    <c:v>Spain</c:v>
                  </c:pt>
                  <c:pt idx="14">
                    <c:v>Italy</c:v>
                  </c:pt>
                  <c:pt idx="15">
                    <c:v>Australia</c:v>
                  </c:pt>
                  <c:pt idx="16">
                    <c:v>France</c:v>
                  </c:pt>
                  <c:pt idx="17">
                    <c:v>Hong Kong</c:v>
                  </c:pt>
                  <c:pt idx="18">
                    <c:v>Great Britain</c:v>
                  </c:pt>
                  <c:pt idx="19">
                    <c:v>Germany</c:v>
                  </c:pt>
                  <c:pt idx="20">
                    <c:v>Finland</c:v>
                  </c:pt>
                  <c:pt idx="21">
                    <c:v>Norway</c:v>
                  </c:pt>
                  <c:pt idx="22">
                    <c:v>Sweden</c:v>
                  </c:pt>
                  <c:pt idx="23">
                    <c:v>Denmark</c:v>
                  </c:pt>
                </c15:dlblRangeCache>
              </c15:datalabelsRange>
            </c:ext>
            <c:ext xmlns:c16="http://schemas.microsoft.com/office/drawing/2014/chart" uri="{C3380CC4-5D6E-409C-BE32-E72D297353CC}">
              <c16:uniqueId val="{00000019-7A32-49FD-A54D-523F2D48F311}"/>
            </c:ext>
          </c:extLst>
        </c:ser>
        <c:ser>
          <c:idx val="2"/>
          <c:order val="2"/>
          <c:spPr>
            <a:ln w="25400" cap="rnd">
              <a:noFill/>
              <a:round/>
            </a:ln>
            <a:effectLst/>
          </c:spPr>
          <c:marker>
            <c:symbol val="circle"/>
            <c:size val="5"/>
            <c:spPr>
              <a:noFill/>
              <a:ln w="9525">
                <a:noFill/>
                <a:round/>
              </a:ln>
              <a:effectLst/>
            </c:spPr>
          </c:marker>
          <c:trendline>
            <c:spPr>
              <a:ln w="19050" cap="rnd">
                <a:solidFill>
                  <a:schemeClr val="tx1">
                    <a:lumMod val="65000"/>
                    <a:lumOff val="35000"/>
                  </a:schemeClr>
                </a:solidFill>
                <a:prstDash val="lgDash"/>
              </a:ln>
              <a:effectLst/>
            </c:spPr>
            <c:trendlineType val="linear"/>
            <c:dispRSqr val="1"/>
            <c:dispEq val="0"/>
            <c:trendlineLbl>
              <c:layout>
                <c:manualLayout>
                  <c:x val="4.6190595514605963E-2"/>
                  <c:y val="1.2608746940340322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trendlineLbl>
          </c:trendline>
          <c:xVal>
            <c:numRef>
              <c:f>'Main Trends'!$D$44:$D$67</c:f>
              <c:numCache>
                <c:formatCode>General</c:formatCode>
                <c:ptCount val="24"/>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59.347999999999999</c:v>
                </c:pt>
                <c:pt idx="13">
                  <c:v>47.198</c:v>
                </c:pt>
                <c:pt idx="14">
                  <c:v>67.853000000000009</c:v>
                </c:pt>
                <c:pt idx="15">
                  <c:v>36.262999999999998</c:v>
                </c:pt>
                <c:pt idx="16">
                  <c:v>39.908000000000001</c:v>
                </c:pt>
                <c:pt idx="17">
                  <c:v>31.402999999999999</c:v>
                </c:pt>
                <c:pt idx="18">
                  <c:v>28.972999999999999</c:v>
                </c:pt>
                <c:pt idx="19">
                  <c:v>38.692999999999998</c:v>
                </c:pt>
                <c:pt idx="20">
                  <c:v>37.478000000000002</c:v>
                </c:pt>
                <c:pt idx="21">
                  <c:v>30.188000000000002</c:v>
                </c:pt>
                <c:pt idx="22">
                  <c:v>24.113</c:v>
                </c:pt>
                <c:pt idx="23">
                  <c:v>27.757999999999999</c:v>
                </c:pt>
              </c:numCache>
            </c:numRef>
          </c:xVal>
          <c:yVal>
            <c:numRef>
              <c:f>'Main Trends'!$H$44:$H$67</c:f>
              <c:numCache>
                <c:formatCode>General</c:formatCode>
                <c:ptCount val="24"/>
                <c:pt idx="0">
                  <c:v>26</c:v>
                </c:pt>
                <c:pt idx="1">
                  <c:v>29</c:v>
                </c:pt>
                <c:pt idx="2">
                  <c:v>18</c:v>
                </c:pt>
                <c:pt idx="3">
                  <c:v>27</c:v>
                </c:pt>
                <c:pt idx="4">
                  <c:v>31</c:v>
                </c:pt>
                <c:pt idx="5">
                  <c:v>39</c:v>
                </c:pt>
                <c:pt idx="6">
                  <c:v>22</c:v>
                </c:pt>
                <c:pt idx="7">
                  <c:v>25</c:v>
                </c:pt>
                <c:pt idx="8">
                  <c:v>32</c:v>
                </c:pt>
                <c:pt idx="9">
                  <c:v>38</c:v>
                </c:pt>
                <c:pt idx="10">
                  <c:v>27</c:v>
                </c:pt>
                <c:pt idx="11">
                  <c:v>38</c:v>
                </c:pt>
                <c:pt idx="12">
                  <c:v>36</c:v>
                </c:pt>
                <c:pt idx="13">
                  <c:v>32</c:v>
                </c:pt>
                <c:pt idx="14">
                  <c:v>33</c:v>
                </c:pt>
                <c:pt idx="15">
                  <c:v>31</c:v>
                </c:pt>
                <c:pt idx="16">
                  <c:v>32</c:v>
                </c:pt>
                <c:pt idx="17">
                  <c:v>48</c:v>
                </c:pt>
                <c:pt idx="18">
                  <c:v>31</c:v>
                </c:pt>
                <c:pt idx="19">
                  <c:v>29</c:v>
                </c:pt>
                <c:pt idx="20">
                  <c:v>38</c:v>
                </c:pt>
                <c:pt idx="21">
                  <c:v>34</c:v>
                </c:pt>
                <c:pt idx="22">
                  <c:v>29</c:v>
                </c:pt>
                <c:pt idx="23">
                  <c:v>35</c:v>
                </c:pt>
              </c:numCache>
            </c:numRef>
          </c:yVal>
          <c:smooth val="0"/>
          <c:extLst>
            <c:ext xmlns:c16="http://schemas.microsoft.com/office/drawing/2014/chart" uri="{C3380CC4-5D6E-409C-BE32-E72D297353CC}">
              <c16:uniqueId val="{0000001B-7A32-49FD-A54D-523F2D48F311}"/>
            </c:ext>
          </c:extLst>
        </c:ser>
        <c:dLbls>
          <c:showLegendKey val="0"/>
          <c:showVal val="0"/>
          <c:showCatName val="0"/>
          <c:showSerName val="0"/>
          <c:showPercent val="0"/>
          <c:showBubbleSize val="0"/>
        </c:dLbls>
        <c:axId val="545082128"/>
        <c:axId val="545082456"/>
      </c:scatterChart>
      <c:scatterChart>
        <c:scatterStyle val="lineMarker"/>
        <c:varyColors val="0"/>
        <c:ser>
          <c:idx val="1"/>
          <c:order val="1"/>
          <c:tx>
            <c:v>Resistive2</c:v>
          </c:tx>
          <c:spPr>
            <a:ln w="25400" cap="rnd">
              <a:noFill/>
              <a:round/>
            </a:ln>
            <a:effectLst/>
          </c:spPr>
          <c:marker>
            <c:symbol val="triangle"/>
            <c:size val="5"/>
            <c:spPr>
              <a:solidFill>
                <a:schemeClr val="tx1">
                  <a:lumMod val="50000"/>
                  <a:lumOff val="50000"/>
                </a:schemeClr>
              </a:solidFill>
              <a:ln w="9525">
                <a:solidFill>
                  <a:schemeClr val="tx1">
                    <a:lumMod val="50000"/>
                    <a:lumOff val="50000"/>
                  </a:schemeClr>
                </a:solidFill>
                <a:round/>
              </a:ln>
              <a:effectLst/>
            </c:spPr>
          </c:marker>
          <c:dLbls>
            <c:dLbl>
              <c:idx val="0"/>
              <c:tx>
                <c:rich>
                  <a:bodyPr/>
                  <a:lstStyle/>
                  <a:p>
                    <a:fld id="{704DFDD3-EF11-4135-B3FD-55D730B591F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7A32-49FD-A54D-523F2D48F311}"/>
                </c:ext>
              </c:extLst>
            </c:dLbl>
            <c:dLbl>
              <c:idx val="1"/>
              <c:tx>
                <c:rich>
                  <a:bodyPr/>
                  <a:lstStyle/>
                  <a:p>
                    <a:fld id="{BA853258-40E1-4F2B-91C5-241E19EDD5C0}"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7A32-49FD-A54D-523F2D48F311}"/>
                </c:ext>
              </c:extLst>
            </c:dLbl>
            <c:dLbl>
              <c:idx val="2"/>
              <c:tx>
                <c:rich>
                  <a:bodyPr/>
                  <a:lstStyle/>
                  <a:p>
                    <a:fld id="{16391B40-21C4-4E1E-A4C4-B27B37BB2423}"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7A32-49FD-A54D-523F2D48F311}"/>
                </c:ext>
              </c:extLst>
            </c:dLbl>
            <c:dLbl>
              <c:idx val="3"/>
              <c:tx>
                <c:rich>
                  <a:bodyPr/>
                  <a:lstStyle/>
                  <a:p>
                    <a:fld id="{2B3A8762-D435-438B-99C8-14A218EE008B}"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7A32-49FD-A54D-523F2D48F311}"/>
                </c:ext>
              </c:extLst>
            </c:dLbl>
            <c:dLbl>
              <c:idx val="4"/>
              <c:tx>
                <c:rich>
                  <a:bodyPr/>
                  <a:lstStyle/>
                  <a:p>
                    <a:fld id="{F6B27AF1-C2FB-40A0-A0AB-FCF223C0FDB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7A32-49FD-A54D-523F2D48F311}"/>
                </c:ext>
              </c:extLst>
            </c:dLbl>
            <c:dLbl>
              <c:idx val="5"/>
              <c:tx>
                <c:rich>
                  <a:bodyPr/>
                  <a:lstStyle/>
                  <a:p>
                    <a:fld id="{5AD21624-93B4-47EC-951A-FABB9C30E7D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7A32-49FD-A54D-523F2D48F311}"/>
                </c:ext>
              </c:extLst>
            </c:dLbl>
            <c:dLbl>
              <c:idx val="6"/>
              <c:layout>
                <c:manualLayout>
                  <c:x val="-2.4479804161566705E-3"/>
                  <c:y val="1.8726591760298253E-3"/>
                </c:manualLayout>
              </c:layout>
              <c:tx>
                <c:rich>
                  <a:bodyPr/>
                  <a:lstStyle/>
                  <a:p>
                    <a:fld id="{8F27052B-E657-4C17-8788-19366869FCC8}"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7A32-49FD-A54D-523F2D48F311}"/>
                </c:ext>
              </c:extLst>
            </c:dLbl>
            <c:dLbl>
              <c:idx val="7"/>
              <c:tx>
                <c:rich>
                  <a:bodyPr/>
                  <a:lstStyle/>
                  <a:p>
                    <a:fld id="{C6959716-8B6D-46E3-B12A-D7550D7D4A6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7A32-49FD-A54D-523F2D48F311}"/>
                </c:ext>
              </c:extLst>
            </c:dLbl>
            <c:dLbl>
              <c:idx val="8"/>
              <c:tx>
                <c:rich>
                  <a:bodyPr/>
                  <a:lstStyle/>
                  <a:p>
                    <a:fld id="{6E1BF268-CAAA-48DA-9CCA-970F17F03D3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7A32-49FD-A54D-523F2D48F311}"/>
                </c:ext>
              </c:extLst>
            </c:dLbl>
            <c:dLbl>
              <c:idx val="9"/>
              <c:tx>
                <c:rich>
                  <a:bodyPr/>
                  <a:lstStyle/>
                  <a:p>
                    <a:fld id="{8015720A-A4F4-4121-8085-9126B39EF621}"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7A32-49FD-A54D-523F2D48F311}"/>
                </c:ext>
              </c:extLst>
            </c:dLbl>
            <c:dLbl>
              <c:idx val="10"/>
              <c:tx>
                <c:rich>
                  <a:bodyPr/>
                  <a:lstStyle/>
                  <a:p>
                    <a:fld id="{81723640-AE3A-4A2F-BC8C-C8F73B227383}"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7A32-49FD-A54D-523F2D48F311}"/>
                </c:ext>
              </c:extLst>
            </c:dLbl>
            <c:dLbl>
              <c:idx val="11"/>
              <c:tx>
                <c:rich>
                  <a:bodyPr/>
                  <a:lstStyle/>
                  <a:p>
                    <a:fld id="{8D52C3E3-E0F5-4CB4-8D7E-9D7C8219AF84}"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7A32-49FD-A54D-523F2D48F311}"/>
                </c:ext>
              </c:extLst>
            </c:dLbl>
            <c:dLbl>
              <c:idx val="12"/>
              <c:tx>
                <c:rich>
                  <a:bodyPr/>
                  <a:lstStyle/>
                  <a:p>
                    <a:fld id="{B53CFB6A-B53B-4ADB-8EF0-B83226CDFE04}"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8-7A32-49FD-A54D-523F2D48F311}"/>
                </c:ext>
              </c:extLst>
            </c:dLbl>
            <c:dLbl>
              <c:idx val="13"/>
              <c:layout>
                <c:manualLayout>
                  <c:x val="-2.2625507184918989E-2"/>
                  <c:y val="1.5903594915803995E-2"/>
                </c:manualLayout>
              </c:layout>
              <c:tx>
                <c:rich>
                  <a:bodyPr/>
                  <a:lstStyle/>
                  <a:p>
                    <a:fld id="{28B551BA-4683-4BF9-9BC1-E1650ACDBD48}"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9-7A32-49FD-A54D-523F2D48F311}"/>
                </c:ext>
              </c:extLst>
            </c:dLbl>
            <c:dLbl>
              <c:idx val="14"/>
              <c:tx>
                <c:rich>
                  <a:bodyPr/>
                  <a:lstStyle/>
                  <a:p>
                    <a:fld id="{071FDFD2-95A2-40D2-A12B-D053BA65432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A-7A32-49FD-A54D-523F2D48F311}"/>
                </c:ext>
              </c:extLst>
            </c:dLbl>
            <c:dLbl>
              <c:idx val="15"/>
              <c:tx>
                <c:rich>
                  <a:bodyPr/>
                  <a:lstStyle/>
                  <a:p>
                    <a:fld id="{421F013C-9B73-4483-8CB4-67AEBF5AAE1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B-7A32-49FD-A54D-523F2D48F311}"/>
                </c:ext>
              </c:extLst>
            </c:dLbl>
            <c:dLbl>
              <c:idx val="16"/>
              <c:tx>
                <c:rich>
                  <a:bodyPr/>
                  <a:lstStyle/>
                  <a:p>
                    <a:fld id="{BCB77D30-492A-4333-9397-704130EF43D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7A32-49FD-A54D-523F2D48F311}"/>
                </c:ext>
              </c:extLst>
            </c:dLbl>
            <c:dLbl>
              <c:idx val="17"/>
              <c:tx>
                <c:rich>
                  <a:bodyPr/>
                  <a:lstStyle/>
                  <a:p>
                    <a:fld id="{7A66B015-6F7A-4167-ACE2-BDCBF4A191D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7A32-49FD-A54D-523F2D48F311}"/>
                </c:ext>
              </c:extLst>
            </c:dLbl>
            <c:dLbl>
              <c:idx val="18"/>
              <c:tx>
                <c:rich>
                  <a:bodyPr/>
                  <a:lstStyle/>
                  <a:p>
                    <a:fld id="{DE78D408-9A52-48EC-98F3-B6C3B6B08C67}"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E-7A32-49FD-A54D-523F2D48F311}"/>
                </c:ext>
              </c:extLst>
            </c:dLbl>
            <c:dLbl>
              <c:idx val="19"/>
              <c:tx>
                <c:rich>
                  <a:bodyPr/>
                  <a:lstStyle/>
                  <a:p>
                    <a:fld id="{D97338AD-17B5-45E3-A39C-C223D928C0A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F-7A32-49FD-A54D-523F2D48F311}"/>
                </c:ext>
              </c:extLst>
            </c:dLbl>
            <c:dLbl>
              <c:idx val="20"/>
              <c:tx>
                <c:rich>
                  <a:bodyPr/>
                  <a:lstStyle/>
                  <a:p>
                    <a:fld id="{FD7F9869-72BC-4028-BF1F-3B6CD77FC94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7A32-49FD-A54D-523F2D48F311}"/>
                </c:ext>
              </c:extLst>
            </c:dLbl>
            <c:dLbl>
              <c:idx val="21"/>
              <c:tx>
                <c:rich>
                  <a:bodyPr/>
                  <a:lstStyle/>
                  <a:p>
                    <a:fld id="{0E15B41A-B67F-4879-A5F1-ED09640B916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1-7A32-49FD-A54D-523F2D48F311}"/>
                </c:ext>
              </c:extLst>
            </c:dLbl>
            <c:dLbl>
              <c:idx val="22"/>
              <c:tx>
                <c:rich>
                  <a:bodyPr/>
                  <a:lstStyle/>
                  <a:p>
                    <a:fld id="{63C0E35F-52A9-482A-9578-7AF155A8E7A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2-7A32-49FD-A54D-523F2D48F311}"/>
                </c:ext>
              </c:extLst>
            </c:dLbl>
            <c:dLbl>
              <c:idx val="23"/>
              <c:layout>
                <c:manualLayout>
                  <c:x val="-6.2656058751529992E-2"/>
                  <c:y val="-6.8663376582579738E-17"/>
                </c:manualLayout>
              </c:layout>
              <c:tx>
                <c:rich>
                  <a:bodyPr/>
                  <a:lstStyle/>
                  <a:p>
                    <a:fld id="{984B4D1C-CE40-4113-956B-52C4978900A3}"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3-7A32-49FD-A54D-523F2D48F311}"/>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trendline>
            <c:spPr>
              <a:ln w="9525" cap="rnd">
                <a:solidFill>
                  <a:schemeClr val="tx1">
                    <a:lumMod val="50000"/>
                    <a:lumOff val="50000"/>
                  </a:schemeClr>
                </a:solidFill>
              </a:ln>
              <a:effectLst/>
            </c:spPr>
            <c:trendlineType val="linear"/>
            <c:dispRSqr val="1"/>
            <c:dispEq val="0"/>
            <c:trendlineLbl>
              <c:layout>
                <c:manualLayout>
                  <c:x val="0.12112539635115981"/>
                  <c:y val="6.0849640206457445E-2"/>
                </c:manualLayout>
              </c:layout>
              <c:numFmt formatCode="General" sourceLinked="0"/>
              <c:spPr>
                <a:noFill/>
                <a:ln>
                  <a:noFill/>
                </a:ln>
                <a:effectLst/>
              </c:spPr>
              <c:txPr>
                <a:bodyPr rot="0" spcFirstLastPara="1" vertOverflow="ellipsis" vert="horz" wrap="square" anchor="ctr" anchorCtr="1"/>
                <a:lstStyle/>
                <a:p>
                  <a:pPr>
                    <a:defRPr sz="1200" b="1" i="0" u="none" strike="noStrike" kern="1200" baseline="0">
                      <a:solidFill>
                        <a:schemeClr val="tx1">
                          <a:lumMod val="50000"/>
                          <a:lumOff val="50000"/>
                        </a:schemeClr>
                      </a:solidFill>
                      <a:latin typeface="+mn-lt"/>
                      <a:ea typeface="+mn-ea"/>
                      <a:cs typeface="+mn-cs"/>
                    </a:defRPr>
                  </a:pPr>
                  <a:endParaRPr lang="en-US"/>
                </a:p>
              </c:txPr>
            </c:trendlineLbl>
          </c:trendline>
          <c:xVal>
            <c:numRef>
              <c:f>'Main Trends'!$D$44:$D$67</c:f>
              <c:numCache>
                <c:formatCode>General</c:formatCode>
                <c:ptCount val="24"/>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59.347999999999999</c:v>
                </c:pt>
                <c:pt idx="13">
                  <c:v>47.198</c:v>
                </c:pt>
                <c:pt idx="14">
                  <c:v>67.853000000000009</c:v>
                </c:pt>
                <c:pt idx="15">
                  <c:v>36.262999999999998</c:v>
                </c:pt>
                <c:pt idx="16">
                  <c:v>39.908000000000001</c:v>
                </c:pt>
                <c:pt idx="17">
                  <c:v>31.402999999999999</c:v>
                </c:pt>
                <c:pt idx="18">
                  <c:v>28.972999999999999</c:v>
                </c:pt>
                <c:pt idx="19">
                  <c:v>38.692999999999998</c:v>
                </c:pt>
                <c:pt idx="20">
                  <c:v>37.478000000000002</c:v>
                </c:pt>
                <c:pt idx="21">
                  <c:v>30.188000000000002</c:v>
                </c:pt>
                <c:pt idx="22">
                  <c:v>24.113</c:v>
                </c:pt>
                <c:pt idx="23">
                  <c:v>27.757999999999999</c:v>
                </c:pt>
              </c:numCache>
            </c:numRef>
          </c:xVal>
          <c:yVal>
            <c:numRef>
              <c:f>'Main Trends'!$G$44:$G$67</c:f>
              <c:numCache>
                <c:formatCode>General</c:formatCode>
                <c:ptCount val="24"/>
                <c:pt idx="0">
                  <c:v>18</c:v>
                </c:pt>
                <c:pt idx="1">
                  <c:v>14</c:v>
                </c:pt>
                <c:pt idx="2">
                  <c:v>6</c:v>
                </c:pt>
                <c:pt idx="3">
                  <c:v>6</c:v>
                </c:pt>
                <c:pt idx="4">
                  <c:v>10</c:v>
                </c:pt>
                <c:pt idx="5">
                  <c:v>20</c:v>
                </c:pt>
                <c:pt idx="6">
                  <c:v>5</c:v>
                </c:pt>
                <c:pt idx="7">
                  <c:v>15</c:v>
                </c:pt>
                <c:pt idx="8">
                  <c:v>18</c:v>
                </c:pt>
                <c:pt idx="9">
                  <c:v>14</c:v>
                </c:pt>
                <c:pt idx="10">
                  <c:v>10</c:v>
                </c:pt>
                <c:pt idx="11">
                  <c:v>19</c:v>
                </c:pt>
                <c:pt idx="12">
                  <c:v>16</c:v>
                </c:pt>
                <c:pt idx="13">
                  <c:v>21</c:v>
                </c:pt>
                <c:pt idx="14">
                  <c:v>14</c:v>
                </c:pt>
                <c:pt idx="15">
                  <c:v>23</c:v>
                </c:pt>
                <c:pt idx="16">
                  <c:v>24</c:v>
                </c:pt>
                <c:pt idx="17">
                  <c:v>26</c:v>
                </c:pt>
                <c:pt idx="18">
                  <c:v>22</c:v>
                </c:pt>
                <c:pt idx="19">
                  <c:v>30</c:v>
                </c:pt>
                <c:pt idx="20">
                  <c:v>22</c:v>
                </c:pt>
                <c:pt idx="21">
                  <c:v>25</c:v>
                </c:pt>
                <c:pt idx="22">
                  <c:v>34</c:v>
                </c:pt>
                <c:pt idx="23">
                  <c:v>22</c:v>
                </c:pt>
              </c:numCache>
            </c:numRef>
          </c:yVal>
          <c:smooth val="0"/>
          <c:extLst>
            <c:ext xmlns:c15="http://schemas.microsoft.com/office/drawing/2012/chart" uri="{02D57815-91ED-43cb-92C2-25804820EDAC}">
              <c15:datalabelsRange>
                <c15:f>'Main Trends'!$B$44:$B$67</c15:f>
                <c15:dlblRangeCache>
                  <c:ptCount val="24"/>
                  <c:pt idx="0">
                    <c:v>Phillipines</c:v>
                  </c:pt>
                  <c:pt idx="1">
                    <c:v>India</c:v>
                  </c:pt>
                  <c:pt idx="2">
                    <c:v>Qatar</c:v>
                  </c:pt>
                  <c:pt idx="3">
                    <c:v>Egypt</c:v>
                  </c:pt>
                  <c:pt idx="4">
                    <c:v>UAE</c:v>
                  </c:pt>
                  <c:pt idx="5">
                    <c:v>Thailand</c:v>
                  </c:pt>
                  <c:pt idx="6">
                    <c:v>Kuwait</c:v>
                  </c:pt>
                  <c:pt idx="7">
                    <c:v>Bahrain</c:v>
                  </c:pt>
                  <c:pt idx="8">
                    <c:v>Malaysia</c:v>
                  </c:pt>
                  <c:pt idx="9">
                    <c:v>Indonesia</c:v>
                  </c:pt>
                  <c:pt idx="10">
                    <c:v>Saudia Arabia</c:v>
                  </c:pt>
                  <c:pt idx="11">
                    <c:v>Singapore</c:v>
                  </c:pt>
                  <c:pt idx="12">
                    <c:v>Taiwan</c:v>
                  </c:pt>
                  <c:pt idx="13">
                    <c:v>Spain</c:v>
                  </c:pt>
                  <c:pt idx="14">
                    <c:v>Italy</c:v>
                  </c:pt>
                  <c:pt idx="15">
                    <c:v>Australia</c:v>
                  </c:pt>
                  <c:pt idx="16">
                    <c:v>France</c:v>
                  </c:pt>
                  <c:pt idx="17">
                    <c:v>Hong Kong</c:v>
                  </c:pt>
                  <c:pt idx="18">
                    <c:v>Great Britain</c:v>
                  </c:pt>
                  <c:pt idx="19">
                    <c:v>Germany</c:v>
                  </c:pt>
                  <c:pt idx="20">
                    <c:v>Finland</c:v>
                  </c:pt>
                  <c:pt idx="21">
                    <c:v>Norway</c:v>
                  </c:pt>
                  <c:pt idx="22">
                    <c:v>Sweden</c:v>
                  </c:pt>
                  <c:pt idx="23">
                    <c:v>Denmark</c:v>
                  </c:pt>
                </c15:dlblRangeCache>
              </c15:datalabelsRange>
            </c:ext>
            <c:ext xmlns:c16="http://schemas.microsoft.com/office/drawing/2014/chart" uri="{C3380CC4-5D6E-409C-BE32-E72D297353CC}">
              <c16:uniqueId val="{00000035-7A32-49FD-A54D-523F2D48F311}"/>
            </c:ext>
          </c:extLst>
        </c:ser>
        <c:dLbls>
          <c:showLegendKey val="0"/>
          <c:showVal val="0"/>
          <c:showCatName val="0"/>
          <c:showSerName val="0"/>
          <c:showPercent val="0"/>
          <c:showBubbleSize val="0"/>
        </c:dLbls>
        <c:axId val="283512520"/>
        <c:axId val="283505304"/>
      </c:scatterChart>
      <c:valAx>
        <c:axId val="545082128"/>
        <c:scaling>
          <c:orientation val="minMax"/>
        </c:scaling>
        <c:delete val="0"/>
        <c:axPos val="b"/>
        <c:majorGridlines>
          <c:spPr>
            <a:ln w="9525" cap="flat" cmpd="sng" algn="ctr">
              <a:solidFill>
                <a:schemeClr val="tx2">
                  <a:lumMod val="15000"/>
                  <a:lumOff val="85000"/>
                </a:schemeClr>
              </a:solidFill>
              <a:round/>
            </a:ln>
            <a:effectLst/>
          </c:spPr>
        </c:majorGridlines>
        <c:title>
          <c:tx>
            <c:rich>
              <a:bodyPr rot="0" spcFirstLastPara="1" vertOverflow="ellipsis" vert="horz" wrap="square" anchor="ctr" anchorCtr="1"/>
              <a:lstStyle/>
              <a:p>
                <a:pPr>
                  <a:defRPr sz="2200" b="1" i="0" u="none" strike="noStrike" kern="1200" baseline="0">
                    <a:solidFill>
                      <a:schemeClr val="tx2"/>
                    </a:solidFill>
                    <a:latin typeface="+mn-lt"/>
                    <a:ea typeface="+mn-ea"/>
                    <a:cs typeface="+mn-cs"/>
                  </a:defRPr>
                </a:pPr>
                <a:r>
                  <a:rPr lang="en-GB" sz="2000"/>
                  <a:t>% Debiased National Religiosity</a:t>
                </a:r>
              </a:p>
            </c:rich>
          </c:tx>
          <c:overlay val="0"/>
          <c:spPr>
            <a:noFill/>
            <a:ln>
              <a:noFill/>
            </a:ln>
            <a:effectLst/>
          </c:spPr>
          <c:txPr>
            <a:bodyPr rot="0" spcFirstLastPara="1" vertOverflow="ellipsis" vert="horz" wrap="square" anchor="ctr" anchorCtr="1"/>
            <a:lstStyle/>
            <a:p>
              <a:pPr>
                <a:defRPr sz="2200" b="1" i="0" u="none" strike="noStrike" kern="1200" baseline="0">
                  <a:solidFill>
                    <a:schemeClr val="tx2"/>
                  </a:solidFill>
                  <a:latin typeface="+mn-lt"/>
                  <a:ea typeface="+mn-ea"/>
                  <a:cs typeface="+mn-cs"/>
                </a:defRPr>
              </a:pPr>
              <a:endParaRPr lang="en-US"/>
            </a:p>
          </c:txPr>
        </c:title>
        <c:numFmt formatCode="General" sourceLinked="1"/>
        <c:majorTickMark val="none"/>
        <c:minorTickMark val="none"/>
        <c:tickLblPos val="nextTo"/>
        <c:spPr>
          <a:noFill/>
          <a:ln>
            <a:solidFill>
              <a:schemeClr val="tx2">
                <a:lumMod val="40000"/>
                <a:lumOff val="60000"/>
              </a:schemeClr>
            </a:solid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545082456"/>
        <c:crosses val="autoZero"/>
        <c:crossBetween val="midCat"/>
      </c:valAx>
      <c:valAx>
        <c:axId val="545082456"/>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rgbClr val="44546A"/>
                    </a:solidFill>
                    <a:latin typeface="+mn-lt"/>
                    <a:ea typeface="+mn-ea"/>
                    <a:cs typeface="+mn-cs"/>
                  </a:defRPr>
                </a:pPr>
                <a:r>
                  <a:rPr lang="en-GB" sz="1750" b="1" i="0" baseline="0">
                    <a:effectLst/>
                  </a:rPr>
                  <a:t>% CC </a:t>
                </a:r>
                <a:r>
                  <a:rPr lang="en-GB" sz="1750" b="1" i="1" baseline="0">
                    <a:effectLst/>
                  </a:rPr>
                  <a:t>endorsing</a:t>
                </a:r>
                <a:r>
                  <a:rPr lang="en-GB" sz="1750" b="1" i="0" baseline="0">
                    <a:effectLst/>
                  </a:rPr>
                  <a:t> attitudes: </a:t>
                </a:r>
                <a:r>
                  <a:rPr lang="en-GB" sz="1500" b="1" i="0" baseline="0">
                    <a:effectLst/>
                  </a:rPr>
                  <a:t>UN power to combat: 'a great d</a:t>
                </a:r>
                <a:r>
                  <a:rPr lang="en-GB" sz="1600" b="1" i="0" baseline="0">
                    <a:effectLst/>
                  </a:rPr>
                  <a:t>eal'</a:t>
                </a:r>
                <a:endParaRPr lang="en-GB" sz="1600" b="1">
                  <a:effectLst/>
                </a:endParaRPr>
              </a:p>
              <a:p>
                <a:pPr marL="0" marR="0" lvl="0" indent="0" algn="ctr" defTabSz="914400" rtl="0" eaLnBrk="1" fontAlgn="auto" latinLnBrk="0" hangingPunct="1">
                  <a:lnSpc>
                    <a:spcPct val="100000"/>
                  </a:lnSpc>
                  <a:spcBef>
                    <a:spcPts val="0"/>
                  </a:spcBef>
                  <a:spcAft>
                    <a:spcPts val="0"/>
                  </a:spcAft>
                  <a:buClrTx/>
                  <a:buSzTx/>
                  <a:buFontTx/>
                  <a:buNone/>
                  <a:tabLst/>
                  <a:defRPr>
                    <a:solidFill>
                      <a:srgbClr val="44546A"/>
                    </a:solidFill>
                  </a:defRPr>
                </a:pPr>
                <a:endParaRPr lang="en-GB"/>
              </a:p>
            </c:rich>
          </c:tx>
          <c:layout>
            <c:manualLayout>
              <c:xMode val="edge"/>
              <c:yMode val="edge"/>
              <c:x val="1.2239902080783354E-2"/>
              <c:y val="0.11743445692883893"/>
            </c:manualLayout>
          </c:layout>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rgbClr val="44546A"/>
                  </a:solidFill>
                  <a:latin typeface="+mn-lt"/>
                  <a:ea typeface="+mn-ea"/>
                  <a:cs typeface="+mn-cs"/>
                </a:defRPr>
              </a:pPr>
              <a:endParaRPr lang="en-US"/>
            </a:p>
          </c:txPr>
        </c:title>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crossAx val="545082128"/>
        <c:crosses val="autoZero"/>
        <c:crossBetween val="midCat"/>
      </c:valAx>
      <c:valAx>
        <c:axId val="283505304"/>
        <c:scaling>
          <c:orientation val="minMax"/>
          <c:max val="40"/>
        </c:scaling>
        <c:delete val="0"/>
        <c:axPos val="r"/>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rgbClr val="44546A"/>
                    </a:solidFill>
                    <a:latin typeface="+mn-lt"/>
                    <a:ea typeface="+mn-ea"/>
                    <a:cs typeface="+mn-cs"/>
                  </a:defRPr>
                </a:pPr>
                <a:r>
                  <a:rPr lang="en-GB" sz="1800" b="1" i="0" baseline="0">
                    <a:effectLst/>
                  </a:rPr>
                  <a:t>% CC </a:t>
                </a:r>
                <a:r>
                  <a:rPr lang="en-GB" sz="1800" b="1" i="1" baseline="0">
                    <a:effectLst/>
                  </a:rPr>
                  <a:t>resistive</a:t>
                </a:r>
                <a:r>
                  <a:rPr lang="en-GB" sz="1800" b="1" i="0" baseline="0">
                    <a:effectLst/>
                  </a:rPr>
                  <a:t> attitudes:</a:t>
                </a:r>
              </a:p>
              <a:p>
                <a:pPr marL="0" marR="0" lvl="0" indent="0" algn="ctr" defTabSz="914400" rtl="0" eaLnBrk="1" fontAlgn="auto" latinLnBrk="0" hangingPunct="1">
                  <a:lnSpc>
                    <a:spcPct val="100000"/>
                  </a:lnSpc>
                  <a:spcBef>
                    <a:spcPts val="0"/>
                  </a:spcBef>
                  <a:spcAft>
                    <a:spcPts val="0"/>
                  </a:spcAft>
                  <a:buClrTx/>
                  <a:buSzTx/>
                  <a:buFontTx/>
                  <a:buNone/>
                  <a:tabLst/>
                  <a:defRPr>
                    <a:solidFill>
                      <a:srgbClr val="44546A"/>
                    </a:solidFill>
                  </a:defRPr>
                </a:pPr>
                <a:r>
                  <a:rPr lang="en-GB" sz="1600" b="1" i="0" baseline="0">
                    <a:effectLst/>
                  </a:rPr>
                  <a:t>UN power to combat: 'not much' + 'no power'</a:t>
                </a:r>
                <a:endParaRPr lang="en-GB" sz="1600">
                  <a:effectLst/>
                </a:endParaRPr>
              </a:p>
              <a:p>
                <a:pPr marL="0" marR="0" lvl="0" indent="0" algn="ctr" defTabSz="914400" rtl="0" eaLnBrk="1" fontAlgn="auto" latinLnBrk="0" hangingPunct="1">
                  <a:lnSpc>
                    <a:spcPct val="100000"/>
                  </a:lnSpc>
                  <a:spcBef>
                    <a:spcPts val="0"/>
                  </a:spcBef>
                  <a:spcAft>
                    <a:spcPts val="0"/>
                  </a:spcAft>
                  <a:buClrTx/>
                  <a:buSzTx/>
                  <a:buFontTx/>
                  <a:buNone/>
                  <a:tabLst/>
                  <a:defRPr>
                    <a:solidFill>
                      <a:srgbClr val="44546A"/>
                    </a:solidFill>
                  </a:defRPr>
                </a:pPr>
                <a:endParaRPr lang="en-GB"/>
              </a:p>
            </c:rich>
          </c:tx>
          <c:layout>
            <c:manualLayout>
              <c:xMode val="edge"/>
              <c:yMode val="edge"/>
              <c:x val="0.92228886168910651"/>
              <c:y val="0.22604868913857676"/>
            </c:manualLayout>
          </c:layout>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rgbClr val="44546A"/>
                  </a:solidFill>
                  <a:latin typeface="+mn-lt"/>
                  <a:ea typeface="+mn-ea"/>
                  <a:cs typeface="+mn-cs"/>
                </a:defRPr>
              </a:pPr>
              <a:endParaRPr lang="en-US"/>
            </a:p>
          </c:txPr>
        </c:title>
        <c:numFmt formatCode="General" sourceLinked="1"/>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crossAx val="283512520"/>
        <c:crosses val="max"/>
        <c:crossBetween val="midCat"/>
      </c:valAx>
      <c:valAx>
        <c:axId val="283512520"/>
        <c:scaling>
          <c:orientation val="minMax"/>
        </c:scaling>
        <c:delete val="1"/>
        <c:axPos val="b"/>
        <c:numFmt formatCode="General" sourceLinked="1"/>
        <c:majorTickMark val="out"/>
        <c:minorTickMark val="none"/>
        <c:tickLblPos val="nextTo"/>
        <c:crossAx val="28350530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GB" sz="1650" b="1" i="0" baseline="0">
                <a:solidFill>
                  <a:sysClr val="windowText" lastClr="000000"/>
                </a:solidFill>
                <a:effectLst/>
              </a:rPr>
              <a:t>% Climate-change</a:t>
            </a:r>
            <a:r>
              <a:rPr lang="en-GB" sz="1650" b="1" i="1" baseline="0">
                <a:solidFill>
                  <a:sysClr val="windowText" lastClr="000000"/>
                </a:solidFill>
                <a:effectLst/>
              </a:rPr>
              <a:t> endorsing</a:t>
            </a:r>
            <a:r>
              <a:rPr lang="en-GB" sz="1650" b="1" i="0" baseline="0">
                <a:solidFill>
                  <a:sysClr val="windowText" lastClr="000000"/>
                </a:solidFill>
                <a:effectLst/>
              </a:rPr>
              <a:t> national responses to climate survey questions, </a:t>
            </a:r>
            <a:r>
              <a:rPr lang="en-GB" sz="1650" b="0" i="0" baseline="0">
                <a:solidFill>
                  <a:sysClr val="windowText" lastClr="000000"/>
                </a:solidFill>
                <a:effectLst/>
              </a:rPr>
              <a:t>versus</a:t>
            </a:r>
            <a:r>
              <a:rPr lang="en-GB" sz="1650" b="1" i="0" baseline="0">
                <a:solidFill>
                  <a:sysClr val="windowText" lastClr="000000"/>
                </a:solidFill>
                <a:effectLst/>
              </a:rPr>
              <a:t> National Religiosity. </a:t>
            </a:r>
            <a:r>
              <a:rPr lang="en-GB" sz="1650" b="1" i="0" u="sng" baseline="0">
                <a:solidFill>
                  <a:sysClr val="windowText" lastClr="000000"/>
                </a:solidFill>
                <a:effectLst/>
              </a:rPr>
              <a:t>Trends only</a:t>
            </a:r>
            <a:r>
              <a:rPr lang="en-GB" sz="1650" b="1" i="0" baseline="0">
                <a:solidFill>
                  <a:sysClr val="windowText" lastClr="000000"/>
                </a:solidFill>
                <a:effectLst/>
              </a:rPr>
              <a:t>. </a:t>
            </a:r>
            <a:r>
              <a:rPr lang="en-GB" sz="1650" b="1" i="1" baseline="0">
                <a:solidFill>
                  <a:sysClr val="windowText" lastClr="000000"/>
                </a:solidFill>
                <a:effectLst/>
              </a:rPr>
              <a:t>Reality-constrained</a:t>
            </a:r>
            <a:r>
              <a:rPr lang="en-GB" sz="1650" b="1" i="0" baseline="0">
                <a:solidFill>
                  <a:sysClr val="windowText" lastClr="000000"/>
                </a:solidFill>
                <a:effectLst/>
              </a:rPr>
              <a:t> questions = orange. </a:t>
            </a:r>
            <a:r>
              <a:rPr lang="en-GB" sz="1650" b="1" i="1" baseline="0">
                <a:solidFill>
                  <a:sysClr val="windowText" lastClr="000000"/>
                </a:solidFill>
                <a:effectLst/>
              </a:rPr>
              <a:t>Unconstrained</a:t>
            </a:r>
            <a:r>
              <a:rPr lang="en-GB" sz="1650" b="1" i="0" baseline="0">
                <a:solidFill>
                  <a:sysClr val="windowText" lastClr="000000"/>
                </a:solidFill>
                <a:effectLst/>
              </a:rPr>
              <a:t> questions = blue</a:t>
            </a:r>
            <a:r>
              <a:rPr lang="en-GB" sz="1650" b="1" baseline="0">
                <a:solidFill>
                  <a:sysClr val="windowText" lastClr="000000"/>
                </a:solidFill>
              </a:rPr>
              <a:t>.</a:t>
            </a:r>
            <a:endParaRPr lang="en-GB" sz="1650" b="1">
              <a:solidFill>
                <a:sysClr val="windowText" lastClr="000000"/>
              </a:solidFill>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6.9818733595800528E-2"/>
          <c:y val="9.7606832651073255E-2"/>
          <c:w val="0.86499216243802857"/>
          <c:h val="0.81948186889010011"/>
        </c:manualLayout>
      </c:layout>
      <c:scatterChart>
        <c:scatterStyle val="lineMarker"/>
        <c:varyColors val="0"/>
        <c:ser>
          <c:idx val="2"/>
          <c:order val="2"/>
          <c:tx>
            <c:v>Un Power to Combat CC: GD</c:v>
          </c:tx>
          <c:spPr>
            <a:ln w="25400" cap="rnd">
              <a:noFill/>
              <a:round/>
            </a:ln>
            <a:effectLst/>
          </c:spPr>
          <c:marker>
            <c:symbol val="none"/>
          </c:marker>
          <c:dPt>
            <c:idx val="7"/>
            <c:marker>
              <c:symbol val="none"/>
            </c:marker>
            <c:bubble3D val="0"/>
            <c:extLst>
              <c:ext xmlns:c16="http://schemas.microsoft.com/office/drawing/2014/chart" uri="{C3380CC4-5D6E-409C-BE32-E72D297353CC}">
                <c16:uniqueId val="{00000000-0E7D-4134-8F46-83E19357FAEB}"/>
              </c:ext>
            </c:extLst>
          </c:dPt>
          <c:dPt>
            <c:idx val="8"/>
            <c:marker>
              <c:symbol val="none"/>
            </c:marker>
            <c:bubble3D val="0"/>
            <c:extLst>
              <c:ext xmlns:c16="http://schemas.microsoft.com/office/drawing/2014/chart" uri="{C3380CC4-5D6E-409C-BE32-E72D297353CC}">
                <c16:uniqueId val="{00000001-0E7D-4134-8F46-83E19357FAEB}"/>
              </c:ext>
            </c:extLst>
          </c:dPt>
          <c:dPt>
            <c:idx val="11"/>
            <c:marker>
              <c:symbol val="none"/>
            </c:marker>
            <c:bubble3D val="0"/>
            <c:extLst>
              <c:ext xmlns:c16="http://schemas.microsoft.com/office/drawing/2014/chart" uri="{C3380CC4-5D6E-409C-BE32-E72D297353CC}">
                <c16:uniqueId val="{00000002-0E7D-4134-8F46-83E19357FAEB}"/>
              </c:ext>
            </c:extLst>
          </c:dPt>
          <c:trendline>
            <c:spPr>
              <a:ln w="28575" cap="rnd">
                <a:solidFill>
                  <a:schemeClr val="accent1">
                    <a:alpha val="60000"/>
                  </a:schemeClr>
                </a:solidFill>
                <a:prstDash val="solid"/>
              </a:ln>
              <a:effectLst/>
            </c:spPr>
            <c:trendlineType val="linear"/>
            <c:backward val="5"/>
            <c:dispRSqr val="0"/>
            <c:dispEq val="0"/>
          </c:trendline>
          <c:xVal>
            <c:numRef>
              <c:f>'Main Trends'!$D$113:$D$134</c:f>
              <c:numCache>
                <c:formatCode>General</c:formatCode>
                <c:ptCount val="22"/>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47.198</c:v>
                </c:pt>
                <c:pt idx="13">
                  <c:v>67.853000000000009</c:v>
                </c:pt>
                <c:pt idx="14">
                  <c:v>36.262999999999998</c:v>
                </c:pt>
                <c:pt idx="15">
                  <c:v>39.908000000000001</c:v>
                </c:pt>
                <c:pt idx="16">
                  <c:v>28.972999999999999</c:v>
                </c:pt>
                <c:pt idx="17">
                  <c:v>38.692999999999998</c:v>
                </c:pt>
                <c:pt idx="18">
                  <c:v>37.478000000000002</c:v>
                </c:pt>
                <c:pt idx="19">
                  <c:v>30.188000000000002</c:v>
                </c:pt>
                <c:pt idx="20">
                  <c:v>24.113</c:v>
                </c:pt>
                <c:pt idx="21">
                  <c:v>27.757999999999999</c:v>
                </c:pt>
              </c:numCache>
            </c:numRef>
          </c:xVal>
          <c:yVal>
            <c:numRef>
              <c:f>'Main Trends'!$F$113:$F$134</c:f>
              <c:numCache>
                <c:formatCode>General</c:formatCode>
                <c:ptCount val="22"/>
                <c:pt idx="0">
                  <c:v>64</c:v>
                </c:pt>
                <c:pt idx="1">
                  <c:v>58</c:v>
                </c:pt>
                <c:pt idx="2">
                  <c:v>67</c:v>
                </c:pt>
                <c:pt idx="3">
                  <c:v>56</c:v>
                </c:pt>
                <c:pt idx="4">
                  <c:v>51</c:v>
                </c:pt>
                <c:pt idx="5">
                  <c:v>44</c:v>
                </c:pt>
                <c:pt idx="6">
                  <c:v>62</c:v>
                </c:pt>
                <c:pt idx="7">
                  <c:v>53</c:v>
                </c:pt>
                <c:pt idx="8">
                  <c:v>47</c:v>
                </c:pt>
                <c:pt idx="9">
                  <c:v>47</c:v>
                </c:pt>
                <c:pt idx="10">
                  <c:v>46</c:v>
                </c:pt>
                <c:pt idx="11">
                  <c:v>41</c:v>
                </c:pt>
                <c:pt idx="12">
                  <c:v>43</c:v>
                </c:pt>
                <c:pt idx="13">
                  <c:v>49</c:v>
                </c:pt>
                <c:pt idx="14">
                  <c:v>36</c:v>
                </c:pt>
                <c:pt idx="15">
                  <c:v>31</c:v>
                </c:pt>
                <c:pt idx="16">
                  <c:v>32</c:v>
                </c:pt>
                <c:pt idx="17">
                  <c:v>27</c:v>
                </c:pt>
                <c:pt idx="18">
                  <c:v>29</c:v>
                </c:pt>
                <c:pt idx="19">
                  <c:v>31</c:v>
                </c:pt>
                <c:pt idx="20">
                  <c:v>23</c:v>
                </c:pt>
                <c:pt idx="21">
                  <c:v>27</c:v>
                </c:pt>
              </c:numCache>
            </c:numRef>
          </c:yVal>
          <c:smooth val="0"/>
          <c:extLst>
            <c:ext xmlns:c16="http://schemas.microsoft.com/office/drawing/2014/chart" uri="{C3380CC4-5D6E-409C-BE32-E72D297353CC}">
              <c16:uniqueId val="{00000004-0E7D-4134-8F46-83E19357FAEB}"/>
            </c:ext>
          </c:extLst>
        </c:ser>
        <c:ser>
          <c:idx val="0"/>
          <c:order val="6"/>
          <c:tx>
            <c:v>Climate Concern: Impacts</c:v>
          </c:tx>
          <c:spPr>
            <a:ln w="25400" cap="rnd">
              <a:noFill/>
              <a:round/>
            </a:ln>
            <a:effectLst/>
          </c:spPr>
          <c:marker>
            <c:symbol val="none"/>
          </c:marker>
          <c:trendline>
            <c:spPr>
              <a:ln w="57150" cap="rnd">
                <a:solidFill>
                  <a:schemeClr val="accent1"/>
                </a:solidFill>
                <a:prstDash val="solid"/>
              </a:ln>
              <a:effectLst/>
            </c:spPr>
            <c:trendlineType val="linear"/>
            <c:backward val="5"/>
            <c:dispRSqr val="0"/>
            <c:dispEq val="0"/>
          </c:trendline>
          <c:xVal>
            <c:numRef>
              <c:f>'Main Trends'!$D$113:$D$134</c:f>
              <c:numCache>
                <c:formatCode>General</c:formatCode>
                <c:ptCount val="22"/>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47.198</c:v>
                </c:pt>
                <c:pt idx="13">
                  <c:v>67.853000000000009</c:v>
                </c:pt>
                <c:pt idx="14">
                  <c:v>36.262999999999998</c:v>
                </c:pt>
                <c:pt idx="15">
                  <c:v>39.908000000000001</c:v>
                </c:pt>
                <c:pt idx="16">
                  <c:v>28.972999999999999</c:v>
                </c:pt>
                <c:pt idx="17">
                  <c:v>38.692999999999998</c:v>
                </c:pt>
                <c:pt idx="18">
                  <c:v>37.478000000000002</c:v>
                </c:pt>
                <c:pt idx="19">
                  <c:v>30.188000000000002</c:v>
                </c:pt>
                <c:pt idx="20">
                  <c:v>24.113</c:v>
                </c:pt>
                <c:pt idx="21">
                  <c:v>27.757999999999999</c:v>
                </c:pt>
              </c:numCache>
            </c:numRef>
          </c:xVal>
          <c:yVal>
            <c:numRef>
              <c:f>'Main Trends'!$C$113:$C$134</c:f>
              <c:numCache>
                <c:formatCode>General</c:formatCode>
                <c:ptCount val="22"/>
                <c:pt idx="0">
                  <c:v>75</c:v>
                </c:pt>
                <c:pt idx="1">
                  <c:v>70</c:v>
                </c:pt>
                <c:pt idx="2">
                  <c:v>65</c:v>
                </c:pt>
                <c:pt idx="3">
                  <c:v>58</c:v>
                </c:pt>
                <c:pt idx="4">
                  <c:v>56</c:v>
                </c:pt>
                <c:pt idx="5">
                  <c:v>55</c:v>
                </c:pt>
                <c:pt idx="6">
                  <c:v>55</c:v>
                </c:pt>
                <c:pt idx="7">
                  <c:v>53</c:v>
                </c:pt>
                <c:pt idx="8">
                  <c:v>47</c:v>
                </c:pt>
                <c:pt idx="9">
                  <c:v>45</c:v>
                </c:pt>
                <c:pt idx="10">
                  <c:v>41</c:v>
                </c:pt>
                <c:pt idx="11">
                  <c:v>41</c:v>
                </c:pt>
                <c:pt idx="12">
                  <c:v>32</c:v>
                </c:pt>
                <c:pt idx="13">
                  <c:v>29</c:v>
                </c:pt>
                <c:pt idx="14">
                  <c:v>29</c:v>
                </c:pt>
                <c:pt idx="15">
                  <c:v>26</c:v>
                </c:pt>
                <c:pt idx="16">
                  <c:v>17</c:v>
                </c:pt>
                <c:pt idx="17">
                  <c:v>16</c:v>
                </c:pt>
                <c:pt idx="18">
                  <c:v>14</c:v>
                </c:pt>
                <c:pt idx="19">
                  <c:v>12</c:v>
                </c:pt>
                <c:pt idx="20">
                  <c:v>11</c:v>
                </c:pt>
                <c:pt idx="21">
                  <c:v>10</c:v>
                </c:pt>
              </c:numCache>
            </c:numRef>
          </c:yVal>
          <c:smooth val="0"/>
          <c:extLst>
            <c:ext xmlns:c16="http://schemas.microsoft.com/office/drawing/2014/chart" uri="{C3380CC4-5D6E-409C-BE32-E72D297353CC}">
              <c16:uniqueId val="{00000006-0E7D-4134-8F46-83E19357FAEB}"/>
            </c:ext>
          </c:extLst>
        </c:ser>
        <c:dLbls>
          <c:showLegendKey val="0"/>
          <c:showVal val="0"/>
          <c:showCatName val="0"/>
          <c:showSerName val="0"/>
          <c:showPercent val="0"/>
          <c:showBubbleSize val="0"/>
        </c:dLbls>
        <c:axId val="546280360"/>
        <c:axId val="546282328"/>
      </c:scatterChart>
      <c:scatterChart>
        <c:scatterStyle val="lineMarker"/>
        <c:varyColors val="0"/>
        <c:ser>
          <c:idx val="6"/>
          <c:order val="0"/>
          <c:tx>
            <c:v>Weakly Constrained</c:v>
          </c:tx>
          <c:spPr>
            <a:ln w="25400" cap="rnd">
              <a:noFill/>
              <a:round/>
            </a:ln>
            <a:effectLst/>
          </c:spPr>
          <c:marker>
            <c:symbol val="none"/>
          </c:marker>
          <c:trendline>
            <c:spPr>
              <a:ln w="25400" cap="rnd">
                <a:solidFill>
                  <a:schemeClr val="accent2">
                    <a:alpha val="40000"/>
                  </a:schemeClr>
                </a:solidFill>
                <a:prstDash val="solid"/>
              </a:ln>
              <a:effectLst/>
            </c:spPr>
            <c:trendlineType val="linear"/>
            <c:backward val="4"/>
            <c:dispRSqr val="0"/>
            <c:dispEq val="0"/>
          </c:trendline>
          <c:xVal>
            <c:numRef>
              <c:f>'Main Trends'!$D$362:$D$408</c:f>
              <c:numCache>
                <c:formatCode>General</c:formatCode>
                <c:ptCount val="47"/>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47.198</c:v>
                </c:pt>
                <c:pt idx="13">
                  <c:v>67.853000000000009</c:v>
                </c:pt>
                <c:pt idx="14">
                  <c:v>36.262999999999998</c:v>
                </c:pt>
                <c:pt idx="15">
                  <c:v>39.908000000000001</c:v>
                </c:pt>
                <c:pt idx="16">
                  <c:v>28.972999999999999</c:v>
                </c:pt>
                <c:pt idx="17">
                  <c:v>38.692999999999998</c:v>
                </c:pt>
                <c:pt idx="18">
                  <c:v>37.478000000000002</c:v>
                </c:pt>
                <c:pt idx="19">
                  <c:v>30.188000000000002</c:v>
                </c:pt>
                <c:pt idx="20">
                  <c:v>24.113</c:v>
                </c:pt>
                <c:pt idx="21">
                  <c:v>27.757999999999999</c:v>
                </c:pt>
                <c:pt idx="22">
                  <c:v>100</c:v>
                </c:pt>
                <c:pt idx="23">
                  <c:v>100</c:v>
                </c:pt>
                <c:pt idx="24">
                  <c:v>97.013000000000005</c:v>
                </c:pt>
                <c:pt idx="25">
                  <c:v>94.582999999999998</c:v>
                </c:pt>
                <c:pt idx="26">
                  <c:v>88.507999999999996</c:v>
                </c:pt>
                <c:pt idx="27">
                  <c:v>87.293000000000006</c:v>
                </c:pt>
                <c:pt idx="28">
                  <c:v>86.078000000000003</c:v>
                </c:pt>
                <c:pt idx="29">
                  <c:v>82.433000000000007</c:v>
                </c:pt>
                <c:pt idx="30">
                  <c:v>78.787999999999997</c:v>
                </c:pt>
                <c:pt idx="31">
                  <c:v>50.843000000000004</c:v>
                </c:pt>
                <c:pt idx="32">
                  <c:v>73.927999999999997</c:v>
                </c:pt>
                <c:pt idx="33">
                  <c:v>61.778000000000006</c:v>
                </c:pt>
                <c:pt idx="34">
                  <c:v>58.132999999999996</c:v>
                </c:pt>
                <c:pt idx="35">
                  <c:v>53.273000000000003</c:v>
                </c:pt>
                <c:pt idx="36">
                  <c:v>45.983000000000004</c:v>
                </c:pt>
                <c:pt idx="37">
                  <c:v>44.768000000000001</c:v>
                </c:pt>
                <c:pt idx="38">
                  <c:v>43.552999999999997</c:v>
                </c:pt>
                <c:pt idx="39">
                  <c:v>49.628</c:v>
                </c:pt>
                <c:pt idx="40">
                  <c:v>35.048000000000002</c:v>
                </c:pt>
                <c:pt idx="41">
                  <c:v>33.832999999999998</c:v>
                </c:pt>
                <c:pt idx="42">
                  <c:v>32.618000000000002</c:v>
                </c:pt>
                <c:pt idx="43">
                  <c:v>26.542999999999999</c:v>
                </c:pt>
                <c:pt idx="44">
                  <c:v>25.327999999999999</c:v>
                </c:pt>
                <c:pt idx="45">
                  <c:v>70.283000000000001</c:v>
                </c:pt>
                <c:pt idx="46">
                  <c:v>100</c:v>
                </c:pt>
              </c:numCache>
            </c:numRef>
          </c:xVal>
          <c:yVal>
            <c:numRef>
              <c:f>'Main Trends'!$G$362:$G$408</c:f>
              <c:numCache>
                <c:formatCode>General</c:formatCode>
                <c:ptCount val="47"/>
                <c:pt idx="0">
                  <c:v>22.200000000000003</c:v>
                </c:pt>
                <c:pt idx="1">
                  <c:v>21.6</c:v>
                </c:pt>
                <c:pt idx="2">
                  <c:v>27</c:v>
                </c:pt>
                <c:pt idx="3">
                  <c:v>11.399999999999999</c:v>
                </c:pt>
                <c:pt idx="4">
                  <c:v>21.6</c:v>
                </c:pt>
                <c:pt idx="5">
                  <c:v>23.4</c:v>
                </c:pt>
                <c:pt idx="6">
                  <c:v>22.799999999999997</c:v>
                </c:pt>
                <c:pt idx="7">
                  <c:v>24</c:v>
                </c:pt>
                <c:pt idx="8">
                  <c:v>21.6</c:v>
                </c:pt>
                <c:pt idx="9">
                  <c:v>18.600000000000001</c:v>
                </c:pt>
                <c:pt idx="10">
                  <c:v>19.799999999999997</c:v>
                </c:pt>
                <c:pt idx="11">
                  <c:v>40.799999999999997</c:v>
                </c:pt>
                <c:pt idx="12">
                  <c:v>36.599999999999994</c:v>
                </c:pt>
                <c:pt idx="13">
                  <c:v>42.599999999999994</c:v>
                </c:pt>
                <c:pt idx="14">
                  <c:v>27.599999999999998</c:v>
                </c:pt>
                <c:pt idx="15">
                  <c:v>48.599999999999994</c:v>
                </c:pt>
                <c:pt idx="16">
                  <c:v>40.799999999999997</c:v>
                </c:pt>
                <c:pt idx="17">
                  <c:v>49.199999999999996</c:v>
                </c:pt>
                <c:pt idx="18">
                  <c:v>41.400000000000006</c:v>
                </c:pt>
                <c:pt idx="19">
                  <c:v>52.199999999999996</c:v>
                </c:pt>
                <c:pt idx="20">
                  <c:v>57</c:v>
                </c:pt>
                <c:pt idx="21">
                  <c:v>54.599999999999994</c:v>
                </c:pt>
                <c:pt idx="22">
                  <c:v>15.600000000000001</c:v>
                </c:pt>
                <c:pt idx="23">
                  <c:v>11.399999999999999</c:v>
                </c:pt>
                <c:pt idx="24">
                  <c:v>22.200000000000003</c:v>
                </c:pt>
                <c:pt idx="25">
                  <c:v>0.96</c:v>
                </c:pt>
                <c:pt idx="26">
                  <c:v>18</c:v>
                </c:pt>
                <c:pt idx="27">
                  <c:v>25.799999999999997</c:v>
                </c:pt>
                <c:pt idx="28">
                  <c:v>29.400000000000002</c:v>
                </c:pt>
                <c:pt idx="29">
                  <c:v>18</c:v>
                </c:pt>
                <c:pt idx="30">
                  <c:v>31.200000000000003</c:v>
                </c:pt>
                <c:pt idx="31">
                  <c:v>35.400000000000006</c:v>
                </c:pt>
                <c:pt idx="32">
                  <c:v>26.400000000000002</c:v>
                </c:pt>
                <c:pt idx="33">
                  <c:v>22.200000000000003</c:v>
                </c:pt>
                <c:pt idx="34">
                  <c:v>15.600000000000001</c:v>
                </c:pt>
                <c:pt idx="35">
                  <c:v>42</c:v>
                </c:pt>
                <c:pt idx="36">
                  <c:v>27</c:v>
                </c:pt>
                <c:pt idx="37">
                  <c:v>25.200000000000003</c:v>
                </c:pt>
                <c:pt idx="38">
                  <c:v>43.8</c:v>
                </c:pt>
                <c:pt idx="39">
                  <c:v>33.599999999999994</c:v>
                </c:pt>
                <c:pt idx="40">
                  <c:v>51</c:v>
                </c:pt>
                <c:pt idx="41">
                  <c:v>48.599999999999994</c:v>
                </c:pt>
                <c:pt idx="42">
                  <c:v>28.200000000000003</c:v>
                </c:pt>
                <c:pt idx="43">
                  <c:v>30.599999999999998</c:v>
                </c:pt>
                <c:pt idx="44">
                  <c:v>45.599999999999994</c:v>
                </c:pt>
                <c:pt idx="45">
                  <c:v>18</c:v>
                </c:pt>
                <c:pt idx="46">
                  <c:v>14.399999999999999</c:v>
                </c:pt>
              </c:numCache>
            </c:numRef>
          </c:yVal>
          <c:smooth val="0"/>
          <c:extLst>
            <c:ext xmlns:c16="http://schemas.microsoft.com/office/drawing/2014/chart" uri="{C3380CC4-5D6E-409C-BE32-E72D297353CC}">
              <c16:uniqueId val="{00000008-576D-43C7-A8AC-1CAACEE02B35}"/>
            </c:ext>
          </c:extLst>
        </c:ser>
        <c:ser>
          <c:idx val="1"/>
          <c:order val="1"/>
          <c:tx>
            <c:v>Climate Action Share of UN Issues List</c:v>
          </c:tx>
          <c:spPr>
            <a:ln w="25400" cap="rnd">
              <a:noFill/>
              <a:round/>
            </a:ln>
            <a:effectLst/>
          </c:spPr>
          <c:marker>
            <c:symbol val="none"/>
          </c:marker>
          <c:trendline>
            <c:spPr>
              <a:ln w="57150" cap="rnd">
                <a:solidFill>
                  <a:schemeClr val="accent2"/>
                </a:solidFill>
                <a:prstDash val="solid"/>
              </a:ln>
              <a:effectLst/>
            </c:spPr>
            <c:trendlineType val="linear"/>
            <c:backward val="5"/>
            <c:dispRSqr val="0"/>
            <c:dispEq val="0"/>
          </c:trendline>
          <c:xVal>
            <c:numRef>
              <c:f>'Main Trends'!$D$113:$D$134</c:f>
              <c:numCache>
                <c:formatCode>General</c:formatCode>
                <c:ptCount val="22"/>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47.198</c:v>
                </c:pt>
                <c:pt idx="13">
                  <c:v>67.853000000000009</c:v>
                </c:pt>
                <c:pt idx="14">
                  <c:v>36.262999999999998</c:v>
                </c:pt>
                <c:pt idx="15">
                  <c:v>39.908000000000001</c:v>
                </c:pt>
                <c:pt idx="16">
                  <c:v>28.972999999999999</c:v>
                </c:pt>
                <c:pt idx="17">
                  <c:v>38.692999999999998</c:v>
                </c:pt>
                <c:pt idx="18">
                  <c:v>37.478000000000002</c:v>
                </c:pt>
                <c:pt idx="19">
                  <c:v>30.188000000000002</c:v>
                </c:pt>
                <c:pt idx="20">
                  <c:v>24.113</c:v>
                </c:pt>
                <c:pt idx="21">
                  <c:v>27.757999999999999</c:v>
                </c:pt>
              </c:numCache>
            </c:numRef>
          </c:xVal>
          <c:yVal>
            <c:numRef>
              <c:f>'Main Trends'!$E$113:$E$134</c:f>
              <c:numCache>
                <c:formatCode>General</c:formatCode>
                <c:ptCount val="22"/>
                <c:pt idx="0">
                  <c:v>3.7</c:v>
                </c:pt>
                <c:pt idx="1">
                  <c:v>3.6</c:v>
                </c:pt>
                <c:pt idx="2">
                  <c:v>4.5</c:v>
                </c:pt>
                <c:pt idx="3">
                  <c:v>1.9</c:v>
                </c:pt>
                <c:pt idx="4">
                  <c:v>3.6</c:v>
                </c:pt>
                <c:pt idx="5">
                  <c:v>3.9</c:v>
                </c:pt>
                <c:pt idx="6">
                  <c:v>3.8</c:v>
                </c:pt>
                <c:pt idx="7">
                  <c:v>4</c:v>
                </c:pt>
                <c:pt idx="8">
                  <c:v>3.6</c:v>
                </c:pt>
                <c:pt idx="9">
                  <c:v>3.1</c:v>
                </c:pt>
                <c:pt idx="10">
                  <c:v>3.3</c:v>
                </c:pt>
                <c:pt idx="11">
                  <c:v>6.8</c:v>
                </c:pt>
                <c:pt idx="12">
                  <c:v>6.1</c:v>
                </c:pt>
                <c:pt idx="13">
                  <c:v>7.1</c:v>
                </c:pt>
                <c:pt idx="14">
                  <c:v>4.5999999999999996</c:v>
                </c:pt>
                <c:pt idx="15">
                  <c:v>8.1</c:v>
                </c:pt>
                <c:pt idx="16">
                  <c:v>6.8</c:v>
                </c:pt>
                <c:pt idx="17">
                  <c:v>8.1999999999999993</c:v>
                </c:pt>
                <c:pt idx="18">
                  <c:v>6.9</c:v>
                </c:pt>
                <c:pt idx="19">
                  <c:v>8.6999999999999993</c:v>
                </c:pt>
                <c:pt idx="20">
                  <c:v>9.5</c:v>
                </c:pt>
                <c:pt idx="21">
                  <c:v>9.1</c:v>
                </c:pt>
              </c:numCache>
            </c:numRef>
          </c:yVal>
          <c:smooth val="0"/>
          <c:extLst>
            <c:ext xmlns:c16="http://schemas.microsoft.com/office/drawing/2014/chart" uri="{C3380CC4-5D6E-409C-BE32-E72D297353CC}">
              <c16:uniqueId val="{00000008-0E7D-4134-8F46-83E19357FAEB}"/>
            </c:ext>
          </c:extLst>
        </c:ser>
        <c:ser>
          <c:idx val="5"/>
          <c:order val="5"/>
          <c:tx>
            <c:v>Strongly Constrained</c:v>
          </c:tx>
          <c:spPr>
            <a:ln w="25400" cap="rnd">
              <a:noFill/>
              <a:round/>
            </a:ln>
            <a:effectLst/>
          </c:spPr>
          <c:marker>
            <c:symbol val="none"/>
          </c:marker>
          <c:trendline>
            <c:spPr>
              <a:ln w="31750" cap="rnd">
                <a:solidFill>
                  <a:schemeClr val="accent2">
                    <a:alpha val="80000"/>
                  </a:schemeClr>
                </a:solidFill>
                <a:prstDash val="solid"/>
              </a:ln>
              <a:effectLst/>
            </c:spPr>
            <c:trendlineType val="linear"/>
            <c:backward val="5"/>
            <c:dispRSqr val="0"/>
            <c:dispEq val="0"/>
          </c:trendline>
          <c:xVal>
            <c:numRef>
              <c:f>'Main Trends'!$D$113:$D$134</c:f>
              <c:numCache>
                <c:formatCode>General</c:formatCode>
                <c:ptCount val="22"/>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47.198</c:v>
                </c:pt>
                <c:pt idx="13">
                  <c:v>67.853000000000009</c:v>
                </c:pt>
                <c:pt idx="14">
                  <c:v>36.262999999999998</c:v>
                </c:pt>
                <c:pt idx="15">
                  <c:v>39.908000000000001</c:v>
                </c:pt>
                <c:pt idx="16">
                  <c:v>28.972999999999999</c:v>
                </c:pt>
                <c:pt idx="17">
                  <c:v>38.692999999999998</c:v>
                </c:pt>
                <c:pt idx="18">
                  <c:v>37.478000000000002</c:v>
                </c:pt>
                <c:pt idx="19">
                  <c:v>30.188000000000002</c:v>
                </c:pt>
                <c:pt idx="20">
                  <c:v>24.113</c:v>
                </c:pt>
                <c:pt idx="21">
                  <c:v>27.757999999999999</c:v>
                </c:pt>
              </c:numCache>
            </c:numRef>
          </c:xVal>
          <c:yVal>
            <c:numRef>
              <c:f>'Main Trends'!$I$113:$I$134</c:f>
              <c:numCache>
                <c:formatCode>General</c:formatCode>
                <c:ptCount val="22"/>
                <c:pt idx="4">
                  <c:v>12</c:v>
                </c:pt>
                <c:pt idx="5">
                  <c:v>12</c:v>
                </c:pt>
                <c:pt idx="8">
                  <c:v>10</c:v>
                </c:pt>
                <c:pt idx="9">
                  <c:v>11</c:v>
                </c:pt>
                <c:pt idx="10">
                  <c:v>5</c:v>
                </c:pt>
                <c:pt idx="11">
                  <c:v>16</c:v>
                </c:pt>
                <c:pt idx="12">
                  <c:v>13</c:v>
                </c:pt>
                <c:pt idx="13">
                  <c:v>7</c:v>
                </c:pt>
                <c:pt idx="14">
                  <c:v>13</c:v>
                </c:pt>
                <c:pt idx="15">
                  <c:v>12.5</c:v>
                </c:pt>
                <c:pt idx="16">
                  <c:v>12.5</c:v>
                </c:pt>
                <c:pt idx="17">
                  <c:v>13</c:v>
                </c:pt>
                <c:pt idx="18">
                  <c:v>16.5</c:v>
                </c:pt>
                <c:pt idx="19">
                  <c:v>13</c:v>
                </c:pt>
                <c:pt idx="20">
                  <c:v>28.5</c:v>
                </c:pt>
                <c:pt idx="21">
                  <c:v>23.5</c:v>
                </c:pt>
              </c:numCache>
            </c:numRef>
          </c:yVal>
          <c:smooth val="0"/>
          <c:extLst>
            <c:ext xmlns:c16="http://schemas.microsoft.com/office/drawing/2014/chart" uri="{C3380CC4-5D6E-409C-BE32-E72D297353CC}">
              <c16:uniqueId val="{0000000A-0E7D-4134-8F46-83E19357FAEB}"/>
            </c:ext>
          </c:extLst>
        </c:ser>
        <c:ser>
          <c:idx val="7"/>
          <c:order val="7"/>
          <c:tx>
            <c:v>Measuring Point</c:v>
          </c:tx>
          <c:spPr>
            <a:ln w="25400" cap="rnd">
              <a:noFill/>
              <a:round/>
            </a:ln>
            <a:effectLst/>
          </c:spPr>
          <c:marker>
            <c:symbol val="plus"/>
            <c:size val="10"/>
            <c:spPr>
              <a:noFill/>
              <a:ln w="9525">
                <a:solidFill>
                  <a:schemeClr val="accent2">
                    <a:lumMod val="60000"/>
                  </a:schemeClr>
                </a:solidFill>
              </a:ln>
              <a:effectLst/>
            </c:spPr>
          </c:marker>
          <c:xVal>
            <c:numRef>
              <c:f>'Main Trends'!$O$297</c:f>
              <c:numCache>
                <c:formatCode>General</c:formatCode>
                <c:ptCount val="1"/>
                <c:pt idx="0">
                  <c:v>20</c:v>
                </c:pt>
              </c:numCache>
            </c:numRef>
          </c:xVal>
          <c:yVal>
            <c:numRef>
              <c:f>'Main Trends'!$P$297</c:f>
              <c:numCache>
                <c:formatCode>General</c:formatCode>
                <c:ptCount val="1"/>
                <c:pt idx="0">
                  <c:v>60</c:v>
                </c:pt>
              </c:numCache>
            </c:numRef>
          </c:yVal>
          <c:smooth val="0"/>
          <c:extLst>
            <c:ext xmlns:c16="http://schemas.microsoft.com/office/drawing/2014/chart" uri="{C3380CC4-5D6E-409C-BE32-E72D297353CC}">
              <c16:uniqueId val="{0000000A-576D-43C7-A8AC-1CAACEE02B35}"/>
            </c:ext>
          </c:extLst>
        </c:ser>
        <c:ser>
          <c:idx val="8"/>
          <c:order val="8"/>
          <c:tx>
            <c:v>Medium Aligned</c:v>
          </c:tx>
          <c:spPr>
            <a:ln w="25400" cap="rnd">
              <a:noFill/>
              <a:round/>
            </a:ln>
            <a:effectLst/>
          </c:spPr>
          <c:marker>
            <c:symbol val="none"/>
          </c:marker>
          <c:trendline>
            <c:spPr>
              <a:ln w="41275" cap="rnd">
                <a:solidFill>
                  <a:schemeClr val="accent1">
                    <a:alpha val="80000"/>
                  </a:schemeClr>
                </a:solidFill>
                <a:prstDash val="solid"/>
              </a:ln>
              <a:effectLst/>
            </c:spPr>
            <c:trendlineType val="linear"/>
            <c:backward val="9"/>
            <c:dispRSqr val="0"/>
            <c:dispEq val="0"/>
          </c:trendline>
          <c:xVal>
            <c:numRef>
              <c:f>'Main Trends'!$C$187:$C$212</c:f>
              <c:numCache>
                <c:formatCode>0.00</c:formatCode>
                <c:ptCount val="26"/>
                <c:pt idx="0">
                  <c:v>81.218000000000004</c:v>
                </c:pt>
                <c:pt idx="1">
                  <c:v>32.618000000000002</c:v>
                </c:pt>
                <c:pt idx="2">
                  <c:v>95.798000000000002</c:v>
                </c:pt>
                <c:pt idx="3">
                  <c:v>41.123000000000005</c:v>
                </c:pt>
                <c:pt idx="4">
                  <c:v>38.692999999999998</c:v>
                </c:pt>
                <c:pt idx="5">
                  <c:v>48.412999999999997</c:v>
                </c:pt>
                <c:pt idx="6">
                  <c:v>92.153000000000006</c:v>
                </c:pt>
                <c:pt idx="7">
                  <c:v>37.478000000000002</c:v>
                </c:pt>
                <c:pt idx="8">
                  <c:v>67.853000000000009</c:v>
                </c:pt>
                <c:pt idx="9">
                  <c:v>100</c:v>
                </c:pt>
                <c:pt idx="10">
                  <c:v>56.918000000000006</c:v>
                </c:pt>
                <c:pt idx="11">
                  <c:v>43.552999999999997</c:v>
                </c:pt>
                <c:pt idx="12">
                  <c:v>76.358000000000004</c:v>
                </c:pt>
                <c:pt idx="13">
                  <c:v>36.262999999999998</c:v>
                </c:pt>
                <c:pt idx="14">
                  <c:v>72.713000000000008</c:v>
                </c:pt>
                <c:pt idx="15">
                  <c:v>82.433000000000007</c:v>
                </c:pt>
                <c:pt idx="16">
                  <c:v>66.638000000000005</c:v>
                </c:pt>
                <c:pt idx="17">
                  <c:v>28.972999999999999</c:v>
                </c:pt>
                <c:pt idx="18">
                  <c:v>47.198</c:v>
                </c:pt>
                <c:pt idx="19">
                  <c:v>58.132999999999996</c:v>
                </c:pt>
                <c:pt idx="20">
                  <c:v>78.787999999999997</c:v>
                </c:pt>
                <c:pt idx="21">
                  <c:v>84.863</c:v>
                </c:pt>
                <c:pt idx="22">
                  <c:v>94.582999999999998</c:v>
                </c:pt>
                <c:pt idx="23">
                  <c:v>87.293000000000006</c:v>
                </c:pt>
                <c:pt idx="24">
                  <c:v>64.207999999999998</c:v>
                </c:pt>
                <c:pt idx="25">
                  <c:v>100</c:v>
                </c:pt>
              </c:numCache>
            </c:numRef>
          </c:xVal>
          <c:yVal>
            <c:numRef>
              <c:f>'Main Trends'!$D$187:$D$212</c:f>
              <c:numCache>
                <c:formatCode>General</c:formatCode>
                <c:ptCount val="26"/>
                <c:pt idx="0">
                  <c:v>42</c:v>
                </c:pt>
                <c:pt idx="1">
                  <c:v>34</c:v>
                </c:pt>
                <c:pt idx="2">
                  <c:v>76</c:v>
                </c:pt>
                <c:pt idx="3">
                  <c:v>32</c:v>
                </c:pt>
                <c:pt idx="4">
                  <c:v>18</c:v>
                </c:pt>
                <c:pt idx="5">
                  <c:v>15</c:v>
                </c:pt>
                <c:pt idx="6">
                  <c:v>61</c:v>
                </c:pt>
                <c:pt idx="7">
                  <c:v>35</c:v>
                </c:pt>
                <c:pt idx="8">
                  <c:v>37</c:v>
                </c:pt>
                <c:pt idx="9">
                  <c:v>63</c:v>
                </c:pt>
                <c:pt idx="10">
                  <c:v>26</c:v>
                </c:pt>
                <c:pt idx="11">
                  <c:v>27</c:v>
                </c:pt>
                <c:pt idx="12">
                  <c:v>15</c:v>
                </c:pt>
                <c:pt idx="13">
                  <c:v>18</c:v>
                </c:pt>
                <c:pt idx="14">
                  <c:v>39</c:v>
                </c:pt>
                <c:pt idx="15">
                  <c:v>78</c:v>
                </c:pt>
                <c:pt idx="16">
                  <c:v>56</c:v>
                </c:pt>
                <c:pt idx="17">
                  <c:v>19</c:v>
                </c:pt>
                <c:pt idx="18">
                  <c:v>36</c:v>
                </c:pt>
                <c:pt idx="19">
                  <c:v>22</c:v>
                </c:pt>
                <c:pt idx="20">
                  <c:v>30</c:v>
                </c:pt>
                <c:pt idx="21">
                  <c:v>40</c:v>
                </c:pt>
                <c:pt idx="22">
                  <c:v>28</c:v>
                </c:pt>
                <c:pt idx="23">
                  <c:v>69</c:v>
                </c:pt>
                <c:pt idx="24">
                  <c:v>56</c:v>
                </c:pt>
                <c:pt idx="25">
                  <c:v>73</c:v>
                </c:pt>
              </c:numCache>
            </c:numRef>
          </c:yVal>
          <c:smooth val="0"/>
          <c:extLst>
            <c:ext xmlns:c16="http://schemas.microsoft.com/office/drawing/2014/chart" uri="{C3380CC4-5D6E-409C-BE32-E72D297353CC}">
              <c16:uniqueId val="{00000009-F241-4BC2-95AD-EDA26B86B5A6}"/>
            </c:ext>
          </c:extLst>
        </c:ser>
        <c:dLbls>
          <c:showLegendKey val="0"/>
          <c:showVal val="0"/>
          <c:showCatName val="0"/>
          <c:showSerName val="0"/>
          <c:showPercent val="0"/>
          <c:showBubbleSize val="0"/>
        </c:dLbls>
        <c:axId val="532367696"/>
        <c:axId val="532366056"/>
        <c:extLst>
          <c:ext xmlns:c15="http://schemas.microsoft.com/office/drawing/2012/chart" uri="{02D57815-91ED-43cb-92C2-25804820EDAC}">
            <c15:filteredScatterSeries>
              <c15:ser>
                <c:idx val="3"/>
                <c:order val="3"/>
                <c:tx>
                  <c:v>Actual top priorities</c:v>
                </c:tx>
                <c:spPr>
                  <a:ln w="25400" cap="rnd">
                    <a:noFill/>
                    <a:round/>
                  </a:ln>
                  <a:effectLst/>
                </c:spPr>
                <c:marker>
                  <c:symbol val="plus"/>
                  <c:size val="5"/>
                  <c:spPr>
                    <a:noFill/>
                    <a:ln w="9525">
                      <a:solidFill>
                        <a:srgbClr val="FF0000"/>
                      </a:solidFill>
                    </a:ln>
                    <a:effectLst/>
                  </c:spPr>
                </c:marker>
                <c:xVal>
                  <c:numRef>
                    <c:extLst>
                      <c:ext uri="{02D57815-91ED-43cb-92C2-25804820EDAC}">
                        <c15:formulaRef>
                          <c15:sqref>'Main Trends'!$D$113:$D$134</c15:sqref>
                        </c15:formulaRef>
                      </c:ext>
                    </c:extLst>
                    <c:numCache>
                      <c:formatCode>General</c:formatCode>
                      <c:ptCount val="22"/>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47.198</c:v>
                      </c:pt>
                      <c:pt idx="13">
                        <c:v>67.853000000000009</c:v>
                      </c:pt>
                      <c:pt idx="14">
                        <c:v>36.262999999999998</c:v>
                      </c:pt>
                      <c:pt idx="15">
                        <c:v>39.908000000000001</c:v>
                      </c:pt>
                      <c:pt idx="16">
                        <c:v>28.972999999999999</c:v>
                      </c:pt>
                      <c:pt idx="17">
                        <c:v>38.692999999999998</c:v>
                      </c:pt>
                      <c:pt idx="18">
                        <c:v>37.478000000000002</c:v>
                      </c:pt>
                      <c:pt idx="19">
                        <c:v>30.188000000000002</c:v>
                      </c:pt>
                      <c:pt idx="20">
                        <c:v>24.113</c:v>
                      </c:pt>
                      <c:pt idx="21">
                        <c:v>27.757999999999999</c:v>
                      </c:pt>
                    </c:numCache>
                  </c:numRef>
                </c:xVal>
                <c:yVal>
                  <c:numRef>
                    <c:extLst>
                      <c:ext uri="{02D57815-91ED-43cb-92C2-25804820EDAC}">
                        <c15:formulaRef>
                          <c15:sqref>'Main Trends'!$G$113:$G$134</c15:sqref>
                        </c15:formulaRef>
                      </c:ext>
                    </c:extLst>
                    <c:numCache>
                      <c:formatCode>General</c:formatCode>
                      <c:ptCount val="22"/>
                      <c:pt idx="15">
                        <c:v>6</c:v>
                      </c:pt>
                      <c:pt idx="16">
                        <c:v>2</c:v>
                      </c:pt>
                      <c:pt idx="17">
                        <c:v>3</c:v>
                      </c:pt>
                      <c:pt idx="19">
                        <c:v>10</c:v>
                      </c:pt>
                    </c:numCache>
                  </c:numRef>
                </c:yVal>
                <c:smooth val="0"/>
                <c:extLst>
                  <c:ext xmlns:c16="http://schemas.microsoft.com/office/drawing/2014/chart" uri="{C3380CC4-5D6E-409C-BE32-E72D297353CC}">
                    <c16:uniqueId val="{0000000B-0E7D-4134-8F46-83E19357FAEB}"/>
                  </c:ext>
                </c:extLst>
              </c15:ser>
            </c15:filteredScatterSeries>
            <c15:filteredScatterSeries>
              <c15:ser>
                <c:idx val="4"/>
                <c:order val="4"/>
                <c:tx>
                  <c:v>Top Priority 2nd</c:v>
                </c:tx>
                <c:spPr>
                  <a:ln w="25400" cap="rnd">
                    <a:noFill/>
                    <a:round/>
                  </a:ln>
                  <a:effectLst/>
                </c:spPr>
                <c:marker>
                  <c:symbol val="plus"/>
                  <c:size val="5"/>
                  <c:spPr>
                    <a:noFill/>
                    <a:ln w="9525">
                      <a:solidFill>
                        <a:srgbClr val="FF0000"/>
                      </a:solidFill>
                    </a:ln>
                    <a:effectLst/>
                  </c:spPr>
                </c:marker>
                <c:xVal>
                  <c:numRef>
                    <c:extLst xmlns:c15="http://schemas.microsoft.com/office/drawing/2012/chart">
                      <c:ext xmlns:c15="http://schemas.microsoft.com/office/drawing/2012/chart" uri="{02D57815-91ED-43cb-92C2-25804820EDAC}">
                        <c15:formulaRef>
                          <c15:sqref>'Main Trends'!$D$113:$D$134</c15:sqref>
                        </c15:formulaRef>
                      </c:ext>
                    </c:extLst>
                    <c:numCache>
                      <c:formatCode>General</c:formatCode>
                      <c:ptCount val="22"/>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47.198</c:v>
                      </c:pt>
                      <c:pt idx="13">
                        <c:v>67.853000000000009</c:v>
                      </c:pt>
                      <c:pt idx="14">
                        <c:v>36.262999999999998</c:v>
                      </c:pt>
                      <c:pt idx="15">
                        <c:v>39.908000000000001</c:v>
                      </c:pt>
                      <c:pt idx="16">
                        <c:v>28.972999999999999</c:v>
                      </c:pt>
                      <c:pt idx="17">
                        <c:v>38.692999999999998</c:v>
                      </c:pt>
                      <c:pt idx="18">
                        <c:v>37.478000000000002</c:v>
                      </c:pt>
                      <c:pt idx="19">
                        <c:v>30.188000000000002</c:v>
                      </c:pt>
                      <c:pt idx="20">
                        <c:v>24.113</c:v>
                      </c:pt>
                      <c:pt idx="21">
                        <c:v>27.757999999999999</c:v>
                      </c:pt>
                    </c:numCache>
                  </c:numRef>
                </c:xVal>
                <c:yVal>
                  <c:numRef>
                    <c:extLst xmlns:c15="http://schemas.microsoft.com/office/drawing/2012/chart">
                      <c:ext xmlns:c15="http://schemas.microsoft.com/office/drawing/2012/chart" uri="{02D57815-91ED-43cb-92C2-25804820EDAC}">
                        <c15:formulaRef>
                          <c15:sqref>'Main Trends'!$H$113:$H$134</c15:sqref>
                        </c15:formulaRef>
                      </c:ext>
                    </c:extLst>
                    <c:numCache>
                      <c:formatCode>General</c:formatCode>
                      <c:ptCount val="22"/>
                      <c:pt idx="16">
                        <c:v>5</c:v>
                      </c:pt>
                    </c:numCache>
                  </c:numRef>
                </c:yVal>
                <c:smooth val="0"/>
                <c:extLst xmlns:c15="http://schemas.microsoft.com/office/drawing/2012/chart">
                  <c:ext xmlns:c16="http://schemas.microsoft.com/office/drawing/2014/chart" uri="{C3380CC4-5D6E-409C-BE32-E72D297353CC}">
                    <c16:uniqueId val="{0000000C-0E7D-4134-8F46-83E19357FAEB}"/>
                  </c:ext>
                </c:extLst>
              </c15:ser>
            </c15:filteredScatterSeries>
          </c:ext>
        </c:extLst>
      </c:scatterChart>
      <c:valAx>
        <c:axId val="5462803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GB" sz="1600" b="1" baseline="0"/>
                  <a:t>% Debiased National Religiosity for each Nation</a:t>
                </a:r>
                <a:endParaRPr lang="en-GB" sz="1600" b="1"/>
              </a:p>
            </c:rich>
          </c:tx>
          <c:layout>
            <c:manualLayout>
              <c:xMode val="edge"/>
              <c:yMode val="edge"/>
              <c:x val="0.32218750000000002"/>
              <c:y val="0.9470292107571836"/>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546282328"/>
        <c:crosses val="autoZero"/>
        <c:crossBetween val="midCat"/>
      </c:valAx>
      <c:valAx>
        <c:axId val="5462823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n-GB" sz="1600" b="1" i="0" baseline="0">
                    <a:effectLst/>
                  </a:rPr>
                  <a:t>% CC endorsing responses to </a:t>
                </a:r>
                <a:r>
                  <a:rPr lang="en-GB" sz="1600" b="1" i="0" u="sng" baseline="0">
                    <a:effectLst/>
                  </a:rPr>
                  <a:t>Unconstrained </a:t>
                </a:r>
                <a:r>
                  <a:rPr lang="en-GB" sz="1600" b="1" i="0" baseline="0">
                    <a:effectLst/>
                  </a:rPr>
                  <a:t>climate survey questions</a:t>
                </a:r>
                <a:endParaRPr lang="en-GB" sz="1600">
                  <a:effectLst/>
                </a:endParaRPr>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sz="1200" b="0" i="0" u="none" strike="noStrike" kern="1200" baseline="0">
                <a:solidFill>
                  <a:schemeClr val="accent1"/>
                </a:solidFill>
                <a:latin typeface="+mn-lt"/>
                <a:ea typeface="+mn-ea"/>
                <a:cs typeface="+mn-cs"/>
              </a:defRPr>
            </a:pPr>
            <a:endParaRPr lang="en-US"/>
          </a:p>
        </c:txPr>
        <c:crossAx val="546280360"/>
        <c:crosses val="autoZero"/>
        <c:crossBetween val="midCat"/>
      </c:valAx>
      <c:valAx>
        <c:axId val="532366056"/>
        <c:scaling>
          <c:orientation val="minMax"/>
          <c:max val="80"/>
          <c:min val="0"/>
        </c:scaling>
        <c:delete val="0"/>
        <c:axPos val="r"/>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GB" sz="1600" b="1"/>
                  <a:t>% CC endorsing</a:t>
                </a:r>
                <a:r>
                  <a:rPr lang="en-GB" sz="1600" b="1" baseline="0"/>
                  <a:t> r</a:t>
                </a:r>
                <a:r>
                  <a:rPr lang="en-GB" sz="1600" b="1"/>
                  <a:t>esponses</a:t>
                </a:r>
                <a:r>
                  <a:rPr lang="en-GB" sz="1600" b="1" baseline="0"/>
                  <a:t> to </a:t>
                </a:r>
                <a:r>
                  <a:rPr lang="en-GB" sz="1600" b="1" u="sng" baseline="0"/>
                  <a:t>Reality-Constrained </a:t>
                </a:r>
                <a:r>
                  <a:rPr lang="en-GB" sz="1600" b="1" baseline="0"/>
                  <a:t>climate survey questions</a:t>
                </a:r>
                <a:endParaRPr lang="en-GB" sz="1600" b="1"/>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accent2"/>
            </a:solidFill>
            <a:round/>
          </a:ln>
          <a:effectLst/>
        </c:spPr>
        <c:txPr>
          <a:bodyPr rot="-60000000" spcFirstLastPara="1" vertOverflow="ellipsis" vert="horz" wrap="square" anchor="ctr" anchorCtr="1"/>
          <a:lstStyle/>
          <a:p>
            <a:pPr>
              <a:defRPr sz="1200" b="0" i="0" u="none" strike="noStrike" kern="1200" baseline="0">
                <a:solidFill>
                  <a:schemeClr val="accent2"/>
                </a:solidFill>
                <a:latin typeface="+mn-lt"/>
                <a:ea typeface="+mn-ea"/>
                <a:cs typeface="+mn-cs"/>
              </a:defRPr>
            </a:pPr>
            <a:endParaRPr lang="en-US"/>
          </a:p>
        </c:txPr>
        <c:crossAx val="532367696"/>
        <c:crosses val="max"/>
        <c:crossBetween val="midCat"/>
      </c:valAx>
      <c:valAx>
        <c:axId val="532367696"/>
        <c:scaling>
          <c:orientation val="minMax"/>
        </c:scaling>
        <c:delete val="1"/>
        <c:axPos val="b"/>
        <c:numFmt formatCode="General" sourceLinked="1"/>
        <c:majorTickMark val="out"/>
        <c:minorTickMark val="none"/>
        <c:tickLblPos val="nextTo"/>
        <c:crossAx val="53236605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500" b="0" i="0" u="none" strike="noStrike" kern="1200" spc="0" baseline="0">
                <a:solidFill>
                  <a:schemeClr val="tx1">
                    <a:lumMod val="65000"/>
                    <a:lumOff val="35000"/>
                  </a:schemeClr>
                </a:solidFill>
                <a:latin typeface="+mn-lt"/>
                <a:ea typeface="+mn-ea"/>
                <a:cs typeface="+mn-cs"/>
              </a:defRPr>
            </a:pPr>
            <a:r>
              <a:rPr lang="en-GB" sz="2200" b="1"/>
              <a:t>% National responses to th</a:t>
            </a:r>
            <a:r>
              <a:rPr lang="en-GB" sz="2200" b="1" baseline="0"/>
              <a:t>e question 'How serious a problem, if at all, do you think climate change is?' </a:t>
            </a:r>
            <a:r>
              <a:rPr lang="en-GB" sz="2200" b="0" baseline="0"/>
              <a:t>versus</a:t>
            </a:r>
            <a:r>
              <a:rPr lang="en-GB" sz="2200" b="1" baseline="0"/>
              <a:t> National Religiosity</a:t>
            </a:r>
            <a:r>
              <a:rPr lang="en-GB" sz="2200" b="0" baseline="0"/>
              <a:t>. 37 nations.</a:t>
            </a:r>
            <a:endParaRPr lang="en-GB" sz="2200" b="0"/>
          </a:p>
        </c:rich>
      </c:tx>
      <c:layout>
        <c:manualLayout>
          <c:xMode val="edge"/>
          <c:yMode val="edge"/>
          <c:x val="0.1572363126084145"/>
          <c:y val="1.1137629276054098E-2"/>
        </c:manualLayout>
      </c:layout>
      <c:overlay val="0"/>
      <c:spPr>
        <a:noFill/>
        <a:ln>
          <a:noFill/>
        </a:ln>
        <a:effectLst/>
      </c:spPr>
      <c:txPr>
        <a:bodyPr rot="0" spcFirstLastPara="1" vertOverflow="ellipsis" vert="horz" wrap="square" anchor="ctr" anchorCtr="1"/>
        <a:lstStyle/>
        <a:p>
          <a:pPr>
            <a:defRPr sz="15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620571139552346E-2"/>
          <c:y val="0.11142402545743835"/>
          <c:w val="0.89870369106461467"/>
          <c:h val="0.8120950394327201"/>
        </c:manualLayout>
      </c:layout>
      <c:scatterChart>
        <c:scatterStyle val="lineMarker"/>
        <c:varyColors val="0"/>
        <c:ser>
          <c:idx val="1"/>
          <c:order val="1"/>
          <c:spPr>
            <a:ln w="25400" cap="rnd">
              <a:noFill/>
              <a:round/>
            </a:ln>
            <a:effectLst/>
          </c:spPr>
          <c:marker>
            <c:symbol val="none"/>
          </c:marker>
          <c:trendline>
            <c:spPr>
              <a:ln w="28575" cap="rnd">
                <a:solidFill>
                  <a:schemeClr val="tx1">
                    <a:lumMod val="95000"/>
                    <a:lumOff val="5000"/>
                  </a:schemeClr>
                </a:solidFill>
                <a:prstDash val="solid"/>
              </a:ln>
              <a:effectLst/>
            </c:spPr>
            <c:trendlineType val="linear"/>
            <c:backward val="4"/>
            <c:dispRSqr val="1"/>
            <c:dispEq val="0"/>
            <c:trendlineLbl>
              <c:layout>
                <c:manualLayout>
                  <c:x val="0.15226096873294026"/>
                  <c:y val="-7.2376126151078857E-2"/>
                </c:manualLayout>
              </c:layout>
              <c:numFmt formatCode="General" sourceLinked="0"/>
              <c:spPr>
                <a:noFill/>
                <a:ln>
                  <a:noFill/>
                </a:ln>
                <a:effectLst/>
              </c:spPr>
              <c:txPr>
                <a:bodyPr rot="0" spcFirstLastPara="1" vertOverflow="ellipsis" vert="horz" wrap="square" anchor="ctr" anchorCtr="1"/>
                <a:lstStyle/>
                <a:p>
                  <a:pPr>
                    <a:defRPr sz="1400" b="1" i="0" u="none" strike="noStrike" kern="1200" baseline="0">
                      <a:solidFill>
                        <a:schemeClr val="tx1">
                          <a:lumMod val="95000"/>
                          <a:lumOff val="5000"/>
                        </a:schemeClr>
                      </a:solidFill>
                      <a:latin typeface="+mn-lt"/>
                      <a:ea typeface="+mn-ea"/>
                      <a:cs typeface="+mn-cs"/>
                    </a:defRPr>
                  </a:pPr>
                  <a:endParaRPr lang="en-US"/>
                </a:p>
              </c:txPr>
            </c:trendlineLbl>
          </c:trendline>
          <c:xVal>
            <c:numRef>
              <c:f>'WA1+O2 and WC37'!$D$8:$D$44</c:f>
              <c:numCache>
                <c:formatCode>General</c:formatCode>
                <c:ptCount val="37"/>
                <c:pt idx="0">
                  <c:v>95.798000000000002</c:v>
                </c:pt>
                <c:pt idx="1">
                  <c:v>76.358000000000004</c:v>
                </c:pt>
                <c:pt idx="2">
                  <c:v>31.402999999999999</c:v>
                </c:pt>
                <c:pt idx="3">
                  <c:v>59.347999999999999</c:v>
                </c:pt>
                <c:pt idx="4">
                  <c:v>71.498000000000005</c:v>
                </c:pt>
                <c:pt idx="5">
                  <c:v>62.993000000000009</c:v>
                </c:pt>
                <c:pt idx="6">
                  <c:v>66.638000000000005</c:v>
                </c:pt>
                <c:pt idx="7">
                  <c:v>84.863</c:v>
                </c:pt>
                <c:pt idx="8">
                  <c:v>54.488</c:v>
                </c:pt>
                <c:pt idx="9">
                  <c:v>69.067999999999998</c:v>
                </c:pt>
                <c:pt idx="10">
                  <c:v>47.198</c:v>
                </c:pt>
                <c:pt idx="11">
                  <c:v>67.853000000000009</c:v>
                </c:pt>
                <c:pt idx="12">
                  <c:v>36.262999999999998</c:v>
                </c:pt>
                <c:pt idx="13">
                  <c:v>39.908000000000001</c:v>
                </c:pt>
                <c:pt idx="14">
                  <c:v>28.972999999999999</c:v>
                </c:pt>
                <c:pt idx="15">
                  <c:v>38.692999999999998</c:v>
                </c:pt>
                <c:pt idx="16">
                  <c:v>37.478000000000002</c:v>
                </c:pt>
                <c:pt idx="17">
                  <c:v>30.188000000000002</c:v>
                </c:pt>
                <c:pt idx="18">
                  <c:v>24.113</c:v>
                </c:pt>
                <c:pt idx="19">
                  <c:v>27.757999999999999</c:v>
                </c:pt>
                <c:pt idx="20">
                  <c:v>42.338000000000001</c:v>
                </c:pt>
                <c:pt idx="21">
                  <c:v>86.078000000000003</c:v>
                </c:pt>
                <c:pt idx="22">
                  <c:v>82.433000000000007</c:v>
                </c:pt>
                <c:pt idx="23">
                  <c:v>78.787999999999997</c:v>
                </c:pt>
                <c:pt idx="24">
                  <c:v>50.843000000000004</c:v>
                </c:pt>
                <c:pt idx="25">
                  <c:v>41.123000000000005</c:v>
                </c:pt>
                <c:pt idx="26">
                  <c:v>53.273000000000003</c:v>
                </c:pt>
                <c:pt idx="27">
                  <c:v>43.552999999999997</c:v>
                </c:pt>
                <c:pt idx="28">
                  <c:v>72.713000000000008</c:v>
                </c:pt>
                <c:pt idx="29">
                  <c:v>35.048000000000002</c:v>
                </c:pt>
                <c:pt idx="30">
                  <c:v>33.832999999999998</c:v>
                </c:pt>
                <c:pt idx="31">
                  <c:v>32.618000000000002</c:v>
                </c:pt>
                <c:pt idx="32">
                  <c:v>25.327999999999999</c:v>
                </c:pt>
                <c:pt idx="33">
                  <c:v>64.207999999999998</c:v>
                </c:pt>
                <c:pt idx="34">
                  <c:v>52.058000000000007</c:v>
                </c:pt>
                <c:pt idx="35">
                  <c:v>60.563000000000002</c:v>
                </c:pt>
                <c:pt idx="36">
                  <c:v>92.153000000000006</c:v>
                </c:pt>
              </c:numCache>
            </c:numRef>
          </c:xVal>
          <c:yVal>
            <c:numRef>
              <c:f>'WA1+O2 and WC37'!$G$8:$G$44</c:f>
              <c:numCache>
                <c:formatCode>General</c:formatCode>
                <c:ptCount val="37"/>
                <c:pt idx="0">
                  <c:v>57</c:v>
                </c:pt>
                <c:pt idx="1">
                  <c:v>35</c:v>
                </c:pt>
                <c:pt idx="2">
                  <c:v>33</c:v>
                </c:pt>
                <c:pt idx="3">
                  <c:v>32</c:v>
                </c:pt>
                <c:pt idx="4">
                  <c:v>35</c:v>
                </c:pt>
                <c:pt idx="5">
                  <c:v>57</c:v>
                </c:pt>
                <c:pt idx="6">
                  <c:v>50</c:v>
                </c:pt>
                <c:pt idx="7">
                  <c:v>36</c:v>
                </c:pt>
                <c:pt idx="8">
                  <c:v>29</c:v>
                </c:pt>
                <c:pt idx="9">
                  <c:v>58</c:v>
                </c:pt>
                <c:pt idx="10">
                  <c:v>48</c:v>
                </c:pt>
                <c:pt idx="11">
                  <c:v>51</c:v>
                </c:pt>
                <c:pt idx="12">
                  <c:v>35</c:v>
                </c:pt>
                <c:pt idx="13">
                  <c:v>39</c:v>
                </c:pt>
                <c:pt idx="14">
                  <c:v>38</c:v>
                </c:pt>
                <c:pt idx="15">
                  <c:v>31</c:v>
                </c:pt>
                <c:pt idx="16">
                  <c:v>29</c:v>
                </c:pt>
                <c:pt idx="17">
                  <c:v>20</c:v>
                </c:pt>
                <c:pt idx="18">
                  <c:v>27</c:v>
                </c:pt>
                <c:pt idx="19">
                  <c:v>29</c:v>
                </c:pt>
                <c:pt idx="20">
                  <c:v>26</c:v>
                </c:pt>
                <c:pt idx="21">
                  <c:v>55</c:v>
                </c:pt>
                <c:pt idx="22">
                  <c:v>48</c:v>
                </c:pt>
                <c:pt idx="23">
                  <c:v>64</c:v>
                </c:pt>
                <c:pt idx="24">
                  <c:v>51</c:v>
                </c:pt>
                <c:pt idx="25">
                  <c:v>24</c:v>
                </c:pt>
                <c:pt idx="26">
                  <c:v>45</c:v>
                </c:pt>
                <c:pt idx="27">
                  <c:v>37</c:v>
                </c:pt>
                <c:pt idx="28">
                  <c:v>60</c:v>
                </c:pt>
                <c:pt idx="29">
                  <c:v>25</c:v>
                </c:pt>
                <c:pt idx="30">
                  <c:v>13</c:v>
                </c:pt>
                <c:pt idx="31">
                  <c:v>30</c:v>
                </c:pt>
                <c:pt idx="32">
                  <c:v>22</c:v>
                </c:pt>
                <c:pt idx="33">
                  <c:v>71</c:v>
                </c:pt>
                <c:pt idx="34">
                  <c:v>50</c:v>
                </c:pt>
                <c:pt idx="35">
                  <c:v>33</c:v>
                </c:pt>
                <c:pt idx="36">
                  <c:v>59</c:v>
                </c:pt>
              </c:numCache>
            </c:numRef>
          </c:yVal>
          <c:smooth val="0"/>
          <c:extLst>
            <c:ext xmlns:c16="http://schemas.microsoft.com/office/drawing/2014/chart" uri="{C3380CC4-5D6E-409C-BE32-E72D297353CC}">
              <c16:uniqueId val="{00000001-87D1-4D97-9665-556244E29475}"/>
            </c:ext>
          </c:extLst>
        </c:ser>
        <c:ser>
          <c:idx val="2"/>
          <c:order val="2"/>
          <c:spPr>
            <a:ln w="25400" cap="rnd">
              <a:noFill/>
              <a:round/>
            </a:ln>
            <a:effectLst/>
          </c:spPr>
          <c:marker>
            <c:symbol val="circle"/>
            <c:size val="6"/>
            <c:spPr>
              <a:solidFill>
                <a:schemeClr val="accent3"/>
              </a:solidFill>
              <a:ln w="9525">
                <a:solidFill>
                  <a:schemeClr val="accent3"/>
                </a:solidFill>
              </a:ln>
              <a:effectLst/>
            </c:spPr>
          </c:marker>
          <c:dLbls>
            <c:dLbl>
              <c:idx val="0"/>
              <c:tx>
                <c:rich>
                  <a:bodyPr/>
                  <a:lstStyle/>
                  <a:p>
                    <a:fld id="{47DD7B95-1D63-485D-81C8-F0F62CCD6616}" type="CELLRANGE">
                      <a:rPr lang="en-GB"/>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87D1-4D97-9665-556244E29475}"/>
                </c:ext>
              </c:extLst>
            </c:dLbl>
            <c:dLbl>
              <c:idx val="1"/>
              <c:tx>
                <c:rich>
                  <a:bodyPr/>
                  <a:lstStyle/>
                  <a:p>
                    <a:fld id="{61F79C79-7F01-46D1-BE85-360984690016}"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87D1-4D97-9665-556244E29475}"/>
                </c:ext>
              </c:extLst>
            </c:dLbl>
            <c:dLbl>
              <c:idx val="2"/>
              <c:layout>
                <c:manualLayout>
                  <c:x val="-3.368232056312747E-2"/>
                  <c:y val="-1.7358790771678598E-2"/>
                </c:manualLayout>
              </c:layout>
              <c:tx>
                <c:rich>
                  <a:bodyPr/>
                  <a:lstStyle/>
                  <a:p>
                    <a:fld id="{217C5D2F-8EB5-4E20-BC7B-DB5E4C82D4E3}"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87D1-4D97-9665-556244E29475}"/>
                </c:ext>
              </c:extLst>
            </c:dLbl>
            <c:dLbl>
              <c:idx val="3"/>
              <c:tx>
                <c:rich>
                  <a:bodyPr/>
                  <a:lstStyle/>
                  <a:p>
                    <a:fld id="{2E1892B6-9929-4F78-AE45-14923A55121C}"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87D1-4D97-9665-556244E29475}"/>
                </c:ext>
              </c:extLst>
            </c:dLbl>
            <c:dLbl>
              <c:idx val="4"/>
              <c:tx>
                <c:rich>
                  <a:bodyPr/>
                  <a:lstStyle/>
                  <a:p>
                    <a:fld id="{82F450A9-0463-48B3-8189-8D443EDFAB9B}"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87D1-4D97-9665-556244E29475}"/>
                </c:ext>
              </c:extLst>
            </c:dLbl>
            <c:dLbl>
              <c:idx val="5"/>
              <c:layout>
                <c:manualLayout>
                  <c:x val="-2.4093208555849992E-2"/>
                  <c:y val="1.5767700875099443E-2"/>
                </c:manualLayout>
              </c:layout>
              <c:tx>
                <c:rich>
                  <a:bodyPr/>
                  <a:lstStyle/>
                  <a:p>
                    <a:fld id="{19FB556C-0628-48B4-A262-4FEE269D02E2}"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87D1-4D97-9665-556244E29475}"/>
                </c:ext>
              </c:extLst>
            </c:dLbl>
            <c:dLbl>
              <c:idx val="6"/>
              <c:tx>
                <c:rich>
                  <a:bodyPr/>
                  <a:lstStyle/>
                  <a:p>
                    <a:fld id="{EA750641-A1A2-4098-9390-0562D05874B2}"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87D1-4D97-9665-556244E29475}"/>
                </c:ext>
              </c:extLst>
            </c:dLbl>
            <c:dLbl>
              <c:idx val="7"/>
              <c:tx>
                <c:rich>
                  <a:bodyPr/>
                  <a:lstStyle/>
                  <a:p>
                    <a:fld id="{C551A5D1-8898-48AA-99DF-916335A94D69}"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87D1-4D97-9665-556244E29475}"/>
                </c:ext>
              </c:extLst>
            </c:dLbl>
            <c:dLbl>
              <c:idx val="8"/>
              <c:layout>
                <c:manualLayout>
                  <c:x val="-3.1405388670123512E-3"/>
                  <c:y val="4.6141607000795427E-2"/>
                </c:manualLayout>
              </c:layout>
              <c:tx>
                <c:rich>
                  <a:bodyPr/>
                  <a:lstStyle/>
                  <a:p>
                    <a:fld id="{2096612B-13EF-4E4A-902B-BAFEB58340FB}"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87D1-4D97-9665-556244E29475}"/>
                </c:ext>
              </c:extLst>
            </c:dLbl>
            <c:dLbl>
              <c:idx val="9"/>
              <c:layout>
                <c:manualLayout>
                  <c:x val="6.0717084762236537E-3"/>
                  <c:y val="2.2132060461415953E-2"/>
                </c:manualLayout>
              </c:layout>
              <c:tx>
                <c:rich>
                  <a:bodyPr/>
                  <a:lstStyle/>
                  <a:p>
                    <a:fld id="{2BBBB6AC-B66A-426E-906C-5124A6769ED3}"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87D1-4D97-9665-556244E29475}"/>
                </c:ext>
              </c:extLst>
            </c:dLbl>
            <c:dLbl>
              <c:idx val="10"/>
              <c:layout>
                <c:manualLayout>
                  <c:x val="-2.7895815879026113E-2"/>
                  <c:y val="-1.5767700875099561E-2"/>
                </c:manualLayout>
              </c:layout>
              <c:tx>
                <c:rich>
                  <a:bodyPr/>
                  <a:lstStyle/>
                  <a:p>
                    <a:fld id="{365BAF69-D33C-4174-8712-6A3480F93B22}"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87D1-4D97-9665-556244E29475}"/>
                </c:ext>
              </c:extLst>
            </c:dLbl>
            <c:dLbl>
              <c:idx val="11"/>
              <c:layout>
                <c:manualLayout>
                  <c:x val="-1.9029027811161534E-2"/>
                  <c:y val="3.1678599840891011E-2"/>
                </c:manualLayout>
              </c:layout>
              <c:tx>
                <c:rich>
                  <a:bodyPr/>
                  <a:lstStyle/>
                  <a:p>
                    <a:fld id="{0076FEBC-4B0B-4A96-B7D2-3AF1D4E0E7F5}"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87D1-4D97-9665-556244E29475}"/>
                </c:ext>
              </c:extLst>
            </c:dLbl>
            <c:dLbl>
              <c:idx val="12"/>
              <c:layout>
                <c:manualLayout>
                  <c:x val="-2.6040342653397601E-2"/>
                  <c:y val="1.8949880668257757E-2"/>
                </c:manualLayout>
              </c:layout>
              <c:tx>
                <c:rich>
                  <a:bodyPr/>
                  <a:lstStyle/>
                  <a:p>
                    <a:fld id="{C84903D7-BDAD-45A6-B3F9-481183F97E68}"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87D1-4D97-9665-556244E29475}"/>
                </c:ext>
              </c:extLst>
            </c:dLbl>
            <c:dLbl>
              <c:idx val="13"/>
              <c:layout>
                <c:manualLayout>
                  <c:x val="-2.0936925780081828E-3"/>
                  <c:y val="-1.1667857786825005E-16"/>
                </c:manualLayout>
              </c:layout>
              <c:tx>
                <c:rich>
                  <a:bodyPr/>
                  <a:lstStyle/>
                  <a:p>
                    <a:fld id="{FC836C94-5D70-46D8-9680-7B5A93962516}"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87D1-4D97-9665-556244E29475}"/>
                </c:ext>
              </c:extLst>
            </c:dLbl>
            <c:dLbl>
              <c:idx val="14"/>
              <c:layout>
                <c:manualLayout>
                  <c:x val="-0.10749017695494011"/>
                  <c:y val="-1.5910898965792735E-3"/>
                </c:manualLayout>
              </c:layout>
              <c:tx>
                <c:rich>
                  <a:bodyPr/>
                  <a:lstStyle/>
                  <a:p>
                    <a:fld id="{6F38E350-4DAB-4F42-896C-CC02BFDCDC42}"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87D1-4D97-9665-556244E29475}"/>
                </c:ext>
              </c:extLst>
            </c:dLbl>
            <c:dLbl>
              <c:idx val="15"/>
              <c:layout>
                <c:manualLayout>
                  <c:x val="-3.1405388670122745E-3"/>
                  <c:y val="-3.1821797931583136E-3"/>
                </c:manualLayout>
              </c:layout>
              <c:tx>
                <c:rich>
                  <a:bodyPr/>
                  <a:lstStyle/>
                  <a:p>
                    <a:fld id="{8786A14E-2941-41B4-84F4-F8E83F61FA37}"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87D1-4D97-9665-556244E29475}"/>
                </c:ext>
              </c:extLst>
            </c:dLbl>
            <c:dLbl>
              <c:idx val="16"/>
              <c:layout>
                <c:manualLayout>
                  <c:x val="1.8204656965781073E-2"/>
                  <c:y val="8.5775656324582339E-2"/>
                </c:manualLayout>
              </c:layout>
              <c:tx>
                <c:rich>
                  <a:bodyPr/>
                  <a:lstStyle/>
                  <a:p>
                    <a:fld id="{B8B9CBEB-CBF5-4F40-A469-34AE9C907947}"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87D1-4D97-9665-556244E29475}"/>
                </c:ext>
              </c:extLst>
            </c:dLbl>
            <c:dLbl>
              <c:idx val="17"/>
              <c:layout>
                <c:manualLayout>
                  <c:x val="-2.788015439911188E-2"/>
                  <c:y val="1.4176610978520287E-2"/>
                </c:manualLayout>
              </c:layout>
              <c:tx>
                <c:rich>
                  <a:bodyPr/>
                  <a:lstStyle/>
                  <a:p>
                    <a:fld id="{44237BC3-D880-4FCA-8A55-BC9A9DED5C60}"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87D1-4D97-9665-556244E29475}"/>
                </c:ext>
              </c:extLst>
            </c:dLbl>
            <c:dLbl>
              <c:idx val="18"/>
              <c:tx>
                <c:rich>
                  <a:bodyPr/>
                  <a:lstStyle/>
                  <a:p>
                    <a:fld id="{45E5672B-5356-41B4-AB9C-A4E7040AD9E4}"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87D1-4D97-9665-556244E29475}"/>
                </c:ext>
              </c:extLst>
            </c:dLbl>
            <c:dLbl>
              <c:idx val="19"/>
              <c:layout>
                <c:manualLayout>
                  <c:x val="-7.0690892173513376E-2"/>
                  <c:y val="4.2816229116945111E-2"/>
                </c:manualLayout>
              </c:layout>
              <c:tx>
                <c:rich>
                  <a:bodyPr/>
                  <a:lstStyle/>
                  <a:p>
                    <a:fld id="{0C6EE00D-6117-46B9-89A6-ED2A0E991873}"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87D1-4D97-9665-556244E29475}"/>
                </c:ext>
              </c:extLst>
            </c:dLbl>
            <c:dLbl>
              <c:idx val="20"/>
              <c:layout>
                <c:manualLayout>
                  <c:x val="-1.4530226491376788E-2"/>
                  <c:y val="-0.10168655529037396"/>
                </c:manualLayout>
              </c:layout>
              <c:tx>
                <c:rich>
                  <a:bodyPr/>
                  <a:lstStyle/>
                  <a:p>
                    <a:fld id="{554DC5E4-5379-4971-8BB6-237F691B7F5A}"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87D1-4D97-9665-556244E29475}"/>
                </c:ext>
              </c:extLst>
            </c:dLbl>
            <c:dLbl>
              <c:idx val="21"/>
              <c:tx>
                <c:rich>
                  <a:bodyPr/>
                  <a:lstStyle/>
                  <a:p>
                    <a:fld id="{E14E279D-7C21-4DB4-912C-2C3FB6AD1D8A}"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87D1-4D97-9665-556244E29475}"/>
                </c:ext>
              </c:extLst>
            </c:dLbl>
            <c:dLbl>
              <c:idx val="22"/>
              <c:layout>
                <c:manualLayout>
                  <c:x val="-1.8513517835458262E-2"/>
                  <c:y val="1.8949880668257757E-2"/>
                </c:manualLayout>
              </c:layout>
              <c:tx>
                <c:rich>
                  <a:bodyPr/>
                  <a:lstStyle/>
                  <a:p>
                    <a:fld id="{FBBF35B7-247E-4883-8026-DE5650A67ED1}"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87D1-4D97-9665-556244E29475}"/>
                </c:ext>
              </c:extLst>
            </c:dLbl>
            <c:dLbl>
              <c:idx val="23"/>
              <c:layout>
                <c:manualLayout>
                  <c:x val="-5.2342314450205341E-3"/>
                  <c:y val="-1.1667857786825005E-16"/>
                </c:manualLayout>
              </c:layout>
              <c:tx>
                <c:rich>
                  <a:bodyPr/>
                  <a:lstStyle/>
                  <a:p>
                    <a:fld id="{797B89D2-AF4C-40C9-859E-B4011C98B8A0}"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layout>
                    <c:manualLayout>
                      <c:w val="3.9827308279581489E-2"/>
                      <c:h val="2.517104216388226E-2"/>
                    </c:manualLayout>
                  </c15:layout>
                  <c15:dlblFieldTable/>
                  <c15:showDataLabelsRange val="1"/>
                </c:ext>
                <c:ext xmlns:c16="http://schemas.microsoft.com/office/drawing/2014/chart" uri="{C3380CC4-5D6E-409C-BE32-E72D297353CC}">
                  <c16:uniqueId val="{00000019-87D1-4D97-9665-556244E29475}"/>
                </c:ext>
              </c:extLst>
            </c:dLbl>
            <c:dLbl>
              <c:idx val="24"/>
              <c:layout>
                <c:manualLayout>
                  <c:x val="2.7218003514106377E-2"/>
                  <c:y val="-7.955449482895784E-3"/>
                </c:manualLayout>
              </c:layout>
              <c:tx>
                <c:rich>
                  <a:bodyPr/>
                  <a:lstStyle/>
                  <a:p>
                    <a:fld id="{F6725D97-2CAE-4AC5-82E5-B248D0201D79}"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87D1-4D97-9665-556244E29475}"/>
                </c:ext>
              </c:extLst>
            </c:dLbl>
            <c:dLbl>
              <c:idx val="25"/>
              <c:tx>
                <c:rich>
                  <a:bodyPr/>
                  <a:lstStyle/>
                  <a:p>
                    <a:fld id="{F5D5DFC9-8968-43A9-9409-8A9DCFE78F2B}"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87D1-4D97-9665-556244E29475}"/>
                </c:ext>
              </c:extLst>
            </c:dLbl>
            <c:dLbl>
              <c:idx val="26"/>
              <c:layout>
                <c:manualLayout>
                  <c:x val="-3.0358542381118653E-2"/>
                  <c:y val="3.8042959427207639E-2"/>
                </c:manualLayout>
              </c:layout>
              <c:tx>
                <c:rich>
                  <a:bodyPr/>
                  <a:lstStyle/>
                  <a:p>
                    <a:fld id="{8611D370-5879-4F79-B217-0AB71331443C}"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87D1-4D97-9665-556244E29475}"/>
                </c:ext>
              </c:extLst>
            </c:dLbl>
            <c:dLbl>
              <c:idx val="27"/>
              <c:layout>
                <c:manualLayout>
                  <c:x val="1.2562155468049098E-2"/>
                  <c:y val="7.955449482895784E-3"/>
                </c:manualLayout>
              </c:layout>
              <c:tx>
                <c:rich>
                  <a:bodyPr/>
                  <a:lstStyle/>
                  <a:p>
                    <a:fld id="{BDA33EF3-87E3-4410-A5A4-805DC1806CA9}"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87D1-4D97-9665-556244E29475}"/>
                </c:ext>
              </c:extLst>
            </c:dLbl>
            <c:dLbl>
              <c:idx val="28"/>
              <c:layout>
                <c:manualLayout>
                  <c:x val="-1.1515309179045082E-2"/>
                  <c:y val="1.2728719172633136E-2"/>
                </c:manualLayout>
              </c:layout>
              <c:tx>
                <c:rich>
                  <a:bodyPr/>
                  <a:lstStyle/>
                  <a:p>
                    <a:fld id="{F26C3C79-CF42-41F3-9FF6-0196FC932345}"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87D1-4D97-9665-556244E29475}"/>
                </c:ext>
              </c:extLst>
            </c:dLbl>
            <c:dLbl>
              <c:idx val="29"/>
              <c:layout>
                <c:manualLayout>
                  <c:x val="-8.6888241987339975E-3"/>
                  <c:y val="-0.10833731105807484"/>
                </c:manualLayout>
              </c:layout>
              <c:tx>
                <c:rich>
                  <a:bodyPr/>
                  <a:lstStyle/>
                  <a:p>
                    <a:fld id="{82B32F5A-D5F5-4C39-B24A-AD452FDCC950}"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87D1-4D97-9665-556244E29475}"/>
                </c:ext>
              </c:extLst>
            </c:dLbl>
            <c:dLbl>
              <c:idx val="30"/>
              <c:layout>
                <c:manualLayout>
                  <c:x val="-4.9460849432510355E-2"/>
                  <c:y val="0.13191726332537787"/>
                </c:manualLayout>
              </c:layout>
              <c:tx>
                <c:rich>
                  <a:bodyPr/>
                  <a:lstStyle/>
                  <a:p>
                    <a:fld id="{DC1E3E7F-FF7E-4BC3-94E9-CF1F2B39D8D1}"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87D1-4D97-9665-556244E29475}"/>
                </c:ext>
              </c:extLst>
            </c:dLbl>
            <c:dLbl>
              <c:idx val="31"/>
              <c:layout>
                <c:manualLayout>
                  <c:x val="-4.8615541661350008E-2"/>
                  <c:y val="-9.546539379475057E-3"/>
                </c:manualLayout>
              </c:layout>
              <c:tx>
                <c:rich>
                  <a:bodyPr/>
                  <a:lstStyle/>
                  <a:p>
                    <a:fld id="{2A1A3E5A-DD02-4747-B864-25CD84AE701B}"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87D1-4D97-9665-556244E29475}"/>
                </c:ext>
              </c:extLst>
            </c:dLbl>
            <c:dLbl>
              <c:idx val="32"/>
              <c:tx>
                <c:rich>
                  <a:bodyPr/>
                  <a:lstStyle/>
                  <a:p>
                    <a:fld id="{A49E96E3-5C7D-4E2C-8EEB-2D23C08BE1F5}"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87D1-4D97-9665-556244E29475}"/>
                </c:ext>
              </c:extLst>
            </c:dLbl>
            <c:dLbl>
              <c:idx val="33"/>
              <c:tx>
                <c:rich>
                  <a:bodyPr/>
                  <a:lstStyle/>
                  <a:p>
                    <a:fld id="{7CBE2839-94D1-4CFD-9C2D-E948FC44521C}" type="CELLRANGE">
                      <a:rPr lang="en-GB"/>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87D1-4D97-9665-556244E29475}"/>
                </c:ext>
              </c:extLst>
            </c:dLbl>
            <c:dLbl>
              <c:idx val="34"/>
              <c:tx>
                <c:rich>
                  <a:bodyPr/>
                  <a:lstStyle/>
                  <a:p>
                    <a:fld id="{C729731E-2564-43CD-B33A-A893A9059679}"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87D1-4D97-9665-556244E29475}"/>
                </c:ext>
              </c:extLst>
            </c:dLbl>
            <c:dLbl>
              <c:idx val="35"/>
              <c:tx>
                <c:rich>
                  <a:bodyPr/>
                  <a:lstStyle/>
                  <a:p>
                    <a:fld id="{D86D59B5-B3DC-411C-BD81-F4EC570E691E}"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87D1-4D97-9665-556244E29475}"/>
                </c:ext>
              </c:extLst>
            </c:dLbl>
            <c:dLbl>
              <c:idx val="36"/>
              <c:layout>
                <c:manualLayout>
                  <c:x val="-5.2342314450206104E-3"/>
                  <c:y val="-3.1821797931583136E-3"/>
                </c:manualLayout>
              </c:layout>
              <c:tx>
                <c:rich>
                  <a:bodyPr/>
                  <a:lstStyle/>
                  <a:p>
                    <a:fld id="{DB70DE47-5052-4548-98AA-EFABE9C03E13}"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87D1-4D97-9665-556244E29475}"/>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28575" cap="rnd">
                <a:solidFill>
                  <a:schemeClr val="bg1">
                    <a:lumMod val="50000"/>
                  </a:schemeClr>
                </a:solidFill>
                <a:prstDash val="dash"/>
              </a:ln>
              <a:effectLst/>
            </c:spPr>
            <c:trendlineType val="linear"/>
            <c:backward val="20"/>
            <c:dispRSqr val="1"/>
            <c:dispEq val="0"/>
            <c:trendlineLbl>
              <c:layout>
                <c:manualLayout>
                  <c:x val="0.14746124113436593"/>
                  <c:y val="-6.4963949911988922E-2"/>
                </c:manualLayout>
              </c:layout>
              <c:numFmt formatCode="General" sourceLinked="0"/>
              <c:spPr>
                <a:noFill/>
                <a:ln>
                  <a:noFill/>
                </a:ln>
                <a:effectLst/>
              </c:spPr>
              <c:txPr>
                <a:bodyPr rot="0" spcFirstLastPara="1" vertOverflow="ellipsis" vert="horz" wrap="square" anchor="ctr" anchorCtr="1"/>
                <a:lstStyle/>
                <a:p>
                  <a:pPr>
                    <a:defRPr sz="1400" b="1" i="0" u="none" strike="noStrike" kern="1200" baseline="0">
                      <a:solidFill>
                        <a:schemeClr val="bg1">
                          <a:lumMod val="50000"/>
                        </a:schemeClr>
                      </a:solidFill>
                      <a:latin typeface="+mn-lt"/>
                      <a:ea typeface="+mn-ea"/>
                      <a:cs typeface="+mn-cs"/>
                    </a:defRPr>
                  </a:pPr>
                  <a:endParaRPr lang="en-US"/>
                </a:p>
              </c:txPr>
            </c:trendlineLbl>
          </c:trendline>
          <c:xVal>
            <c:numRef>
              <c:f>'WA1+O2 and WC37'!$D$8:$D$44</c:f>
              <c:numCache>
                <c:formatCode>General</c:formatCode>
                <c:ptCount val="37"/>
                <c:pt idx="0">
                  <c:v>95.798000000000002</c:v>
                </c:pt>
                <c:pt idx="1">
                  <c:v>76.358000000000004</c:v>
                </c:pt>
                <c:pt idx="2">
                  <c:v>31.402999999999999</c:v>
                </c:pt>
                <c:pt idx="3">
                  <c:v>59.347999999999999</c:v>
                </c:pt>
                <c:pt idx="4">
                  <c:v>71.498000000000005</c:v>
                </c:pt>
                <c:pt idx="5">
                  <c:v>62.993000000000009</c:v>
                </c:pt>
                <c:pt idx="6">
                  <c:v>66.638000000000005</c:v>
                </c:pt>
                <c:pt idx="7">
                  <c:v>84.863</c:v>
                </c:pt>
                <c:pt idx="8">
                  <c:v>54.488</c:v>
                </c:pt>
                <c:pt idx="9">
                  <c:v>69.067999999999998</c:v>
                </c:pt>
                <c:pt idx="10">
                  <c:v>47.198</c:v>
                </c:pt>
                <c:pt idx="11">
                  <c:v>67.853000000000009</c:v>
                </c:pt>
                <c:pt idx="12">
                  <c:v>36.262999999999998</c:v>
                </c:pt>
                <c:pt idx="13">
                  <c:v>39.908000000000001</c:v>
                </c:pt>
                <c:pt idx="14">
                  <c:v>28.972999999999999</c:v>
                </c:pt>
                <c:pt idx="15">
                  <c:v>38.692999999999998</c:v>
                </c:pt>
                <c:pt idx="16">
                  <c:v>37.478000000000002</c:v>
                </c:pt>
                <c:pt idx="17">
                  <c:v>30.188000000000002</c:v>
                </c:pt>
                <c:pt idx="18">
                  <c:v>24.113</c:v>
                </c:pt>
                <c:pt idx="19">
                  <c:v>27.757999999999999</c:v>
                </c:pt>
                <c:pt idx="20">
                  <c:v>42.338000000000001</c:v>
                </c:pt>
                <c:pt idx="21">
                  <c:v>86.078000000000003</c:v>
                </c:pt>
                <c:pt idx="22">
                  <c:v>82.433000000000007</c:v>
                </c:pt>
                <c:pt idx="23">
                  <c:v>78.787999999999997</c:v>
                </c:pt>
                <c:pt idx="24">
                  <c:v>50.843000000000004</c:v>
                </c:pt>
                <c:pt idx="25">
                  <c:v>41.123000000000005</c:v>
                </c:pt>
                <c:pt idx="26">
                  <c:v>53.273000000000003</c:v>
                </c:pt>
                <c:pt idx="27">
                  <c:v>43.552999999999997</c:v>
                </c:pt>
                <c:pt idx="28">
                  <c:v>72.713000000000008</c:v>
                </c:pt>
                <c:pt idx="29">
                  <c:v>35.048000000000002</c:v>
                </c:pt>
                <c:pt idx="30">
                  <c:v>33.832999999999998</c:v>
                </c:pt>
                <c:pt idx="31">
                  <c:v>32.618000000000002</c:v>
                </c:pt>
                <c:pt idx="32">
                  <c:v>25.327999999999999</c:v>
                </c:pt>
                <c:pt idx="33">
                  <c:v>64.207999999999998</c:v>
                </c:pt>
                <c:pt idx="34">
                  <c:v>52.058000000000007</c:v>
                </c:pt>
                <c:pt idx="35">
                  <c:v>60.563000000000002</c:v>
                </c:pt>
                <c:pt idx="36">
                  <c:v>92.153000000000006</c:v>
                </c:pt>
              </c:numCache>
            </c:numRef>
          </c:xVal>
          <c:yVal>
            <c:numRef>
              <c:f>'WA1+O2 and WC37'!$H$8:$H$44</c:f>
              <c:numCache>
                <c:formatCode>General</c:formatCode>
                <c:ptCount val="37"/>
                <c:pt idx="0">
                  <c:v>28</c:v>
                </c:pt>
                <c:pt idx="1">
                  <c:v>36</c:v>
                </c:pt>
                <c:pt idx="2">
                  <c:v>31</c:v>
                </c:pt>
                <c:pt idx="3">
                  <c:v>37</c:v>
                </c:pt>
                <c:pt idx="4">
                  <c:v>32</c:v>
                </c:pt>
                <c:pt idx="5">
                  <c:v>28</c:v>
                </c:pt>
                <c:pt idx="6">
                  <c:v>33</c:v>
                </c:pt>
                <c:pt idx="7">
                  <c:v>34</c:v>
                </c:pt>
                <c:pt idx="8">
                  <c:v>29</c:v>
                </c:pt>
                <c:pt idx="9">
                  <c:v>25</c:v>
                </c:pt>
                <c:pt idx="10">
                  <c:v>29</c:v>
                </c:pt>
                <c:pt idx="11">
                  <c:v>23</c:v>
                </c:pt>
                <c:pt idx="12">
                  <c:v>23</c:v>
                </c:pt>
                <c:pt idx="13">
                  <c:v>24</c:v>
                </c:pt>
                <c:pt idx="14">
                  <c:v>27</c:v>
                </c:pt>
                <c:pt idx="15">
                  <c:v>27</c:v>
                </c:pt>
                <c:pt idx="16">
                  <c:v>28</c:v>
                </c:pt>
                <c:pt idx="17">
                  <c:v>22</c:v>
                </c:pt>
                <c:pt idx="18">
                  <c:v>23</c:v>
                </c:pt>
                <c:pt idx="19">
                  <c:v>24</c:v>
                </c:pt>
                <c:pt idx="20">
                  <c:v>29</c:v>
                </c:pt>
                <c:pt idx="21">
                  <c:v>29</c:v>
                </c:pt>
                <c:pt idx="22">
                  <c:v>27</c:v>
                </c:pt>
                <c:pt idx="23">
                  <c:v>23</c:v>
                </c:pt>
                <c:pt idx="24">
                  <c:v>31</c:v>
                </c:pt>
                <c:pt idx="25">
                  <c:v>46</c:v>
                </c:pt>
                <c:pt idx="26">
                  <c:v>26</c:v>
                </c:pt>
                <c:pt idx="27">
                  <c:v>26</c:v>
                </c:pt>
                <c:pt idx="28">
                  <c:v>27</c:v>
                </c:pt>
                <c:pt idx="29">
                  <c:v>29</c:v>
                </c:pt>
                <c:pt idx="30">
                  <c:v>28</c:v>
                </c:pt>
                <c:pt idx="31">
                  <c:v>35</c:v>
                </c:pt>
                <c:pt idx="32">
                  <c:v>33</c:v>
                </c:pt>
                <c:pt idx="33">
                  <c:v>19</c:v>
                </c:pt>
                <c:pt idx="34">
                  <c:v>33</c:v>
                </c:pt>
                <c:pt idx="35">
                  <c:v>44</c:v>
                </c:pt>
                <c:pt idx="36">
                  <c:v>31</c:v>
                </c:pt>
              </c:numCache>
            </c:numRef>
          </c:yVal>
          <c:smooth val="0"/>
          <c:extLst>
            <c:ext xmlns:c15="http://schemas.microsoft.com/office/drawing/2012/chart" uri="{02D57815-91ED-43cb-92C2-25804820EDAC}">
              <c15:datalabelsRange>
                <c15:f>'WA1+O2 and WC37'!$B$8:$B$44</c15:f>
                <c15:dlblRangeCache>
                  <c:ptCount val="37"/>
                  <c:pt idx="0">
                    <c:v>Phillipines</c:v>
                  </c:pt>
                  <c:pt idx="1">
                    <c:v>Poland</c:v>
                  </c:pt>
                  <c:pt idx="2">
                    <c:v>Hong Kong</c:v>
                  </c:pt>
                  <c:pt idx="3">
                    <c:v>Taiwan</c:v>
                  </c:pt>
                  <c:pt idx="4">
                    <c:v>Singapore</c:v>
                  </c:pt>
                  <c:pt idx="5">
                    <c:v>Portugal</c:v>
                  </c:pt>
                  <c:pt idx="6">
                    <c:v>Mexico</c:v>
                  </c:pt>
                  <c:pt idx="7">
                    <c:v>Malaysia</c:v>
                  </c:pt>
                  <c:pt idx="8">
                    <c:v>Austria</c:v>
                  </c:pt>
                  <c:pt idx="9">
                    <c:v>Greece</c:v>
                  </c:pt>
                  <c:pt idx="10">
                    <c:v>Spain</c:v>
                  </c:pt>
                  <c:pt idx="11">
                    <c:v>Italy</c:v>
                  </c:pt>
                  <c:pt idx="12">
                    <c:v>Australia</c:v>
                  </c:pt>
                  <c:pt idx="13">
                    <c:v>France</c:v>
                  </c:pt>
                  <c:pt idx="14">
                    <c:v>Great Britain</c:v>
                  </c:pt>
                  <c:pt idx="15">
                    <c:v>Germany</c:v>
                  </c:pt>
                  <c:pt idx="16">
                    <c:v>Finland</c:v>
                  </c:pt>
                  <c:pt idx="17">
                    <c:v>Norway</c:v>
                  </c:pt>
                  <c:pt idx="18">
                    <c:v>Sweden</c:v>
                  </c:pt>
                  <c:pt idx="19">
                    <c:v>Denmark</c:v>
                  </c:pt>
                  <c:pt idx="20">
                    <c:v>Switzerland</c:v>
                  </c:pt>
                  <c:pt idx="21">
                    <c:v>Romania</c:v>
                  </c:pt>
                  <c:pt idx="22">
                    <c:v>Brazil</c:v>
                  </c:pt>
                  <c:pt idx="23">
                    <c:v>Turkey</c:v>
                  </c:pt>
                  <c:pt idx="24">
                    <c:v>Bulgaria</c:v>
                  </c:pt>
                  <c:pt idx="25">
                    <c:v>South Korea</c:v>
                  </c:pt>
                  <c:pt idx="26">
                    <c:v>Ireland</c:v>
                  </c:pt>
                  <c:pt idx="27">
                    <c:v>Canada</c:v>
                  </c:pt>
                  <c:pt idx="28">
                    <c:v>South Africa</c:v>
                  </c:pt>
                  <c:pt idx="29">
                    <c:v>Belgium</c:v>
                  </c:pt>
                  <c:pt idx="30">
                    <c:v>Netherlands</c:v>
                  </c:pt>
                  <c:pt idx="31">
                    <c:v>Japan</c:v>
                  </c:pt>
                  <c:pt idx="32">
                    <c:v>Czech republic</c:v>
                  </c:pt>
                  <c:pt idx="33">
                    <c:v>Chile</c:v>
                  </c:pt>
                  <c:pt idx="34">
                    <c:v>Hungary</c:v>
                  </c:pt>
                  <c:pt idx="35">
                    <c:v>Slovakia</c:v>
                  </c:pt>
                  <c:pt idx="36">
                    <c:v>Kenya</c:v>
                  </c:pt>
                </c15:dlblRangeCache>
              </c15:datalabelsRange>
            </c:ext>
            <c:ext xmlns:c16="http://schemas.microsoft.com/office/drawing/2014/chart" uri="{C3380CC4-5D6E-409C-BE32-E72D297353CC}">
              <c16:uniqueId val="{00000028-87D1-4D97-9665-556244E29475}"/>
            </c:ext>
          </c:extLst>
        </c:ser>
        <c:ser>
          <c:idx val="3"/>
          <c:order val="3"/>
          <c:spPr>
            <a:ln w="25400" cap="rnd">
              <a:noFill/>
              <a:round/>
            </a:ln>
            <a:effectLst/>
          </c:spPr>
          <c:marker>
            <c:symbol val="none"/>
          </c:marker>
          <c:trendline>
            <c:spPr>
              <a:ln w="28575" cap="rnd">
                <a:solidFill>
                  <a:schemeClr val="tx1">
                    <a:lumMod val="95000"/>
                    <a:lumOff val="5000"/>
                  </a:schemeClr>
                </a:solidFill>
                <a:prstDash val="solid"/>
              </a:ln>
              <a:effectLst/>
            </c:spPr>
            <c:trendlineType val="linear"/>
            <c:backward val="4"/>
            <c:dispRSqr val="1"/>
            <c:dispEq val="0"/>
            <c:trendlineLbl>
              <c:layout>
                <c:manualLayout>
                  <c:x val="0.14731094807558781"/>
                  <c:y val="3.2969803313064358E-2"/>
                </c:manualLayout>
              </c:layout>
              <c:numFmt formatCode="General" sourceLinked="0"/>
              <c:spPr>
                <a:noFill/>
                <a:ln>
                  <a:noFill/>
                </a:ln>
                <a:effectLst/>
              </c:spPr>
              <c:txPr>
                <a:bodyPr rot="0" spcFirstLastPara="1" vertOverflow="ellipsis" vert="horz" wrap="square" anchor="ctr" anchorCtr="1"/>
                <a:lstStyle/>
                <a:p>
                  <a:pPr>
                    <a:defRPr sz="1400" b="1" i="0" u="none" strike="noStrike" kern="1200" baseline="0">
                      <a:solidFill>
                        <a:schemeClr val="tx1">
                          <a:lumMod val="95000"/>
                          <a:lumOff val="5000"/>
                        </a:schemeClr>
                      </a:solidFill>
                      <a:latin typeface="+mn-lt"/>
                      <a:ea typeface="+mn-ea"/>
                      <a:cs typeface="+mn-cs"/>
                    </a:defRPr>
                  </a:pPr>
                  <a:endParaRPr lang="en-US"/>
                </a:p>
              </c:txPr>
            </c:trendlineLbl>
          </c:trendline>
          <c:xVal>
            <c:numRef>
              <c:f>'WA1+O2 and WC37'!$D$8:$D$44</c:f>
              <c:numCache>
                <c:formatCode>General</c:formatCode>
                <c:ptCount val="37"/>
                <c:pt idx="0">
                  <c:v>95.798000000000002</c:v>
                </c:pt>
                <c:pt idx="1">
                  <c:v>76.358000000000004</c:v>
                </c:pt>
                <c:pt idx="2">
                  <c:v>31.402999999999999</c:v>
                </c:pt>
                <c:pt idx="3">
                  <c:v>59.347999999999999</c:v>
                </c:pt>
                <c:pt idx="4">
                  <c:v>71.498000000000005</c:v>
                </c:pt>
                <c:pt idx="5">
                  <c:v>62.993000000000009</c:v>
                </c:pt>
                <c:pt idx="6">
                  <c:v>66.638000000000005</c:v>
                </c:pt>
                <c:pt idx="7">
                  <c:v>84.863</c:v>
                </c:pt>
                <c:pt idx="8">
                  <c:v>54.488</c:v>
                </c:pt>
                <c:pt idx="9">
                  <c:v>69.067999999999998</c:v>
                </c:pt>
                <c:pt idx="10">
                  <c:v>47.198</c:v>
                </c:pt>
                <c:pt idx="11">
                  <c:v>67.853000000000009</c:v>
                </c:pt>
                <c:pt idx="12">
                  <c:v>36.262999999999998</c:v>
                </c:pt>
                <c:pt idx="13">
                  <c:v>39.908000000000001</c:v>
                </c:pt>
                <c:pt idx="14">
                  <c:v>28.972999999999999</c:v>
                </c:pt>
                <c:pt idx="15">
                  <c:v>38.692999999999998</c:v>
                </c:pt>
                <c:pt idx="16">
                  <c:v>37.478000000000002</c:v>
                </c:pt>
                <c:pt idx="17">
                  <c:v>30.188000000000002</c:v>
                </c:pt>
                <c:pt idx="18">
                  <c:v>24.113</c:v>
                </c:pt>
                <c:pt idx="19">
                  <c:v>27.757999999999999</c:v>
                </c:pt>
                <c:pt idx="20">
                  <c:v>42.338000000000001</c:v>
                </c:pt>
                <c:pt idx="21">
                  <c:v>86.078000000000003</c:v>
                </c:pt>
                <c:pt idx="22">
                  <c:v>82.433000000000007</c:v>
                </c:pt>
                <c:pt idx="23">
                  <c:v>78.787999999999997</c:v>
                </c:pt>
                <c:pt idx="24">
                  <c:v>50.843000000000004</c:v>
                </c:pt>
                <c:pt idx="25">
                  <c:v>41.123000000000005</c:v>
                </c:pt>
                <c:pt idx="26">
                  <c:v>53.273000000000003</c:v>
                </c:pt>
                <c:pt idx="27">
                  <c:v>43.552999999999997</c:v>
                </c:pt>
                <c:pt idx="28">
                  <c:v>72.713000000000008</c:v>
                </c:pt>
                <c:pt idx="29">
                  <c:v>35.048000000000002</c:v>
                </c:pt>
                <c:pt idx="30">
                  <c:v>33.832999999999998</c:v>
                </c:pt>
                <c:pt idx="31">
                  <c:v>32.618000000000002</c:v>
                </c:pt>
                <c:pt idx="32">
                  <c:v>25.327999999999999</c:v>
                </c:pt>
                <c:pt idx="33">
                  <c:v>64.207999999999998</c:v>
                </c:pt>
                <c:pt idx="34">
                  <c:v>52.058000000000007</c:v>
                </c:pt>
                <c:pt idx="35">
                  <c:v>60.563000000000002</c:v>
                </c:pt>
                <c:pt idx="36">
                  <c:v>92.153000000000006</c:v>
                </c:pt>
              </c:numCache>
            </c:numRef>
          </c:xVal>
          <c:yVal>
            <c:numRef>
              <c:f>'WA1+O2 and WC37'!$J$8:$J$44</c:f>
              <c:numCache>
                <c:formatCode>General</c:formatCode>
                <c:ptCount val="37"/>
                <c:pt idx="0">
                  <c:v>13</c:v>
                </c:pt>
                <c:pt idx="1">
                  <c:v>27</c:v>
                </c:pt>
                <c:pt idx="2">
                  <c:v>34</c:v>
                </c:pt>
                <c:pt idx="3">
                  <c:v>28</c:v>
                </c:pt>
                <c:pt idx="4">
                  <c:v>28</c:v>
                </c:pt>
                <c:pt idx="5">
                  <c:v>13</c:v>
                </c:pt>
                <c:pt idx="6">
                  <c:v>14</c:v>
                </c:pt>
                <c:pt idx="7">
                  <c:v>27</c:v>
                </c:pt>
                <c:pt idx="8">
                  <c:v>39</c:v>
                </c:pt>
                <c:pt idx="9">
                  <c:v>17</c:v>
                </c:pt>
                <c:pt idx="10">
                  <c:v>22</c:v>
                </c:pt>
                <c:pt idx="11">
                  <c:v>23</c:v>
                </c:pt>
                <c:pt idx="12">
                  <c:v>39</c:v>
                </c:pt>
                <c:pt idx="13">
                  <c:v>31</c:v>
                </c:pt>
                <c:pt idx="14">
                  <c:v>30</c:v>
                </c:pt>
                <c:pt idx="15">
                  <c:v>36</c:v>
                </c:pt>
                <c:pt idx="16">
                  <c:v>39</c:v>
                </c:pt>
                <c:pt idx="17">
                  <c:v>52</c:v>
                </c:pt>
                <c:pt idx="18">
                  <c:v>46</c:v>
                </c:pt>
                <c:pt idx="19">
                  <c:v>41</c:v>
                </c:pt>
                <c:pt idx="20">
                  <c:v>42</c:v>
                </c:pt>
                <c:pt idx="21">
                  <c:v>15</c:v>
                </c:pt>
                <c:pt idx="22">
                  <c:v>23</c:v>
                </c:pt>
                <c:pt idx="23">
                  <c:v>12</c:v>
                </c:pt>
                <c:pt idx="24">
                  <c:v>16</c:v>
                </c:pt>
                <c:pt idx="25">
                  <c:v>27</c:v>
                </c:pt>
                <c:pt idx="26">
                  <c:v>27</c:v>
                </c:pt>
                <c:pt idx="27">
                  <c:v>34</c:v>
                </c:pt>
                <c:pt idx="28">
                  <c:v>38</c:v>
                </c:pt>
                <c:pt idx="29">
                  <c:v>41</c:v>
                </c:pt>
                <c:pt idx="30">
                  <c:v>54</c:v>
                </c:pt>
                <c:pt idx="31">
                  <c:v>28</c:v>
                </c:pt>
                <c:pt idx="32">
                  <c:v>41</c:v>
                </c:pt>
                <c:pt idx="33">
                  <c:v>8</c:v>
                </c:pt>
                <c:pt idx="34">
                  <c:v>15</c:v>
                </c:pt>
                <c:pt idx="35">
                  <c:v>20</c:v>
                </c:pt>
                <c:pt idx="36">
                  <c:v>9</c:v>
                </c:pt>
              </c:numCache>
            </c:numRef>
          </c:yVal>
          <c:smooth val="0"/>
          <c:extLst>
            <c:ext xmlns:c16="http://schemas.microsoft.com/office/drawing/2014/chart" uri="{C3380CC4-5D6E-409C-BE32-E72D297353CC}">
              <c16:uniqueId val="{0000002A-87D1-4D97-9665-556244E29475}"/>
            </c:ext>
          </c:extLst>
        </c:ser>
        <c:dLbls>
          <c:showLegendKey val="0"/>
          <c:showVal val="0"/>
          <c:showCatName val="0"/>
          <c:showSerName val="0"/>
          <c:showPercent val="0"/>
          <c:showBubbleSize val="0"/>
        </c:dLbls>
        <c:axId val="475674792"/>
        <c:axId val="475670856"/>
        <c:extLst>
          <c:ext xmlns:c15="http://schemas.microsoft.com/office/drawing/2012/chart" uri="{02D57815-91ED-43cb-92C2-25804820EDAC}">
            <c15:filteredScatterSeries>
              <c15:ser>
                <c:idx val="0"/>
                <c:order val="0"/>
                <c:spPr>
                  <a:ln w="25400" cap="rnd">
                    <a:noFill/>
                    <a:round/>
                  </a:ln>
                  <a:effectLst/>
                </c:spPr>
                <c:marker>
                  <c:symbol val="circle"/>
                  <c:size val="6"/>
                  <c:spPr>
                    <a:solidFill>
                      <a:schemeClr val="accent1"/>
                    </a:solidFill>
                    <a:ln w="9525">
                      <a:noFill/>
                    </a:ln>
                    <a:effectLst/>
                  </c:spPr>
                </c:marker>
                <c:dPt>
                  <c:idx val="0"/>
                  <c:marker>
                    <c:symbol val="circle"/>
                    <c:size val="6"/>
                    <c:spPr>
                      <a:solidFill>
                        <a:schemeClr val="accent1"/>
                      </a:solidFill>
                      <a:ln w="9525">
                        <a:noFill/>
                      </a:ln>
                      <a:effectLst/>
                    </c:spPr>
                  </c:marker>
                  <c:bubble3D val="0"/>
                  <c:extLst>
                    <c:ext xmlns:c16="http://schemas.microsoft.com/office/drawing/2014/chart" uri="{C3380CC4-5D6E-409C-BE32-E72D297353CC}">
                      <c16:uniqueId val="{0000002B-87D1-4D97-9665-556244E29475}"/>
                    </c:ext>
                  </c:extLst>
                </c:dPt>
                <c:dPt>
                  <c:idx val="1"/>
                  <c:marker>
                    <c:symbol val="circle"/>
                    <c:size val="6"/>
                    <c:spPr>
                      <a:solidFill>
                        <a:schemeClr val="accent1"/>
                      </a:solidFill>
                      <a:ln w="9525">
                        <a:noFill/>
                      </a:ln>
                      <a:effectLst/>
                    </c:spPr>
                  </c:marker>
                  <c:bubble3D val="0"/>
                  <c:extLst>
                    <c:ext xmlns:c16="http://schemas.microsoft.com/office/drawing/2014/chart" uri="{C3380CC4-5D6E-409C-BE32-E72D297353CC}">
                      <c16:uniqueId val="{0000002C-87D1-4D97-9665-556244E29475}"/>
                    </c:ext>
                  </c:extLst>
                </c:dPt>
                <c:dPt>
                  <c:idx val="2"/>
                  <c:marker>
                    <c:symbol val="circle"/>
                    <c:size val="6"/>
                    <c:spPr>
                      <a:solidFill>
                        <a:schemeClr val="accent1"/>
                      </a:solidFill>
                      <a:ln w="9525">
                        <a:noFill/>
                      </a:ln>
                      <a:effectLst/>
                    </c:spPr>
                  </c:marker>
                  <c:bubble3D val="0"/>
                  <c:extLst>
                    <c:ext xmlns:c16="http://schemas.microsoft.com/office/drawing/2014/chart" uri="{C3380CC4-5D6E-409C-BE32-E72D297353CC}">
                      <c16:uniqueId val="{0000002D-87D1-4D97-9665-556244E29475}"/>
                    </c:ext>
                  </c:extLst>
                </c:dPt>
                <c:dPt>
                  <c:idx val="3"/>
                  <c:marker>
                    <c:symbol val="circle"/>
                    <c:size val="6"/>
                    <c:spPr>
                      <a:solidFill>
                        <a:schemeClr val="accent1"/>
                      </a:solidFill>
                      <a:ln w="9525">
                        <a:noFill/>
                      </a:ln>
                      <a:effectLst/>
                    </c:spPr>
                  </c:marker>
                  <c:bubble3D val="0"/>
                  <c:extLst>
                    <c:ext xmlns:c16="http://schemas.microsoft.com/office/drawing/2014/chart" uri="{C3380CC4-5D6E-409C-BE32-E72D297353CC}">
                      <c16:uniqueId val="{0000002E-87D1-4D97-9665-556244E29475}"/>
                    </c:ext>
                  </c:extLst>
                </c:dPt>
                <c:dPt>
                  <c:idx val="4"/>
                  <c:marker>
                    <c:symbol val="circle"/>
                    <c:size val="6"/>
                    <c:spPr>
                      <a:solidFill>
                        <a:schemeClr val="accent1"/>
                      </a:solidFill>
                      <a:ln w="9525">
                        <a:noFill/>
                      </a:ln>
                      <a:effectLst/>
                    </c:spPr>
                  </c:marker>
                  <c:bubble3D val="0"/>
                  <c:extLst>
                    <c:ext xmlns:c16="http://schemas.microsoft.com/office/drawing/2014/chart" uri="{C3380CC4-5D6E-409C-BE32-E72D297353CC}">
                      <c16:uniqueId val="{0000002F-87D1-4D97-9665-556244E29475}"/>
                    </c:ext>
                  </c:extLst>
                </c:dPt>
                <c:dPt>
                  <c:idx val="5"/>
                  <c:marker>
                    <c:symbol val="circle"/>
                    <c:size val="6"/>
                    <c:spPr>
                      <a:solidFill>
                        <a:schemeClr val="accent1"/>
                      </a:solidFill>
                      <a:ln w="9525">
                        <a:noFill/>
                      </a:ln>
                      <a:effectLst/>
                    </c:spPr>
                  </c:marker>
                  <c:bubble3D val="0"/>
                  <c:extLst>
                    <c:ext xmlns:c16="http://schemas.microsoft.com/office/drawing/2014/chart" uri="{C3380CC4-5D6E-409C-BE32-E72D297353CC}">
                      <c16:uniqueId val="{00000030-87D1-4D97-9665-556244E29475}"/>
                    </c:ext>
                  </c:extLst>
                </c:dPt>
                <c:dPt>
                  <c:idx val="6"/>
                  <c:marker>
                    <c:symbol val="circle"/>
                    <c:size val="6"/>
                    <c:spPr>
                      <a:solidFill>
                        <a:schemeClr val="accent1"/>
                      </a:solidFill>
                      <a:ln w="9525">
                        <a:noFill/>
                      </a:ln>
                      <a:effectLst/>
                    </c:spPr>
                  </c:marker>
                  <c:bubble3D val="0"/>
                  <c:extLst>
                    <c:ext xmlns:c16="http://schemas.microsoft.com/office/drawing/2014/chart" uri="{C3380CC4-5D6E-409C-BE32-E72D297353CC}">
                      <c16:uniqueId val="{00000031-87D1-4D97-9665-556244E29475}"/>
                    </c:ext>
                  </c:extLst>
                </c:dPt>
                <c:dPt>
                  <c:idx val="7"/>
                  <c:marker>
                    <c:symbol val="circle"/>
                    <c:size val="6"/>
                    <c:spPr>
                      <a:solidFill>
                        <a:schemeClr val="accent1"/>
                      </a:solidFill>
                      <a:ln w="9525">
                        <a:noFill/>
                      </a:ln>
                      <a:effectLst/>
                    </c:spPr>
                  </c:marker>
                  <c:bubble3D val="0"/>
                  <c:extLst>
                    <c:ext xmlns:c16="http://schemas.microsoft.com/office/drawing/2014/chart" uri="{C3380CC4-5D6E-409C-BE32-E72D297353CC}">
                      <c16:uniqueId val="{00000032-87D1-4D97-9665-556244E29475}"/>
                    </c:ext>
                  </c:extLst>
                </c:dPt>
                <c:dPt>
                  <c:idx val="8"/>
                  <c:marker>
                    <c:symbol val="circle"/>
                    <c:size val="6"/>
                    <c:spPr>
                      <a:solidFill>
                        <a:schemeClr val="accent1"/>
                      </a:solidFill>
                      <a:ln w="9525">
                        <a:noFill/>
                      </a:ln>
                      <a:effectLst/>
                    </c:spPr>
                  </c:marker>
                  <c:bubble3D val="0"/>
                  <c:extLst>
                    <c:ext xmlns:c16="http://schemas.microsoft.com/office/drawing/2014/chart" uri="{C3380CC4-5D6E-409C-BE32-E72D297353CC}">
                      <c16:uniqueId val="{00000033-87D1-4D97-9665-556244E29475}"/>
                    </c:ext>
                  </c:extLst>
                </c:dPt>
                <c:dPt>
                  <c:idx val="9"/>
                  <c:marker>
                    <c:symbol val="circle"/>
                    <c:size val="6"/>
                    <c:spPr>
                      <a:solidFill>
                        <a:schemeClr val="accent1"/>
                      </a:solidFill>
                      <a:ln w="9525">
                        <a:noFill/>
                      </a:ln>
                      <a:effectLst/>
                    </c:spPr>
                  </c:marker>
                  <c:bubble3D val="0"/>
                  <c:extLst>
                    <c:ext xmlns:c16="http://schemas.microsoft.com/office/drawing/2014/chart" uri="{C3380CC4-5D6E-409C-BE32-E72D297353CC}">
                      <c16:uniqueId val="{00000034-87D1-4D97-9665-556244E29475}"/>
                    </c:ext>
                  </c:extLst>
                </c:dPt>
                <c:dPt>
                  <c:idx val="10"/>
                  <c:marker>
                    <c:symbol val="circle"/>
                    <c:size val="6"/>
                    <c:spPr>
                      <a:solidFill>
                        <a:schemeClr val="accent1"/>
                      </a:solidFill>
                      <a:ln w="9525">
                        <a:noFill/>
                      </a:ln>
                      <a:effectLst/>
                    </c:spPr>
                  </c:marker>
                  <c:bubble3D val="0"/>
                  <c:extLst>
                    <c:ext xmlns:c16="http://schemas.microsoft.com/office/drawing/2014/chart" uri="{C3380CC4-5D6E-409C-BE32-E72D297353CC}">
                      <c16:uniqueId val="{00000035-87D1-4D97-9665-556244E29475}"/>
                    </c:ext>
                  </c:extLst>
                </c:dPt>
                <c:dPt>
                  <c:idx val="11"/>
                  <c:marker>
                    <c:symbol val="circle"/>
                    <c:size val="6"/>
                    <c:spPr>
                      <a:solidFill>
                        <a:schemeClr val="accent1"/>
                      </a:solidFill>
                      <a:ln w="9525">
                        <a:noFill/>
                      </a:ln>
                      <a:effectLst/>
                    </c:spPr>
                  </c:marker>
                  <c:bubble3D val="0"/>
                  <c:extLst>
                    <c:ext xmlns:c16="http://schemas.microsoft.com/office/drawing/2014/chart" uri="{C3380CC4-5D6E-409C-BE32-E72D297353CC}">
                      <c16:uniqueId val="{00000036-87D1-4D97-9665-556244E29475}"/>
                    </c:ext>
                  </c:extLst>
                </c:dPt>
                <c:dPt>
                  <c:idx val="12"/>
                  <c:marker>
                    <c:symbol val="circle"/>
                    <c:size val="6"/>
                    <c:spPr>
                      <a:solidFill>
                        <a:schemeClr val="accent1"/>
                      </a:solidFill>
                      <a:ln w="9525">
                        <a:noFill/>
                      </a:ln>
                      <a:effectLst/>
                    </c:spPr>
                  </c:marker>
                  <c:bubble3D val="0"/>
                  <c:extLst>
                    <c:ext xmlns:c16="http://schemas.microsoft.com/office/drawing/2014/chart" uri="{C3380CC4-5D6E-409C-BE32-E72D297353CC}">
                      <c16:uniqueId val="{00000037-87D1-4D97-9665-556244E29475}"/>
                    </c:ext>
                  </c:extLst>
                </c:dPt>
                <c:dPt>
                  <c:idx val="13"/>
                  <c:marker>
                    <c:symbol val="circle"/>
                    <c:size val="6"/>
                    <c:spPr>
                      <a:solidFill>
                        <a:schemeClr val="accent1"/>
                      </a:solidFill>
                      <a:ln w="9525">
                        <a:noFill/>
                      </a:ln>
                      <a:effectLst/>
                    </c:spPr>
                  </c:marker>
                  <c:bubble3D val="0"/>
                  <c:extLst>
                    <c:ext xmlns:c16="http://schemas.microsoft.com/office/drawing/2014/chart" uri="{C3380CC4-5D6E-409C-BE32-E72D297353CC}">
                      <c16:uniqueId val="{00000038-87D1-4D97-9665-556244E29475}"/>
                    </c:ext>
                  </c:extLst>
                </c:dPt>
                <c:dPt>
                  <c:idx val="14"/>
                  <c:marker>
                    <c:symbol val="circle"/>
                    <c:size val="6"/>
                    <c:spPr>
                      <a:solidFill>
                        <a:schemeClr val="accent1"/>
                      </a:solidFill>
                      <a:ln w="9525">
                        <a:noFill/>
                      </a:ln>
                      <a:effectLst/>
                    </c:spPr>
                  </c:marker>
                  <c:bubble3D val="0"/>
                  <c:extLst>
                    <c:ext xmlns:c16="http://schemas.microsoft.com/office/drawing/2014/chart" uri="{C3380CC4-5D6E-409C-BE32-E72D297353CC}">
                      <c16:uniqueId val="{00000039-87D1-4D97-9665-556244E29475}"/>
                    </c:ext>
                  </c:extLst>
                </c:dPt>
                <c:dPt>
                  <c:idx val="15"/>
                  <c:marker>
                    <c:symbol val="circle"/>
                    <c:size val="6"/>
                    <c:spPr>
                      <a:solidFill>
                        <a:schemeClr val="accent1"/>
                      </a:solidFill>
                      <a:ln w="9525">
                        <a:noFill/>
                      </a:ln>
                      <a:effectLst/>
                    </c:spPr>
                  </c:marker>
                  <c:bubble3D val="0"/>
                  <c:extLst>
                    <c:ext xmlns:c16="http://schemas.microsoft.com/office/drawing/2014/chart" uri="{C3380CC4-5D6E-409C-BE32-E72D297353CC}">
                      <c16:uniqueId val="{0000003A-87D1-4D97-9665-556244E29475}"/>
                    </c:ext>
                  </c:extLst>
                </c:dPt>
                <c:dPt>
                  <c:idx val="16"/>
                  <c:marker>
                    <c:symbol val="circle"/>
                    <c:size val="6"/>
                    <c:spPr>
                      <a:solidFill>
                        <a:schemeClr val="accent1"/>
                      </a:solidFill>
                      <a:ln w="9525">
                        <a:noFill/>
                      </a:ln>
                      <a:effectLst/>
                    </c:spPr>
                  </c:marker>
                  <c:bubble3D val="0"/>
                  <c:extLst>
                    <c:ext xmlns:c16="http://schemas.microsoft.com/office/drawing/2014/chart" uri="{C3380CC4-5D6E-409C-BE32-E72D297353CC}">
                      <c16:uniqueId val="{0000003B-87D1-4D97-9665-556244E29475}"/>
                    </c:ext>
                  </c:extLst>
                </c:dPt>
                <c:dPt>
                  <c:idx val="17"/>
                  <c:marker>
                    <c:symbol val="circle"/>
                    <c:size val="6"/>
                    <c:spPr>
                      <a:solidFill>
                        <a:schemeClr val="accent1"/>
                      </a:solidFill>
                      <a:ln w="9525">
                        <a:noFill/>
                      </a:ln>
                      <a:effectLst/>
                    </c:spPr>
                  </c:marker>
                  <c:bubble3D val="0"/>
                  <c:extLst>
                    <c:ext xmlns:c16="http://schemas.microsoft.com/office/drawing/2014/chart" uri="{C3380CC4-5D6E-409C-BE32-E72D297353CC}">
                      <c16:uniqueId val="{0000003C-87D1-4D97-9665-556244E29475}"/>
                    </c:ext>
                  </c:extLst>
                </c:dPt>
                <c:dPt>
                  <c:idx val="18"/>
                  <c:marker>
                    <c:symbol val="circle"/>
                    <c:size val="6"/>
                    <c:spPr>
                      <a:solidFill>
                        <a:schemeClr val="accent1"/>
                      </a:solidFill>
                      <a:ln w="9525">
                        <a:noFill/>
                      </a:ln>
                      <a:effectLst/>
                    </c:spPr>
                  </c:marker>
                  <c:bubble3D val="0"/>
                  <c:extLst>
                    <c:ext xmlns:c16="http://schemas.microsoft.com/office/drawing/2014/chart" uri="{C3380CC4-5D6E-409C-BE32-E72D297353CC}">
                      <c16:uniqueId val="{0000003D-87D1-4D97-9665-556244E29475}"/>
                    </c:ext>
                  </c:extLst>
                </c:dPt>
                <c:dPt>
                  <c:idx val="19"/>
                  <c:marker>
                    <c:symbol val="circle"/>
                    <c:size val="6"/>
                    <c:spPr>
                      <a:solidFill>
                        <a:schemeClr val="accent1"/>
                      </a:solidFill>
                      <a:ln w="9525">
                        <a:noFill/>
                      </a:ln>
                      <a:effectLst/>
                    </c:spPr>
                  </c:marker>
                  <c:bubble3D val="0"/>
                  <c:extLst>
                    <c:ext xmlns:c16="http://schemas.microsoft.com/office/drawing/2014/chart" uri="{C3380CC4-5D6E-409C-BE32-E72D297353CC}">
                      <c16:uniqueId val="{0000003E-87D1-4D97-9665-556244E29475}"/>
                    </c:ext>
                  </c:extLst>
                </c:dPt>
                <c:dPt>
                  <c:idx val="20"/>
                  <c:marker>
                    <c:symbol val="circle"/>
                    <c:size val="6"/>
                    <c:spPr>
                      <a:solidFill>
                        <a:schemeClr val="accent1"/>
                      </a:solidFill>
                      <a:ln w="9525">
                        <a:noFill/>
                      </a:ln>
                      <a:effectLst/>
                    </c:spPr>
                  </c:marker>
                  <c:bubble3D val="0"/>
                  <c:extLst>
                    <c:ext xmlns:c16="http://schemas.microsoft.com/office/drawing/2014/chart" uri="{C3380CC4-5D6E-409C-BE32-E72D297353CC}">
                      <c16:uniqueId val="{0000003F-87D1-4D97-9665-556244E29475}"/>
                    </c:ext>
                  </c:extLst>
                </c:dPt>
                <c:dPt>
                  <c:idx val="21"/>
                  <c:marker>
                    <c:symbol val="circle"/>
                    <c:size val="6"/>
                    <c:spPr>
                      <a:solidFill>
                        <a:schemeClr val="accent1"/>
                      </a:solidFill>
                      <a:ln w="9525">
                        <a:noFill/>
                      </a:ln>
                      <a:effectLst/>
                    </c:spPr>
                  </c:marker>
                  <c:bubble3D val="0"/>
                  <c:extLst>
                    <c:ext xmlns:c16="http://schemas.microsoft.com/office/drawing/2014/chart" uri="{C3380CC4-5D6E-409C-BE32-E72D297353CC}">
                      <c16:uniqueId val="{00000040-87D1-4D97-9665-556244E29475}"/>
                    </c:ext>
                  </c:extLst>
                </c:dPt>
                <c:dPt>
                  <c:idx val="22"/>
                  <c:marker>
                    <c:symbol val="circle"/>
                    <c:size val="6"/>
                    <c:spPr>
                      <a:solidFill>
                        <a:schemeClr val="accent1"/>
                      </a:solidFill>
                      <a:ln w="9525">
                        <a:noFill/>
                      </a:ln>
                      <a:effectLst/>
                    </c:spPr>
                  </c:marker>
                  <c:bubble3D val="0"/>
                  <c:extLst>
                    <c:ext xmlns:c16="http://schemas.microsoft.com/office/drawing/2014/chart" uri="{C3380CC4-5D6E-409C-BE32-E72D297353CC}">
                      <c16:uniqueId val="{00000041-87D1-4D97-9665-556244E29475}"/>
                    </c:ext>
                  </c:extLst>
                </c:dPt>
                <c:dPt>
                  <c:idx val="23"/>
                  <c:marker>
                    <c:symbol val="circle"/>
                    <c:size val="6"/>
                    <c:spPr>
                      <a:solidFill>
                        <a:schemeClr val="accent1"/>
                      </a:solidFill>
                      <a:ln w="9525">
                        <a:noFill/>
                      </a:ln>
                      <a:effectLst/>
                    </c:spPr>
                  </c:marker>
                  <c:bubble3D val="0"/>
                  <c:extLst>
                    <c:ext xmlns:c16="http://schemas.microsoft.com/office/drawing/2014/chart" uri="{C3380CC4-5D6E-409C-BE32-E72D297353CC}">
                      <c16:uniqueId val="{00000042-87D1-4D97-9665-556244E29475}"/>
                    </c:ext>
                  </c:extLst>
                </c:dPt>
                <c:dPt>
                  <c:idx val="24"/>
                  <c:marker>
                    <c:symbol val="circle"/>
                    <c:size val="6"/>
                    <c:spPr>
                      <a:solidFill>
                        <a:schemeClr val="accent1"/>
                      </a:solidFill>
                      <a:ln w="9525">
                        <a:noFill/>
                      </a:ln>
                      <a:effectLst/>
                    </c:spPr>
                  </c:marker>
                  <c:bubble3D val="0"/>
                  <c:extLst>
                    <c:ext xmlns:c16="http://schemas.microsoft.com/office/drawing/2014/chart" uri="{C3380CC4-5D6E-409C-BE32-E72D297353CC}">
                      <c16:uniqueId val="{00000043-87D1-4D97-9665-556244E29475}"/>
                    </c:ext>
                  </c:extLst>
                </c:dPt>
                <c:dPt>
                  <c:idx val="25"/>
                  <c:marker>
                    <c:symbol val="circle"/>
                    <c:size val="6"/>
                    <c:spPr>
                      <a:solidFill>
                        <a:schemeClr val="accent1"/>
                      </a:solidFill>
                      <a:ln w="9525">
                        <a:noFill/>
                      </a:ln>
                      <a:effectLst/>
                    </c:spPr>
                  </c:marker>
                  <c:bubble3D val="0"/>
                  <c:extLst>
                    <c:ext xmlns:c16="http://schemas.microsoft.com/office/drawing/2014/chart" uri="{C3380CC4-5D6E-409C-BE32-E72D297353CC}">
                      <c16:uniqueId val="{00000044-87D1-4D97-9665-556244E29475}"/>
                    </c:ext>
                  </c:extLst>
                </c:dPt>
                <c:dPt>
                  <c:idx val="26"/>
                  <c:marker>
                    <c:symbol val="circle"/>
                    <c:size val="6"/>
                    <c:spPr>
                      <a:solidFill>
                        <a:schemeClr val="accent1"/>
                      </a:solidFill>
                      <a:ln w="9525">
                        <a:noFill/>
                      </a:ln>
                      <a:effectLst/>
                    </c:spPr>
                  </c:marker>
                  <c:bubble3D val="0"/>
                  <c:extLst>
                    <c:ext xmlns:c16="http://schemas.microsoft.com/office/drawing/2014/chart" uri="{C3380CC4-5D6E-409C-BE32-E72D297353CC}">
                      <c16:uniqueId val="{00000045-87D1-4D97-9665-556244E29475}"/>
                    </c:ext>
                  </c:extLst>
                </c:dPt>
                <c:dPt>
                  <c:idx val="27"/>
                  <c:marker>
                    <c:symbol val="circle"/>
                    <c:size val="6"/>
                    <c:spPr>
                      <a:solidFill>
                        <a:schemeClr val="accent1"/>
                      </a:solidFill>
                      <a:ln w="9525">
                        <a:noFill/>
                      </a:ln>
                      <a:effectLst/>
                    </c:spPr>
                  </c:marker>
                  <c:bubble3D val="0"/>
                  <c:extLst>
                    <c:ext xmlns:c16="http://schemas.microsoft.com/office/drawing/2014/chart" uri="{C3380CC4-5D6E-409C-BE32-E72D297353CC}">
                      <c16:uniqueId val="{00000046-87D1-4D97-9665-556244E29475}"/>
                    </c:ext>
                  </c:extLst>
                </c:dPt>
                <c:dPt>
                  <c:idx val="28"/>
                  <c:marker>
                    <c:symbol val="circle"/>
                    <c:size val="6"/>
                    <c:spPr>
                      <a:solidFill>
                        <a:schemeClr val="accent1"/>
                      </a:solidFill>
                      <a:ln w="9525">
                        <a:noFill/>
                      </a:ln>
                      <a:effectLst/>
                    </c:spPr>
                  </c:marker>
                  <c:bubble3D val="0"/>
                  <c:extLst>
                    <c:ext xmlns:c16="http://schemas.microsoft.com/office/drawing/2014/chart" uri="{C3380CC4-5D6E-409C-BE32-E72D297353CC}">
                      <c16:uniqueId val="{00000047-87D1-4D97-9665-556244E29475}"/>
                    </c:ext>
                  </c:extLst>
                </c:dPt>
                <c:dPt>
                  <c:idx val="29"/>
                  <c:marker>
                    <c:symbol val="circle"/>
                    <c:size val="6"/>
                    <c:spPr>
                      <a:solidFill>
                        <a:schemeClr val="accent1"/>
                      </a:solidFill>
                      <a:ln w="9525">
                        <a:noFill/>
                      </a:ln>
                      <a:effectLst/>
                    </c:spPr>
                  </c:marker>
                  <c:bubble3D val="0"/>
                  <c:extLst>
                    <c:ext xmlns:c16="http://schemas.microsoft.com/office/drawing/2014/chart" uri="{C3380CC4-5D6E-409C-BE32-E72D297353CC}">
                      <c16:uniqueId val="{00000048-87D1-4D97-9665-556244E29475}"/>
                    </c:ext>
                  </c:extLst>
                </c:dPt>
                <c:dPt>
                  <c:idx val="30"/>
                  <c:marker>
                    <c:symbol val="circle"/>
                    <c:size val="6"/>
                    <c:spPr>
                      <a:solidFill>
                        <a:schemeClr val="accent1"/>
                      </a:solidFill>
                      <a:ln w="9525">
                        <a:noFill/>
                      </a:ln>
                      <a:effectLst/>
                    </c:spPr>
                  </c:marker>
                  <c:bubble3D val="0"/>
                  <c:extLst>
                    <c:ext xmlns:c16="http://schemas.microsoft.com/office/drawing/2014/chart" uri="{C3380CC4-5D6E-409C-BE32-E72D297353CC}">
                      <c16:uniqueId val="{00000049-87D1-4D97-9665-556244E29475}"/>
                    </c:ext>
                  </c:extLst>
                </c:dPt>
                <c:dPt>
                  <c:idx val="31"/>
                  <c:marker>
                    <c:symbol val="circle"/>
                    <c:size val="6"/>
                    <c:spPr>
                      <a:solidFill>
                        <a:schemeClr val="accent1"/>
                      </a:solidFill>
                      <a:ln w="9525">
                        <a:noFill/>
                      </a:ln>
                      <a:effectLst/>
                    </c:spPr>
                  </c:marker>
                  <c:bubble3D val="0"/>
                  <c:extLst>
                    <c:ext xmlns:c16="http://schemas.microsoft.com/office/drawing/2014/chart" uri="{C3380CC4-5D6E-409C-BE32-E72D297353CC}">
                      <c16:uniqueId val="{0000004A-87D1-4D97-9665-556244E29475}"/>
                    </c:ext>
                  </c:extLst>
                </c:dPt>
                <c:dPt>
                  <c:idx val="32"/>
                  <c:marker>
                    <c:symbol val="circle"/>
                    <c:size val="6"/>
                    <c:spPr>
                      <a:solidFill>
                        <a:schemeClr val="accent1"/>
                      </a:solidFill>
                      <a:ln w="9525">
                        <a:noFill/>
                      </a:ln>
                      <a:effectLst/>
                    </c:spPr>
                  </c:marker>
                  <c:bubble3D val="0"/>
                  <c:extLst>
                    <c:ext xmlns:c16="http://schemas.microsoft.com/office/drawing/2014/chart" uri="{C3380CC4-5D6E-409C-BE32-E72D297353CC}">
                      <c16:uniqueId val="{0000004B-87D1-4D97-9665-556244E29475}"/>
                    </c:ext>
                  </c:extLst>
                </c:dPt>
                <c:dPt>
                  <c:idx val="33"/>
                  <c:marker>
                    <c:symbol val="circle"/>
                    <c:size val="6"/>
                    <c:spPr>
                      <a:solidFill>
                        <a:schemeClr val="accent1"/>
                      </a:solidFill>
                      <a:ln w="9525">
                        <a:noFill/>
                      </a:ln>
                      <a:effectLst/>
                    </c:spPr>
                  </c:marker>
                  <c:bubble3D val="0"/>
                  <c:extLst>
                    <c:ext xmlns:c16="http://schemas.microsoft.com/office/drawing/2014/chart" uri="{C3380CC4-5D6E-409C-BE32-E72D297353CC}">
                      <c16:uniqueId val="{0000004C-87D1-4D97-9665-556244E29475}"/>
                    </c:ext>
                  </c:extLst>
                </c:dPt>
                <c:dPt>
                  <c:idx val="34"/>
                  <c:marker>
                    <c:symbol val="circle"/>
                    <c:size val="6"/>
                    <c:spPr>
                      <a:solidFill>
                        <a:schemeClr val="accent1"/>
                      </a:solidFill>
                      <a:ln w="9525">
                        <a:noFill/>
                      </a:ln>
                      <a:effectLst/>
                    </c:spPr>
                  </c:marker>
                  <c:bubble3D val="0"/>
                  <c:extLst>
                    <c:ext xmlns:c16="http://schemas.microsoft.com/office/drawing/2014/chart" uri="{C3380CC4-5D6E-409C-BE32-E72D297353CC}">
                      <c16:uniqueId val="{0000004D-87D1-4D97-9665-556244E29475}"/>
                    </c:ext>
                  </c:extLst>
                </c:dPt>
                <c:dPt>
                  <c:idx val="35"/>
                  <c:marker>
                    <c:symbol val="circle"/>
                    <c:size val="6"/>
                    <c:spPr>
                      <a:solidFill>
                        <a:schemeClr val="accent1"/>
                      </a:solidFill>
                      <a:ln w="9525">
                        <a:noFill/>
                      </a:ln>
                      <a:effectLst/>
                    </c:spPr>
                  </c:marker>
                  <c:bubble3D val="0"/>
                  <c:extLst>
                    <c:ext xmlns:c16="http://schemas.microsoft.com/office/drawing/2014/chart" uri="{C3380CC4-5D6E-409C-BE32-E72D297353CC}">
                      <c16:uniqueId val="{0000004E-87D1-4D97-9665-556244E29475}"/>
                    </c:ext>
                  </c:extLst>
                </c:dPt>
                <c:dPt>
                  <c:idx val="36"/>
                  <c:marker>
                    <c:symbol val="circle"/>
                    <c:size val="6"/>
                    <c:spPr>
                      <a:solidFill>
                        <a:schemeClr val="accent1"/>
                      </a:solidFill>
                      <a:ln w="9525">
                        <a:noFill/>
                      </a:ln>
                      <a:effectLst/>
                    </c:spPr>
                  </c:marker>
                  <c:bubble3D val="0"/>
                  <c:extLst>
                    <c:ext xmlns:c16="http://schemas.microsoft.com/office/drawing/2014/chart" uri="{C3380CC4-5D6E-409C-BE32-E72D297353CC}">
                      <c16:uniqueId val="{0000004F-87D1-4D97-9665-556244E29475}"/>
                    </c:ext>
                  </c:extLst>
                </c:dPt>
                <c:dLbls>
                  <c:dLbl>
                    <c:idx val="0"/>
                    <c:tx>
                      <c:rich>
                        <a:bodyPr/>
                        <a:lstStyle/>
                        <a:p>
                          <a:fld id="{2C8FAEBB-622E-4605-B3BF-ADA10FEE7C67}"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2B-87D1-4D97-9665-556244E29475}"/>
                      </c:ext>
                    </c:extLst>
                  </c:dLbl>
                  <c:dLbl>
                    <c:idx val="1"/>
                    <c:tx>
                      <c:rich>
                        <a:bodyPr/>
                        <a:lstStyle/>
                        <a:p>
                          <a:fld id="{64B38D25-328A-4D1B-9627-33821C17B9F4}" type="CELLRANGE">
                            <a:rPr lang="en-US"/>
                            <a:pPr/>
                            <a:t>[CELLRANGE]</a:t>
                          </a:fld>
                          <a:endParaRPr lang="en-GB"/>
                        </a:p>
                      </c:rich>
                    </c:tx>
                    <c:dLblPos val="l"/>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2C-87D1-4D97-9665-556244E29475}"/>
                      </c:ext>
                    </c:extLst>
                  </c:dLbl>
                  <c:dLbl>
                    <c:idx val="2"/>
                    <c:tx>
                      <c:rich>
                        <a:bodyPr/>
                        <a:lstStyle/>
                        <a:p>
                          <a:fld id="{4D6096B6-A1DA-4B0B-80E7-1DDC1503859E}" type="CELLRANGE">
                            <a:rPr lang="en-US">
                              <a:solidFill>
                                <a:schemeClr val="accent1"/>
                              </a:solidFill>
                            </a:rPr>
                            <a:pPr/>
                            <a:t>[CELLRANGE]</a:t>
                          </a:fld>
                          <a:endParaRPr lang="en-GB"/>
                        </a:p>
                      </c:rich>
                    </c:tx>
                    <c:dLblPos val="b"/>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2D-87D1-4D97-9665-556244E29475}"/>
                      </c:ext>
                    </c:extLst>
                  </c:dLbl>
                  <c:dLbl>
                    <c:idx val="3"/>
                    <c:tx>
                      <c:rich>
                        <a:bodyPr/>
                        <a:lstStyle/>
                        <a:p>
                          <a:fld id="{78F1F5CB-3D2F-43C4-B415-7EF2072043E7}"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2E-87D1-4D97-9665-556244E29475}"/>
                      </c:ext>
                    </c:extLst>
                  </c:dLbl>
                  <c:dLbl>
                    <c:idx val="4"/>
                    <c:tx>
                      <c:rich>
                        <a:bodyPr/>
                        <a:lstStyle/>
                        <a:p>
                          <a:fld id="{01E6FC1F-E43B-46F6-9FEF-F0B36446E310}"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2F-87D1-4D97-9665-556244E29475}"/>
                      </c:ext>
                    </c:extLst>
                  </c:dLbl>
                  <c:dLbl>
                    <c:idx val="5"/>
                    <c:tx>
                      <c:rich>
                        <a:bodyPr/>
                        <a:lstStyle/>
                        <a:p>
                          <a:fld id="{47B211A9-5166-4285-83E2-4BE036D85543}" type="CELLRANGE">
                            <a:rPr lang="en-US">
                              <a:solidFill>
                                <a:schemeClr val="accent1"/>
                              </a:solidFill>
                            </a:rPr>
                            <a:pPr/>
                            <a:t>[CELLRANGE]</a:t>
                          </a:fld>
                          <a:endParaRPr lang="en-GB"/>
                        </a:p>
                      </c:rich>
                    </c:tx>
                    <c:dLblPos val="l"/>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30-87D1-4D97-9665-556244E29475}"/>
                      </c:ext>
                    </c:extLst>
                  </c:dLbl>
                  <c:dLbl>
                    <c:idx val="6"/>
                    <c:tx>
                      <c:rich>
                        <a:bodyPr/>
                        <a:lstStyle/>
                        <a:p>
                          <a:fld id="{27BF409C-8186-460F-B757-B8C808BFD67D}" type="CELLRANGE">
                            <a:rPr lang="en-US"/>
                            <a:pPr/>
                            <a:t>[CELLRANGE]</a:t>
                          </a:fld>
                          <a:endParaRPr lang="en-GB"/>
                        </a:p>
                      </c:rich>
                    </c:tx>
                    <c:dLblPos val="t"/>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31-87D1-4D97-9665-556244E29475}"/>
                      </c:ext>
                    </c:extLst>
                  </c:dLbl>
                  <c:dLbl>
                    <c:idx val="7"/>
                    <c:tx>
                      <c:rich>
                        <a:bodyPr/>
                        <a:lstStyle/>
                        <a:p>
                          <a:fld id="{549CC3B2-BD85-4FD8-8221-AD08B7948E65}"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32-87D1-4D97-9665-556244E29475}"/>
                      </c:ext>
                    </c:extLst>
                  </c:dLbl>
                  <c:dLbl>
                    <c:idx val="8"/>
                    <c:tx>
                      <c:rich>
                        <a:bodyPr/>
                        <a:lstStyle/>
                        <a:p>
                          <a:fld id="{A6E5BF20-048B-4CFC-AA11-C4CE693D28A0}"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33-87D1-4D97-9665-556244E29475}"/>
                      </c:ext>
                    </c:extLst>
                  </c:dLbl>
                  <c:dLbl>
                    <c:idx val="9"/>
                    <c:tx>
                      <c:rich>
                        <a:bodyPr/>
                        <a:lstStyle/>
                        <a:p>
                          <a:fld id="{A1198F51-54F5-493C-8FEF-10801E79F55C}"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34-87D1-4D97-9665-556244E29475}"/>
                      </c:ext>
                    </c:extLst>
                  </c:dLbl>
                  <c:dLbl>
                    <c:idx val="10"/>
                    <c:tx>
                      <c:rich>
                        <a:bodyPr/>
                        <a:lstStyle/>
                        <a:p>
                          <a:fld id="{BE69DB36-FF23-40D1-9736-693E3DB6ABBD}" type="CELLRANGE">
                            <a:rPr lang="en-US"/>
                            <a:pPr/>
                            <a:t>[CELLRANGE]</a:t>
                          </a:fld>
                          <a:endParaRPr lang="en-GB"/>
                        </a:p>
                      </c:rich>
                    </c:tx>
                    <c:dLblPos val="l"/>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35-87D1-4D97-9665-556244E29475}"/>
                      </c:ext>
                    </c:extLst>
                  </c:dLbl>
                  <c:dLbl>
                    <c:idx val="11"/>
                    <c:tx>
                      <c:rich>
                        <a:bodyPr/>
                        <a:lstStyle/>
                        <a:p>
                          <a:fld id="{78AE82ED-F328-490C-91C5-831329D374E9}" type="CELLRANGE">
                            <a:rPr lang="en-US"/>
                            <a:pPr/>
                            <a:t>[CELLRANGE]</a:t>
                          </a:fld>
                          <a:endParaRPr lang="en-GB"/>
                        </a:p>
                      </c:rich>
                    </c:tx>
                    <c:dLblPos val="r"/>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36-87D1-4D97-9665-556244E29475}"/>
                      </c:ext>
                    </c:extLst>
                  </c:dLbl>
                  <c:dLbl>
                    <c:idx val="12"/>
                    <c:tx>
                      <c:rich>
                        <a:bodyPr/>
                        <a:lstStyle/>
                        <a:p>
                          <a:fld id="{A61496FF-22C9-4153-9C13-9C36D6B90D4A}" type="CELLRANGE">
                            <a:rPr lang="en-US">
                              <a:solidFill>
                                <a:schemeClr val="accent1"/>
                              </a:solidFill>
                            </a:rPr>
                            <a:pPr/>
                            <a:t>[CELLRANGE]</a:t>
                          </a:fld>
                          <a:endParaRPr lang="en-GB"/>
                        </a:p>
                      </c:rich>
                    </c:tx>
                    <c:dLblPos val="l"/>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37-87D1-4D97-9665-556244E29475}"/>
                      </c:ext>
                    </c:extLst>
                  </c:dLbl>
                  <c:dLbl>
                    <c:idx val="13"/>
                    <c:tx>
                      <c:rich>
                        <a:bodyPr/>
                        <a:lstStyle/>
                        <a:p>
                          <a:fld id="{8B988565-756E-40CA-AD95-A546D1FDD0E3}" type="CELLRANGE">
                            <a:rPr lang="en-US"/>
                            <a:pPr/>
                            <a:t>[CELLRANGE]</a:t>
                          </a:fld>
                          <a:endParaRPr lang="en-GB"/>
                        </a:p>
                      </c:rich>
                    </c:tx>
                    <c:dLblPos val="t"/>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38-87D1-4D97-9665-556244E29475}"/>
                      </c:ext>
                    </c:extLst>
                  </c:dLbl>
                  <c:dLbl>
                    <c:idx val="14"/>
                    <c:tx>
                      <c:rich>
                        <a:bodyPr/>
                        <a:lstStyle/>
                        <a:p>
                          <a:fld id="{F0B99977-C398-453D-93F5-D62EBEA99363}" type="CELLRANGE">
                            <a:rPr lang="en-US"/>
                            <a:pPr/>
                            <a:t>[CELLRANGE]</a:t>
                          </a:fld>
                          <a:endParaRPr lang="en-GB"/>
                        </a:p>
                      </c:rich>
                    </c:tx>
                    <c:dLblPos val="l"/>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39-87D1-4D97-9665-556244E29475}"/>
                      </c:ext>
                    </c:extLst>
                  </c:dLbl>
                  <c:dLbl>
                    <c:idx val="15"/>
                    <c:tx>
                      <c:rich>
                        <a:bodyPr/>
                        <a:lstStyle/>
                        <a:p>
                          <a:fld id="{D6869BF7-3817-4E82-9CB5-6DE253525144}"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3A-87D1-4D97-9665-556244E29475}"/>
                      </c:ext>
                    </c:extLst>
                  </c:dLbl>
                  <c:dLbl>
                    <c:idx val="16"/>
                    <c:tx>
                      <c:rich>
                        <a:bodyPr/>
                        <a:lstStyle/>
                        <a:p>
                          <a:fld id="{4E105B3E-5E96-4E3C-A4CD-E85F7C8A4183}" type="CELLRANGE">
                            <a:rPr lang="en-US"/>
                            <a:pPr/>
                            <a:t>[CELLRANGE]</a:t>
                          </a:fld>
                          <a:endParaRPr lang="en-GB"/>
                        </a:p>
                      </c:rich>
                    </c:tx>
                    <c:dLblPos val="l"/>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3B-87D1-4D97-9665-556244E29475}"/>
                      </c:ext>
                    </c:extLst>
                  </c:dLbl>
                  <c:dLbl>
                    <c:idx val="17"/>
                    <c:tx>
                      <c:rich>
                        <a:bodyPr/>
                        <a:lstStyle/>
                        <a:p>
                          <a:fld id="{BF69C4D7-2FC5-4E42-AF24-BCF3C1D55E09}" type="CELLRANGE">
                            <a:rPr lang="en-US"/>
                            <a:pPr/>
                            <a:t>[CELLRANGE]</a:t>
                          </a:fld>
                          <a:endParaRPr lang="en-GB"/>
                        </a:p>
                      </c:rich>
                    </c:tx>
                    <c:dLblPos val="l"/>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3C-87D1-4D97-9665-556244E29475}"/>
                      </c:ext>
                    </c:extLst>
                  </c:dLbl>
                  <c:dLbl>
                    <c:idx val="18"/>
                    <c:tx>
                      <c:rich>
                        <a:bodyPr/>
                        <a:lstStyle/>
                        <a:p>
                          <a:fld id="{269BC365-6746-4A4C-A7FF-AD351279838B}" type="CELLRANGE">
                            <a:rPr lang="en-US"/>
                            <a:pPr/>
                            <a:t>[CELLRANGE]</a:t>
                          </a:fld>
                          <a:endParaRPr lang="en-GB"/>
                        </a:p>
                      </c:rich>
                    </c:tx>
                    <c:dLblPos val="l"/>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3D-87D1-4D97-9665-556244E29475}"/>
                      </c:ext>
                    </c:extLst>
                  </c:dLbl>
                  <c:dLbl>
                    <c:idx val="19"/>
                    <c:tx>
                      <c:rich>
                        <a:bodyPr/>
                        <a:lstStyle/>
                        <a:p>
                          <a:fld id="{2B706EDF-B62C-4E38-995E-42EE8B061FB9}" type="CELLRANGE">
                            <a:rPr lang="en-US"/>
                            <a:pPr/>
                            <a:t>[CELLRANGE]</a:t>
                          </a:fld>
                          <a:endParaRPr lang="en-GB"/>
                        </a:p>
                      </c:rich>
                    </c:tx>
                    <c:dLblPos val="l"/>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3E-87D1-4D97-9665-556244E29475}"/>
                      </c:ext>
                    </c:extLst>
                  </c:dLbl>
                  <c:dLbl>
                    <c:idx val="20"/>
                    <c:tx>
                      <c:rich>
                        <a:bodyPr/>
                        <a:lstStyle/>
                        <a:p>
                          <a:fld id="{9A1DFBDA-6F5B-47D2-979A-80EBF5159022}"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3F-87D1-4D97-9665-556244E29475}"/>
                      </c:ext>
                    </c:extLst>
                  </c:dLbl>
                  <c:dLbl>
                    <c:idx val="21"/>
                    <c:tx>
                      <c:rich>
                        <a:bodyPr/>
                        <a:lstStyle/>
                        <a:p>
                          <a:fld id="{A82966FB-CC52-4B69-836B-187760FEF877}"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40-87D1-4D97-9665-556244E29475}"/>
                      </c:ext>
                    </c:extLst>
                  </c:dLbl>
                  <c:dLbl>
                    <c:idx val="22"/>
                    <c:layout>
                      <c:manualLayout>
                        <c:x val="-1.1631287099912635E-3"/>
                        <c:y val="3.3755274261603376E-3"/>
                      </c:manualLayout>
                    </c:layout>
                    <c:tx>
                      <c:rich>
                        <a:bodyPr/>
                        <a:lstStyle/>
                        <a:p>
                          <a:fld id="{52A2F143-4ADF-4E83-96AC-F40A995B8011}" type="CELLRANGE">
                            <a:rPr lang="en-US">
                              <a:solidFill>
                                <a:schemeClr val="accent1"/>
                              </a:solidFill>
                            </a:rPr>
                            <a:pPr/>
                            <a:t>[CELLRANGE]</a:t>
                          </a:fld>
                          <a:endParaRPr lang="en-GB"/>
                        </a:p>
                      </c:rich>
                    </c:tx>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41-87D1-4D97-9665-556244E29475}"/>
                      </c:ext>
                    </c:extLst>
                  </c:dLbl>
                  <c:dLbl>
                    <c:idx val="23"/>
                    <c:tx>
                      <c:rich>
                        <a:bodyPr/>
                        <a:lstStyle/>
                        <a:p>
                          <a:fld id="{4657D328-8367-49F4-A031-8881599A032E}"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42-87D1-4D97-9665-556244E29475}"/>
                      </c:ext>
                    </c:extLst>
                  </c:dLbl>
                  <c:dLbl>
                    <c:idx val="24"/>
                    <c:tx>
                      <c:rich>
                        <a:bodyPr/>
                        <a:lstStyle/>
                        <a:p>
                          <a:fld id="{17B2C1C8-FB6A-460B-B00B-CDA142D9C513}" type="CELLRANGE">
                            <a:rPr lang="en-US"/>
                            <a:pPr/>
                            <a:t>[CELLRANGE]</a:t>
                          </a:fld>
                          <a:endParaRPr lang="en-GB"/>
                        </a:p>
                      </c:rich>
                    </c:tx>
                    <c:dLblPos val="l"/>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43-87D1-4D97-9665-556244E29475}"/>
                      </c:ext>
                    </c:extLst>
                  </c:dLbl>
                  <c:dLbl>
                    <c:idx val="25"/>
                    <c:tx>
                      <c:rich>
                        <a:bodyPr/>
                        <a:lstStyle/>
                        <a:p>
                          <a:fld id="{5F7B5DEC-2A05-4266-9EC1-F608C6FEEB95}"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44-87D1-4D97-9665-556244E29475}"/>
                      </c:ext>
                    </c:extLst>
                  </c:dLbl>
                  <c:dLbl>
                    <c:idx val="26"/>
                    <c:tx>
                      <c:rich>
                        <a:bodyPr/>
                        <a:lstStyle/>
                        <a:p>
                          <a:fld id="{D949D473-6A84-46BC-BE19-142ED5C18630}" type="CELLRANGE">
                            <a:rPr lang="en-US"/>
                            <a:pPr/>
                            <a:t>[CELLRANGE]</a:t>
                          </a:fld>
                          <a:endParaRPr lang="en-GB"/>
                        </a:p>
                      </c:rich>
                    </c:tx>
                    <c:dLblPos val="t"/>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45-87D1-4D97-9665-556244E29475}"/>
                      </c:ext>
                    </c:extLst>
                  </c:dLbl>
                  <c:dLbl>
                    <c:idx val="27"/>
                    <c:tx>
                      <c:rich>
                        <a:bodyPr/>
                        <a:lstStyle/>
                        <a:p>
                          <a:fld id="{236AE17C-9030-4A4B-8AAC-517E6EE86FE7}" type="CELLRANGE">
                            <a:rPr lang="en-US">
                              <a:solidFill>
                                <a:schemeClr val="accent1"/>
                              </a:solidFill>
                            </a:rPr>
                            <a:pPr/>
                            <a:t>[CELLRANGE]</a:t>
                          </a:fld>
                          <a:endParaRPr lang="en-GB"/>
                        </a:p>
                      </c:rich>
                    </c:tx>
                    <c:dLblPos val="r"/>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46-87D1-4D97-9665-556244E29475}"/>
                      </c:ext>
                    </c:extLst>
                  </c:dLbl>
                  <c:dLbl>
                    <c:idx val="28"/>
                    <c:tx>
                      <c:rich>
                        <a:bodyPr/>
                        <a:lstStyle/>
                        <a:p>
                          <a:fld id="{DFD6A9EB-33BD-42B4-A4EE-FF2DCFAC4FD3}" type="CELLRANGE">
                            <a:rPr lang="en-US">
                              <a:solidFill>
                                <a:schemeClr val="accent1"/>
                              </a:solidFill>
                            </a:rPr>
                            <a:pPr/>
                            <a:t>[CELLRANGE]</a:t>
                          </a:fld>
                          <a:endParaRPr lang="en-GB"/>
                        </a:p>
                      </c:rich>
                    </c:tx>
                    <c:dLblPos val="t"/>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47-87D1-4D97-9665-556244E29475}"/>
                      </c:ext>
                    </c:extLst>
                  </c:dLbl>
                  <c:dLbl>
                    <c:idx val="29"/>
                    <c:tx>
                      <c:rich>
                        <a:bodyPr/>
                        <a:lstStyle/>
                        <a:p>
                          <a:fld id="{72519C67-CF37-4797-A944-580B1192A6D8}" type="CELLRANGE">
                            <a:rPr lang="en-US"/>
                            <a:pPr/>
                            <a:t>[CELLRANGE]</a:t>
                          </a:fld>
                          <a:endParaRPr lang="en-GB"/>
                        </a:p>
                      </c:rich>
                    </c:tx>
                    <c:dLblPos val="l"/>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48-87D1-4D97-9665-556244E29475}"/>
                      </c:ext>
                    </c:extLst>
                  </c:dLbl>
                  <c:dLbl>
                    <c:idx val="30"/>
                    <c:tx>
                      <c:rich>
                        <a:bodyPr/>
                        <a:lstStyle/>
                        <a:p>
                          <a:fld id="{89C8D108-CD49-4E36-8BCF-18303418A0FD}"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49-87D1-4D97-9665-556244E29475}"/>
                      </c:ext>
                    </c:extLst>
                  </c:dLbl>
                  <c:dLbl>
                    <c:idx val="31"/>
                    <c:tx>
                      <c:rich>
                        <a:bodyPr/>
                        <a:lstStyle/>
                        <a:p>
                          <a:fld id="{DBA1048A-F799-4CC6-ADDC-D4017E56A324}" type="CELLRANGE">
                            <a:rPr lang="en-US"/>
                            <a:pPr/>
                            <a:t>[CELLRANGE]</a:t>
                          </a:fld>
                          <a:endParaRPr lang="en-GB"/>
                        </a:p>
                      </c:rich>
                    </c:tx>
                    <c:dLblPos val="r"/>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4A-87D1-4D97-9665-556244E29475}"/>
                      </c:ext>
                    </c:extLst>
                  </c:dLbl>
                  <c:dLbl>
                    <c:idx val="32"/>
                    <c:tx>
                      <c:rich>
                        <a:bodyPr/>
                        <a:lstStyle/>
                        <a:p>
                          <a:fld id="{EEC5553C-EE94-4EF3-9A3F-AB4E0007881F}" type="CELLRANGE">
                            <a:rPr lang="en-US"/>
                            <a:pPr/>
                            <a:t>[CELLRANGE]</a:t>
                          </a:fld>
                          <a:endParaRPr lang="en-GB"/>
                        </a:p>
                      </c:rich>
                    </c:tx>
                    <c:dLblPos val="l"/>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4B-87D1-4D97-9665-556244E29475}"/>
                      </c:ext>
                    </c:extLst>
                  </c:dLbl>
                  <c:dLbl>
                    <c:idx val="33"/>
                    <c:tx>
                      <c:rich>
                        <a:bodyPr/>
                        <a:lstStyle/>
                        <a:p>
                          <a:fld id="{AFD4A329-DB13-4C23-AFF9-8897EB8B1308}" type="CELLRANGE">
                            <a:rPr lang="en-US">
                              <a:solidFill>
                                <a:schemeClr val="accent1"/>
                              </a:solidFill>
                            </a:rPr>
                            <a:pPr/>
                            <a:t>[CELLRANGE]</a:t>
                          </a:fld>
                          <a:endParaRPr lang="en-GB"/>
                        </a:p>
                      </c:rich>
                    </c:tx>
                    <c:dLblPos val="l"/>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4C-87D1-4D97-9665-556244E29475}"/>
                      </c:ext>
                    </c:extLst>
                  </c:dLbl>
                  <c:dLbl>
                    <c:idx val="34"/>
                    <c:tx>
                      <c:rich>
                        <a:bodyPr/>
                        <a:lstStyle/>
                        <a:p>
                          <a:fld id="{1EC14DB5-1A70-498E-A693-A08982E24D8C}"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4D-87D1-4D97-9665-556244E29475}"/>
                      </c:ext>
                    </c:extLst>
                  </c:dLbl>
                  <c:dLbl>
                    <c:idx val="35"/>
                    <c:tx>
                      <c:rich>
                        <a:bodyPr/>
                        <a:lstStyle/>
                        <a:p>
                          <a:fld id="{1DE1BE02-89AC-4AF8-A770-026690510EEF}"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4E-87D1-4D97-9665-556244E29475}"/>
                      </c:ext>
                    </c:extLst>
                  </c:dLbl>
                  <c:dLbl>
                    <c:idx val="36"/>
                    <c:tx>
                      <c:rich>
                        <a:bodyPr/>
                        <a:lstStyle/>
                        <a:p>
                          <a:fld id="{D1CA2405-C56F-459D-A184-BB172C761436}" type="CELLRANGE">
                            <a:rPr lang="en-US">
                              <a:solidFill>
                                <a:schemeClr val="accent1"/>
                              </a:solidFill>
                            </a:rPr>
                            <a:pPr/>
                            <a:t>[CELLRANGE]</a:t>
                          </a:fld>
                          <a:endParaRPr lang="en-GB"/>
                        </a:p>
                      </c:rich>
                    </c:tx>
                    <c:dLblPos val="t"/>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4F-87D1-4D97-9665-556244E2947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showLegendKey val="0"/>
                  <c:showVal val="0"/>
                  <c:showCatName val="0"/>
                  <c:showSerName val="0"/>
                  <c:showPercent val="0"/>
                  <c:showBubbleSize val="0"/>
                  <c:showLeaderLines val="0"/>
                  <c:extLst>
                    <c:ex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1"/>
                  <c:dispEq val="0"/>
                  <c:trendlineLbl>
                    <c:layout>
                      <c:manualLayout>
                        <c:x val="0.12853104550434746"/>
                        <c:y val="-3.7008124581086078E-2"/>
                      </c:manualLayout>
                    </c:layout>
                    <c:numFmt formatCode="General" sourceLinked="0"/>
                    <c:spPr>
                      <a:noFill/>
                      <a:ln>
                        <a:noFill/>
                      </a:ln>
                      <a:effectLst/>
                    </c:spPr>
                    <c:txPr>
                      <a:bodyPr rot="0" spcFirstLastPara="1" vertOverflow="ellipsis" vert="horz" wrap="square" anchor="ctr" anchorCtr="1"/>
                      <a:lstStyle/>
                      <a:p>
                        <a:pPr>
                          <a:defRPr sz="1000" b="1" i="0" u="none" strike="noStrike" kern="1200" baseline="0">
                            <a:solidFill>
                              <a:schemeClr val="accent1"/>
                            </a:solidFill>
                            <a:latin typeface="+mn-lt"/>
                            <a:ea typeface="+mn-ea"/>
                            <a:cs typeface="+mn-cs"/>
                          </a:defRPr>
                        </a:pPr>
                        <a:endParaRPr lang="en-US"/>
                      </a:p>
                    </c:txPr>
                  </c:trendlineLbl>
                </c:trendline>
                <c:xVal>
                  <c:numRef>
                    <c:extLst>
                      <c:ext uri="{02D57815-91ED-43cb-92C2-25804820EDAC}">
                        <c15:formulaRef>
                          <c15:sqref>'WA1+O2 and WC37'!$D$8:$D$44</c15:sqref>
                        </c15:formulaRef>
                      </c:ext>
                    </c:extLst>
                    <c:numCache>
                      <c:formatCode>General</c:formatCode>
                      <c:ptCount val="37"/>
                      <c:pt idx="0">
                        <c:v>95.798000000000002</c:v>
                      </c:pt>
                      <c:pt idx="1">
                        <c:v>76.358000000000004</c:v>
                      </c:pt>
                      <c:pt idx="2">
                        <c:v>31.402999999999999</c:v>
                      </c:pt>
                      <c:pt idx="3">
                        <c:v>59.347999999999999</c:v>
                      </c:pt>
                      <c:pt idx="4">
                        <c:v>71.498000000000005</c:v>
                      </c:pt>
                      <c:pt idx="5">
                        <c:v>62.993000000000009</c:v>
                      </c:pt>
                      <c:pt idx="6">
                        <c:v>66.638000000000005</c:v>
                      </c:pt>
                      <c:pt idx="7">
                        <c:v>84.863</c:v>
                      </c:pt>
                      <c:pt idx="8">
                        <c:v>54.488</c:v>
                      </c:pt>
                      <c:pt idx="9">
                        <c:v>69.067999999999998</c:v>
                      </c:pt>
                      <c:pt idx="10">
                        <c:v>47.198</c:v>
                      </c:pt>
                      <c:pt idx="11">
                        <c:v>67.853000000000009</c:v>
                      </c:pt>
                      <c:pt idx="12">
                        <c:v>36.262999999999998</c:v>
                      </c:pt>
                      <c:pt idx="13">
                        <c:v>39.908000000000001</c:v>
                      </c:pt>
                      <c:pt idx="14">
                        <c:v>28.972999999999999</c:v>
                      </c:pt>
                      <c:pt idx="15">
                        <c:v>38.692999999999998</c:v>
                      </c:pt>
                      <c:pt idx="16">
                        <c:v>37.478000000000002</c:v>
                      </c:pt>
                      <c:pt idx="17">
                        <c:v>30.188000000000002</c:v>
                      </c:pt>
                      <c:pt idx="18">
                        <c:v>24.113</c:v>
                      </c:pt>
                      <c:pt idx="19">
                        <c:v>27.757999999999999</c:v>
                      </c:pt>
                      <c:pt idx="20">
                        <c:v>42.338000000000001</c:v>
                      </c:pt>
                      <c:pt idx="21">
                        <c:v>86.078000000000003</c:v>
                      </c:pt>
                      <c:pt idx="22">
                        <c:v>82.433000000000007</c:v>
                      </c:pt>
                      <c:pt idx="23">
                        <c:v>78.787999999999997</c:v>
                      </c:pt>
                      <c:pt idx="24">
                        <c:v>50.843000000000004</c:v>
                      </c:pt>
                      <c:pt idx="25">
                        <c:v>41.123000000000005</c:v>
                      </c:pt>
                      <c:pt idx="26">
                        <c:v>53.273000000000003</c:v>
                      </c:pt>
                      <c:pt idx="27">
                        <c:v>43.552999999999997</c:v>
                      </c:pt>
                      <c:pt idx="28">
                        <c:v>72.713000000000008</c:v>
                      </c:pt>
                      <c:pt idx="29">
                        <c:v>35.048000000000002</c:v>
                      </c:pt>
                      <c:pt idx="30">
                        <c:v>33.832999999999998</c:v>
                      </c:pt>
                      <c:pt idx="31">
                        <c:v>32.618000000000002</c:v>
                      </c:pt>
                      <c:pt idx="32">
                        <c:v>25.327999999999999</c:v>
                      </c:pt>
                      <c:pt idx="33">
                        <c:v>64.207999999999998</c:v>
                      </c:pt>
                      <c:pt idx="34">
                        <c:v>52.058000000000007</c:v>
                      </c:pt>
                      <c:pt idx="35">
                        <c:v>60.563000000000002</c:v>
                      </c:pt>
                      <c:pt idx="36">
                        <c:v>92.153000000000006</c:v>
                      </c:pt>
                    </c:numCache>
                  </c:numRef>
                </c:xVal>
                <c:yVal>
                  <c:numRef>
                    <c:extLst>
                      <c:ext uri="{02D57815-91ED-43cb-92C2-25804820EDAC}">
                        <c15:formulaRef>
                          <c15:sqref>'WA1+O2 and WC37'!$C$8:$C$44</c15:sqref>
                        </c15:formulaRef>
                      </c:ext>
                    </c:extLst>
                    <c:numCache>
                      <c:formatCode>General</c:formatCode>
                      <c:ptCount val="37"/>
                      <c:pt idx="0">
                        <c:v>85</c:v>
                      </c:pt>
                      <c:pt idx="1">
                        <c:v>71</c:v>
                      </c:pt>
                      <c:pt idx="2">
                        <c:v>64</c:v>
                      </c:pt>
                      <c:pt idx="3">
                        <c:v>69</c:v>
                      </c:pt>
                      <c:pt idx="4">
                        <c:v>67</c:v>
                      </c:pt>
                      <c:pt idx="5">
                        <c:v>85</c:v>
                      </c:pt>
                      <c:pt idx="6">
                        <c:v>83</c:v>
                      </c:pt>
                      <c:pt idx="7">
                        <c:v>70</c:v>
                      </c:pt>
                      <c:pt idx="8">
                        <c:v>58</c:v>
                      </c:pt>
                      <c:pt idx="9">
                        <c:v>83</c:v>
                      </c:pt>
                      <c:pt idx="10">
                        <c:v>77</c:v>
                      </c:pt>
                      <c:pt idx="11">
                        <c:v>74</c:v>
                      </c:pt>
                      <c:pt idx="12">
                        <c:v>58</c:v>
                      </c:pt>
                      <c:pt idx="13">
                        <c:v>63</c:v>
                      </c:pt>
                      <c:pt idx="14">
                        <c:v>65</c:v>
                      </c:pt>
                      <c:pt idx="15">
                        <c:v>58</c:v>
                      </c:pt>
                      <c:pt idx="16">
                        <c:v>57</c:v>
                      </c:pt>
                      <c:pt idx="17">
                        <c:v>42</c:v>
                      </c:pt>
                      <c:pt idx="18">
                        <c:v>50</c:v>
                      </c:pt>
                      <c:pt idx="19">
                        <c:v>53</c:v>
                      </c:pt>
                      <c:pt idx="20">
                        <c:v>55</c:v>
                      </c:pt>
                      <c:pt idx="21">
                        <c:v>84</c:v>
                      </c:pt>
                      <c:pt idx="22">
                        <c:v>75</c:v>
                      </c:pt>
                      <c:pt idx="23">
                        <c:v>87</c:v>
                      </c:pt>
                      <c:pt idx="24">
                        <c:v>82</c:v>
                      </c:pt>
                      <c:pt idx="25">
                        <c:v>70</c:v>
                      </c:pt>
                      <c:pt idx="26">
                        <c:v>71</c:v>
                      </c:pt>
                      <c:pt idx="27">
                        <c:v>63</c:v>
                      </c:pt>
                      <c:pt idx="28">
                        <c:v>87</c:v>
                      </c:pt>
                      <c:pt idx="29">
                        <c:v>54</c:v>
                      </c:pt>
                      <c:pt idx="30">
                        <c:v>41</c:v>
                      </c:pt>
                      <c:pt idx="31">
                        <c:v>65</c:v>
                      </c:pt>
                      <c:pt idx="32">
                        <c:v>55</c:v>
                      </c:pt>
                      <c:pt idx="33">
                        <c:v>90</c:v>
                      </c:pt>
                      <c:pt idx="34">
                        <c:v>83</c:v>
                      </c:pt>
                      <c:pt idx="35">
                        <c:v>77</c:v>
                      </c:pt>
                      <c:pt idx="36">
                        <c:v>90</c:v>
                      </c:pt>
                    </c:numCache>
                  </c:numRef>
                </c:yVal>
                <c:smooth val="0"/>
                <c:extLst>
                  <c:ext uri="{02D57815-91ED-43cb-92C2-25804820EDAC}">
                    <c15:datalabelsRange>
                      <c15:f>'WA1+O2 and WC37'!$B$8:$B$44</c15:f>
                      <c15:dlblRangeCache>
                        <c:ptCount val="37"/>
                        <c:pt idx="0">
                          <c:v>Phillipines</c:v>
                        </c:pt>
                        <c:pt idx="1">
                          <c:v>Poland</c:v>
                        </c:pt>
                        <c:pt idx="2">
                          <c:v>Hong Kong</c:v>
                        </c:pt>
                        <c:pt idx="3">
                          <c:v>Taiwan</c:v>
                        </c:pt>
                        <c:pt idx="4">
                          <c:v>Singapore</c:v>
                        </c:pt>
                        <c:pt idx="5">
                          <c:v>Portugal</c:v>
                        </c:pt>
                        <c:pt idx="6">
                          <c:v>Mexico</c:v>
                        </c:pt>
                        <c:pt idx="7">
                          <c:v>Malaysia</c:v>
                        </c:pt>
                        <c:pt idx="8">
                          <c:v>Austria</c:v>
                        </c:pt>
                        <c:pt idx="9">
                          <c:v>Greece</c:v>
                        </c:pt>
                        <c:pt idx="10">
                          <c:v>Spain</c:v>
                        </c:pt>
                        <c:pt idx="11">
                          <c:v>Italy</c:v>
                        </c:pt>
                        <c:pt idx="12">
                          <c:v>Australia</c:v>
                        </c:pt>
                        <c:pt idx="13">
                          <c:v>France</c:v>
                        </c:pt>
                        <c:pt idx="14">
                          <c:v>Great Britain</c:v>
                        </c:pt>
                        <c:pt idx="15">
                          <c:v>Germany</c:v>
                        </c:pt>
                        <c:pt idx="16">
                          <c:v>Finland</c:v>
                        </c:pt>
                        <c:pt idx="17">
                          <c:v>Norway</c:v>
                        </c:pt>
                        <c:pt idx="18">
                          <c:v>Sweden</c:v>
                        </c:pt>
                        <c:pt idx="19">
                          <c:v>Denmark</c:v>
                        </c:pt>
                        <c:pt idx="20">
                          <c:v>Switzerland</c:v>
                        </c:pt>
                        <c:pt idx="21">
                          <c:v>Romania</c:v>
                        </c:pt>
                        <c:pt idx="22">
                          <c:v>Brazil</c:v>
                        </c:pt>
                        <c:pt idx="23">
                          <c:v>Turkey</c:v>
                        </c:pt>
                        <c:pt idx="24">
                          <c:v>Bulgaria</c:v>
                        </c:pt>
                        <c:pt idx="25">
                          <c:v>South Korea</c:v>
                        </c:pt>
                        <c:pt idx="26">
                          <c:v>Ireland</c:v>
                        </c:pt>
                        <c:pt idx="27">
                          <c:v>Canada</c:v>
                        </c:pt>
                        <c:pt idx="28">
                          <c:v>South Africa</c:v>
                        </c:pt>
                        <c:pt idx="29">
                          <c:v>Belgium</c:v>
                        </c:pt>
                        <c:pt idx="30">
                          <c:v>Netherlands</c:v>
                        </c:pt>
                        <c:pt idx="31">
                          <c:v>Japan</c:v>
                        </c:pt>
                        <c:pt idx="32">
                          <c:v>Czech republic</c:v>
                        </c:pt>
                        <c:pt idx="33">
                          <c:v>Chile</c:v>
                        </c:pt>
                        <c:pt idx="34">
                          <c:v>Hungary</c:v>
                        </c:pt>
                        <c:pt idx="35">
                          <c:v>Slovakia</c:v>
                        </c:pt>
                        <c:pt idx="36">
                          <c:v>Kenya</c:v>
                        </c:pt>
                      </c15:dlblRangeCache>
                    </c15:datalabelsRange>
                  </c:ext>
                  <c:ext xmlns:c16="http://schemas.microsoft.com/office/drawing/2014/chart" uri="{C3380CC4-5D6E-409C-BE32-E72D297353CC}">
                    <c16:uniqueId val="{00000051-87D1-4D97-9665-556244E29475}"/>
                  </c:ext>
                </c:extLst>
              </c15:ser>
            </c15:filteredScatterSeries>
          </c:ext>
        </c:extLst>
      </c:scatterChart>
      <c:valAx>
        <c:axId val="4756747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r>
                  <a:rPr lang="en-GB" sz="2000" b="1"/>
                  <a:t>Debiased National Religiosity</a:t>
                </a:r>
              </a:p>
            </c:rich>
          </c:tx>
          <c:layout>
            <c:manualLayout>
              <c:xMode val="edge"/>
              <c:yMode val="edge"/>
              <c:x val="0.39154845546485084"/>
              <c:y val="0.95247414478918069"/>
            </c:manualLayout>
          </c:layout>
          <c:overlay val="0"/>
          <c:spPr>
            <a:noFill/>
            <a:ln>
              <a:noFill/>
            </a:ln>
            <a:effectLst/>
          </c:spPr>
          <c:txPr>
            <a:bodyPr rot="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475670856"/>
        <c:crosses val="autoZero"/>
        <c:crossBetween val="midCat"/>
      </c:valAx>
      <c:valAx>
        <c:axId val="47567085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GB" sz="2000" b="1" i="0" u="none" strike="noStrike" baseline="0">
                    <a:effectLst/>
                  </a:rPr>
                  <a:t>% Responses to </a:t>
                </a:r>
                <a:r>
                  <a:rPr lang="en-US" sz="2000" b="1" i="0" u="none" strike="noStrike" baseline="0">
                    <a:effectLst/>
                  </a:rPr>
                  <a:t>Reuters / University of Oxford</a:t>
                </a:r>
              </a:p>
              <a:p>
                <a:pPr>
                  <a:defRPr b="1"/>
                </a:pPr>
                <a:r>
                  <a:rPr lang="en-GB" sz="2000" b="1" i="0" u="none" strike="noStrike" baseline="0">
                    <a:effectLst/>
                  </a:rPr>
                  <a:t>international survey  question</a:t>
                </a:r>
                <a:endParaRPr lang="en-GB" sz="2000" b="1"/>
              </a:p>
            </c:rich>
          </c:tx>
          <c:layout>
            <c:manualLayout>
              <c:xMode val="edge"/>
              <c:yMode val="edge"/>
              <c:x val="4.1873851560163657E-3"/>
              <c:y val="0.20242371851489924"/>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47567479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GB" sz="2400" b="1" i="0" baseline="0">
                <a:solidFill>
                  <a:sysClr val="windowText" lastClr="000000"/>
                </a:solidFill>
                <a:effectLst/>
              </a:rPr>
              <a:t>% Climate-change</a:t>
            </a:r>
            <a:r>
              <a:rPr lang="en-GB" sz="2400" b="1" i="1" baseline="0">
                <a:solidFill>
                  <a:sysClr val="windowText" lastClr="000000"/>
                </a:solidFill>
                <a:effectLst/>
              </a:rPr>
              <a:t> most endorsing</a:t>
            </a:r>
            <a:r>
              <a:rPr lang="en-GB" sz="2400" b="1" i="0" baseline="0">
                <a:solidFill>
                  <a:sysClr val="windowText" lastClr="000000"/>
                </a:solidFill>
                <a:effectLst/>
              </a:rPr>
              <a:t> National responses to Climate Survey questions, versus National Religiosities. </a:t>
            </a:r>
            <a:r>
              <a:rPr lang="en-GB" sz="2400" b="1" i="0" u="sng" baseline="0">
                <a:solidFill>
                  <a:sysClr val="windowText" lastClr="000000"/>
                </a:solidFill>
                <a:effectLst/>
              </a:rPr>
              <a:t>Trends only</a:t>
            </a:r>
            <a:r>
              <a:rPr lang="en-GB" sz="2400" b="1" i="0" baseline="0">
                <a:solidFill>
                  <a:sysClr val="windowText" lastClr="000000"/>
                </a:solidFill>
                <a:effectLst/>
              </a:rPr>
              <a:t>.</a:t>
            </a:r>
            <a:endParaRPr lang="en-GB" sz="2400" b="1">
              <a:solidFill>
                <a:sysClr val="windowText" lastClr="000000"/>
              </a:solidFill>
            </a:endParaRPr>
          </a:p>
        </c:rich>
      </c:tx>
      <c:layout>
        <c:manualLayout>
          <c:xMode val="edge"/>
          <c:yMode val="edge"/>
          <c:x val="0.11953703703703704"/>
          <c:y val="8.2474226804123713E-3"/>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6.9818733595800528E-2"/>
          <c:y val="9.7606832651073255E-2"/>
          <c:w val="0.86499216243802857"/>
          <c:h val="0.81948186889010011"/>
        </c:manualLayout>
      </c:layout>
      <c:scatterChart>
        <c:scatterStyle val="lineMarker"/>
        <c:varyColors val="0"/>
        <c:ser>
          <c:idx val="2"/>
          <c:order val="2"/>
          <c:tx>
            <c:v>Un Power to Combat CC: GD</c:v>
          </c:tx>
          <c:spPr>
            <a:ln w="25400" cap="rnd">
              <a:noFill/>
              <a:round/>
            </a:ln>
            <a:effectLst/>
          </c:spPr>
          <c:marker>
            <c:symbol val="none"/>
          </c:marker>
          <c:dPt>
            <c:idx val="7"/>
            <c:marker>
              <c:symbol val="none"/>
            </c:marker>
            <c:bubble3D val="0"/>
            <c:extLst>
              <c:ext xmlns:c16="http://schemas.microsoft.com/office/drawing/2014/chart" uri="{C3380CC4-5D6E-409C-BE32-E72D297353CC}">
                <c16:uniqueId val="{00000000-5579-4DC3-8A45-063D259D0112}"/>
              </c:ext>
            </c:extLst>
          </c:dPt>
          <c:dPt>
            <c:idx val="8"/>
            <c:marker>
              <c:symbol val="none"/>
            </c:marker>
            <c:bubble3D val="0"/>
            <c:extLst>
              <c:ext xmlns:c16="http://schemas.microsoft.com/office/drawing/2014/chart" uri="{C3380CC4-5D6E-409C-BE32-E72D297353CC}">
                <c16:uniqueId val="{00000001-5579-4DC3-8A45-063D259D0112}"/>
              </c:ext>
            </c:extLst>
          </c:dPt>
          <c:dPt>
            <c:idx val="11"/>
            <c:marker>
              <c:symbol val="none"/>
            </c:marker>
            <c:bubble3D val="0"/>
            <c:extLst>
              <c:ext xmlns:c16="http://schemas.microsoft.com/office/drawing/2014/chart" uri="{C3380CC4-5D6E-409C-BE32-E72D297353CC}">
                <c16:uniqueId val="{00000002-5579-4DC3-8A45-063D259D0112}"/>
              </c:ext>
            </c:extLst>
          </c:dPt>
          <c:trendline>
            <c:spPr>
              <a:ln w="31750" cap="rnd">
                <a:solidFill>
                  <a:schemeClr val="tx1">
                    <a:alpha val="70000"/>
                  </a:schemeClr>
                </a:solidFill>
                <a:prstDash val="solid"/>
              </a:ln>
              <a:effectLst/>
            </c:spPr>
            <c:trendlineType val="linear"/>
            <c:backward val="5"/>
            <c:dispRSqr val="0"/>
            <c:dispEq val="0"/>
          </c:trendline>
          <c:xVal>
            <c:numRef>
              <c:f>'Main Trends'!$D$113:$D$134</c:f>
              <c:numCache>
                <c:formatCode>General</c:formatCode>
                <c:ptCount val="22"/>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47.198</c:v>
                </c:pt>
                <c:pt idx="13">
                  <c:v>67.853000000000009</c:v>
                </c:pt>
                <c:pt idx="14">
                  <c:v>36.262999999999998</c:v>
                </c:pt>
                <c:pt idx="15">
                  <c:v>39.908000000000001</c:v>
                </c:pt>
                <c:pt idx="16">
                  <c:v>28.972999999999999</c:v>
                </c:pt>
                <c:pt idx="17">
                  <c:v>38.692999999999998</c:v>
                </c:pt>
                <c:pt idx="18">
                  <c:v>37.478000000000002</c:v>
                </c:pt>
                <c:pt idx="19">
                  <c:v>30.188000000000002</c:v>
                </c:pt>
                <c:pt idx="20">
                  <c:v>24.113</c:v>
                </c:pt>
                <c:pt idx="21">
                  <c:v>27.757999999999999</c:v>
                </c:pt>
              </c:numCache>
            </c:numRef>
          </c:xVal>
          <c:yVal>
            <c:numRef>
              <c:f>'Main Trends'!$F$113:$F$134</c:f>
              <c:numCache>
                <c:formatCode>General</c:formatCode>
                <c:ptCount val="22"/>
                <c:pt idx="0">
                  <c:v>64</c:v>
                </c:pt>
                <c:pt idx="1">
                  <c:v>58</c:v>
                </c:pt>
                <c:pt idx="2">
                  <c:v>67</c:v>
                </c:pt>
                <c:pt idx="3">
                  <c:v>56</c:v>
                </c:pt>
                <c:pt idx="4">
                  <c:v>51</c:v>
                </c:pt>
                <c:pt idx="5">
                  <c:v>44</c:v>
                </c:pt>
                <c:pt idx="6">
                  <c:v>62</c:v>
                </c:pt>
                <c:pt idx="7">
                  <c:v>53</c:v>
                </c:pt>
                <c:pt idx="8">
                  <c:v>47</c:v>
                </c:pt>
                <c:pt idx="9">
                  <c:v>47</c:v>
                </c:pt>
                <c:pt idx="10">
                  <c:v>46</c:v>
                </c:pt>
                <c:pt idx="11">
                  <c:v>41</c:v>
                </c:pt>
                <c:pt idx="12">
                  <c:v>43</c:v>
                </c:pt>
                <c:pt idx="13">
                  <c:v>49</c:v>
                </c:pt>
                <c:pt idx="14">
                  <c:v>36</c:v>
                </c:pt>
                <c:pt idx="15">
                  <c:v>31</c:v>
                </c:pt>
                <c:pt idx="16">
                  <c:v>32</c:v>
                </c:pt>
                <c:pt idx="17">
                  <c:v>27</c:v>
                </c:pt>
                <c:pt idx="18">
                  <c:v>29</c:v>
                </c:pt>
                <c:pt idx="19">
                  <c:v>31</c:v>
                </c:pt>
                <c:pt idx="20">
                  <c:v>23</c:v>
                </c:pt>
                <c:pt idx="21">
                  <c:v>27</c:v>
                </c:pt>
              </c:numCache>
            </c:numRef>
          </c:yVal>
          <c:smooth val="0"/>
          <c:extLst>
            <c:ext xmlns:c16="http://schemas.microsoft.com/office/drawing/2014/chart" uri="{C3380CC4-5D6E-409C-BE32-E72D297353CC}">
              <c16:uniqueId val="{00000004-5579-4DC3-8A45-063D259D0112}"/>
            </c:ext>
          </c:extLst>
        </c:ser>
        <c:ser>
          <c:idx val="0"/>
          <c:order val="6"/>
          <c:tx>
            <c:v>Climate Concern: Impacts</c:v>
          </c:tx>
          <c:spPr>
            <a:ln w="25400" cap="rnd">
              <a:noFill/>
              <a:round/>
            </a:ln>
            <a:effectLst/>
          </c:spPr>
          <c:marker>
            <c:symbol val="none"/>
          </c:marker>
          <c:trendline>
            <c:spPr>
              <a:ln w="57150" cap="rnd">
                <a:solidFill>
                  <a:schemeClr val="tx1"/>
                </a:solidFill>
                <a:prstDash val="solid"/>
              </a:ln>
              <a:effectLst/>
            </c:spPr>
            <c:trendlineType val="linear"/>
            <c:backward val="5"/>
            <c:dispRSqr val="0"/>
            <c:dispEq val="0"/>
          </c:trendline>
          <c:xVal>
            <c:numRef>
              <c:f>'Main Trends'!$D$113:$D$134</c:f>
              <c:numCache>
                <c:formatCode>General</c:formatCode>
                <c:ptCount val="22"/>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47.198</c:v>
                </c:pt>
                <c:pt idx="13">
                  <c:v>67.853000000000009</c:v>
                </c:pt>
                <c:pt idx="14">
                  <c:v>36.262999999999998</c:v>
                </c:pt>
                <c:pt idx="15">
                  <c:v>39.908000000000001</c:v>
                </c:pt>
                <c:pt idx="16">
                  <c:v>28.972999999999999</c:v>
                </c:pt>
                <c:pt idx="17">
                  <c:v>38.692999999999998</c:v>
                </c:pt>
                <c:pt idx="18">
                  <c:v>37.478000000000002</c:v>
                </c:pt>
                <c:pt idx="19">
                  <c:v>30.188000000000002</c:v>
                </c:pt>
                <c:pt idx="20">
                  <c:v>24.113</c:v>
                </c:pt>
                <c:pt idx="21">
                  <c:v>27.757999999999999</c:v>
                </c:pt>
              </c:numCache>
            </c:numRef>
          </c:xVal>
          <c:yVal>
            <c:numRef>
              <c:f>'Main Trends'!$C$113:$C$134</c:f>
              <c:numCache>
                <c:formatCode>General</c:formatCode>
                <c:ptCount val="22"/>
                <c:pt idx="0">
                  <c:v>75</c:v>
                </c:pt>
                <c:pt idx="1">
                  <c:v>70</c:v>
                </c:pt>
                <c:pt idx="2">
                  <c:v>65</c:v>
                </c:pt>
                <c:pt idx="3">
                  <c:v>58</c:v>
                </c:pt>
                <c:pt idx="4">
                  <c:v>56</c:v>
                </c:pt>
                <c:pt idx="5">
                  <c:v>55</c:v>
                </c:pt>
                <c:pt idx="6">
                  <c:v>55</c:v>
                </c:pt>
                <c:pt idx="7">
                  <c:v>53</c:v>
                </c:pt>
                <c:pt idx="8">
                  <c:v>47</c:v>
                </c:pt>
                <c:pt idx="9">
                  <c:v>45</c:v>
                </c:pt>
                <c:pt idx="10">
                  <c:v>41</c:v>
                </c:pt>
                <c:pt idx="11">
                  <c:v>41</c:v>
                </c:pt>
                <c:pt idx="12">
                  <c:v>32</c:v>
                </c:pt>
                <c:pt idx="13">
                  <c:v>29</c:v>
                </c:pt>
                <c:pt idx="14">
                  <c:v>29</c:v>
                </c:pt>
                <c:pt idx="15">
                  <c:v>26</c:v>
                </c:pt>
                <c:pt idx="16">
                  <c:v>17</c:v>
                </c:pt>
                <c:pt idx="17">
                  <c:v>16</c:v>
                </c:pt>
                <c:pt idx="18">
                  <c:v>14</c:v>
                </c:pt>
                <c:pt idx="19">
                  <c:v>12</c:v>
                </c:pt>
                <c:pt idx="20">
                  <c:v>11</c:v>
                </c:pt>
                <c:pt idx="21">
                  <c:v>10</c:v>
                </c:pt>
              </c:numCache>
            </c:numRef>
          </c:yVal>
          <c:smooth val="0"/>
          <c:extLst>
            <c:ext xmlns:c16="http://schemas.microsoft.com/office/drawing/2014/chart" uri="{C3380CC4-5D6E-409C-BE32-E72D297353CC}">
              <c16:uniqueId val="{00000006-5579-4DC3-8A45-063D259D0112}"/>
            </c:ext>
          </c:extLst>
        </c:ser>
        <c:dLbls>
          <c:showLegendKey val="0"/>
          <c:showVal val="0"/>
          <c:showCatName val="0"/>
          <c:showSerName val="0"/>
          <c:showPercent val="0"/>
          <c:showBubbleSize val="0"/>
        </c:dLbls>
        <c:axId val="546280360"/>
        <c:axId val="546282328"/>
      </c:scatterChart>
      <c:scatterChart>
        <c:scatterStyle val="lineMarker"/>
        <c:varyColors val="0"/>
        <c:ser>
          <c:idx val="6"/>
          <c:order val="0"/>
          <c:tx>
            <c:v>Weakly Constrained</c:v>
          </c:tx>
          <c:spPr>
            <a:ln w="25400" cap="rnd">
              <a:noFill/>
              <a:round/>
            </a:ln>
            <a:effectLst/>
          </c:spPr>
          <c:marker>
            <c:symbol val="none"/>
          </c:marker>
          <c:trendline>
            <c:spPr>
              <a:ln w="28575" cap="rnd">
                <a:solidFill>
                  <a:schemeClr val="tx1">
                    <a:lumMod val="50000"/>
                    <a:lumOff val="50000"/>
                    <a:alpha val="60000"/>
                  </a:schemeClr>
                </a:solidFill>
                <a:prstDash val="solid"/>
              </a:ln>
              <a:effectLst/>
            </c:spPr>
            <c:trendlineType val="linear"/>
            <c:backward val="4"/>
            <c:dispRSqr val="0"/>
            <c:dispEq val="0"/>
          </c:trendline>
          <c:xVal>
            <c:numRef>
              <c:f>'Main Trends'!$D$362:$D$408</c:f>
              <c:numCache>
                <c:formatCode>General</c:formatCode>
                <c:ptCount val="47"/>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47.198</c:v>
                </c:pt>
                <c:pt idx="13">
                  <c:v>67.853000000000009</c:v>
                </c:pt>
                <c:pt idx="14">
                  <c:v>36.262999999999998</c:v>
                </c:pt>
                <c:pt idx="15">
                  <c:v>39.908000000000001</c:v>
                </c:pt>
                <c:pt idx="16">
                  <c:v>28.972999999999999</c:v>
                </c:pt>
                <c:pt idx="17">
                  <c:v>38.692999999999998</c:v>
                </c:pt>
                <c:pt idx="18">
                  <c:v>37.478000000000002</c:v>
                </c:pt>
                <c:pt idx="19">
                  <c:v>30.188000000000002</c:v>
                </c:pt>
                <c:pt idx="20">
                  <c:v>24.113</c:v>
                </c:pt>
                <c:pt idx="21">
                  <c:v>27.757999999999999</c:v>
                </c:pt>
                <c:pt idx="22">
                  <c:v>100</c:v>
                </c:pt>
                <c:pt idx="23">
                  <c:v>100</c:v>
                </c:pt>
                <c:pt idx="24">
                  <c:v>97.013000000000005</c:v>
                </c:pt>
                <c:pt idx="25">
                  <c:v>94.582999999999998</c:v>
                </c:pt>
                <c:pt idx="26">
                  <c:v>88.507999999999996</c:v>
                </c:pt>
                <c:pt idx="27">
                  <c:v>87.293000000000006</c:v>
                </c:pt>
                <c:pt idx="28">
                  <c:v>86.078000000000003</c:v>
                </c:pt>
                <c:pt idx="29">
                  <c:v>82.433000000000007</c:v>
                </c:pt>
                <c:pt idx="30">
                  <c:v>78.787999999999997</c:v>
                </c:pt>
                <c:pt idx="31">
                  <c:v>50.843000000000004</c:v>
                </c:pt>
                <c:pt idx="32">
                  <c:v>73.927999999999997</c:v>
                </c:pt>
                <c:pt idx="33">
                  <c:v>61.778000000000006</c:v>
                </c:pt>
                <c:pt idx="34">
                  <c:v>58.132999999999996</c:v>
                </c:pt>
                <c:pt idx="35">
                  <c:v>53.273000000000003</c:v>
                </c:pt>
                <c:pt idx="36">
                  <c:v>45.983000000000004</c:v>
                </c:pt>
                <c:pt idx="37">
                  <c:v>44.768000000000001</c:v>
                </c:pt>
                <c:pt idx="38">
                  <c:v>43.552999999999997</c:v>
                </c:pt>
                <c:pt idx="39">
                  <c:v>49.628</c:v>
                </c:pt>
                <c:pt idx="40">
                  <c:v>35.048000000000002</c:v>
                </c:pt>
                <c:pt idx="41">
                  <c:v>33.832999999999998</c:v>
                </c:pt>
                <c:pt idx="42">
                  <c:v>32.618000000000002</c:v>
                </c:pt>
                <c:pt idx="43">
                  <c:v>26.542999999999999</c:v>
                </c:pt>
                <c:pt idx="44">
                  <c:v>25.327999999999999</c:v>
                </c:pt>
                <c:pt idx="45">
                  <c:v>70.283000000000001</c:v>
                </c:pt>
                <c:pt idx="46">
                  <c:v>100</c:v>
                </c:pt>
              </c:numCache>
            </c:numRef>
          </c:xVal>
          <c:yVal>
            <c:numRef>
              <c:f>'Main Trends'!$G$362:$G$408</c:f>
              <c:numCache>
                <c:formatCode>General</c:formatCode>
                <c:ptCount val="47"/>
                <c:pt idx="0">
                  <c:v>22.200000000000003</c:v>
                </c:pt>
                <c:pt idx="1">
                  <c:v>21.6</c:v>
                </c:pt>
                <c:pt idx="2">
                  <c:v>27</c:v>
                </c:pt>
                <c:pt idx="3">
                  <c:v>11.399999999999999</c:v>
                </c:pt>
                <c:pt idx="4">
                  <c:v>21.6</c:v>
                </c:pt>
                <c:pt idx="5">
                  <c:v>23.4</c:v>
                </c:pt>
                <c:pt idx="6">
                  <c:v>22.799999999999997</c:v>
                </c:pt>
                <c:pt idx="7">
                  <c:v>24</c:v>
                </c:pt>
                <c:pt idx="8">
                  <c:v>21.6</c:v>
                </c:pt>
                <c:pt idx="9">
                  <c:v>18.600000000000001</c:v>
                </c:pt>
                <c:pt idx="10">
                  <c:v>19.799999999999997</c:v>
                </c:pt>
                <c:pt idx="11">
                  <c:v>40.799999999999997</c:v>
                </c:pt>
                <c:pt idx="12">
                  <c:v>36.599999999999994</c:v>
                </c:pt>
                <c:pt idx="13">
                  <c:v>42.599999999999994</c:v>
                </c:pt>
                <c:pt idx="14">
                  <c:v>27.599999999999998</c:v>
                </c:pt>
                <c:pt idx="15">
                  <c:v>48.599999999999994</c:v>
                </c:pt>
                <c:pt idx="16">
                  <c:v>40.799999999999997</c:v>
                </c:pt>
                <c:pt idx="17">
                  <c:v>49.199999999999996</c:v>
                </c:pt>
                <c:pt idx="18">
                  <c:v>41.400000000000006</c:v>
                </c:pt>
                <c:pt idx="19">
                  <c:v>52.199999999999996</c:v>
                </c:pt>
                <c:pt idx="20">
                  <c:v>57</c:v>
                </c:pt>
                <c:pt idx="21">
                  <c:v>54.599999999999994</c:v>
                </c:pt>
                <c:pt idx="22">
                  <c:v>15.600000000000001</c:v>
                </c:pt>
                <c:pt idx="23">
                  <c:v>11.399999999999999</c:v>
                </c:pt>
                <c:pt idx="24">
                  <c:v>22.200000000000003</c:v>
                </c:pt>
                <c:pt idx="25">
                  <c:v>0.96</c:v>
                </c:pt>
                <c:pt idx="26">
                  <c:v>18</c:v>
                </c:pt>
                <c:pt idx="27">
                  <c:v>25.799999999999997</c:v>
                </c:pt>
                <c:pt idx="28">
                  <c:v>29.400000000000002</c:v>
                </c:pt>
                <c:pt idx="29">
                  <c:v>18</c:v>
                </c:pt>
                <c:pt idx="30">
                  <c:v>31.200000000000003</c:v>
                </c:pt>
                <c:pt idx="31">
                  <c:v>35.400000000000006</c:v>
                </c:pt>
                <c:pt idx="32">
                  <c:v>26.400000000000002</c:v>
                </c:pt>
                <c:pt idx="33">
                  <c:v>22.200000000000003</c:v>
                </c:pt>
                <c:pt idx="34">
                  <c:v>15.600000000000001</c:v>
                </c:pt>
                <c:pt idx="35">
                  <c:v>42</c:v>
                </c:pt>
                <c:pt idx="36">
                  <c:v>27</c:v>
                </c:pt>
                <c:pt idx="37">
                  <c:v>25.200000000000003</c:v>
                </c:pt>
                <c:pt idx="38">
                  <c:v>43.8</c:v>
                </c:pt>
                <c:pt idx="39">
                  <c:v>33.599999999999994</c:v>
                </c:pt>
                <c:pt idx="40">
                  <c:v>51</c:v>
                </c:pt>
                <c:pt idx="41">
                  <c:v>48.599999999999994</c:v>
                </c:pt>
                <c:pt idx="42">
                  <c:v>28.200000000000003</c:v>
                </c:pt>
                <c:pt idx="43">
                  <c:v>30.599999999999998</c:v>
                </c:pt>
                <c:pt idx="44">
                  <c:v>45.599999999999994</c:v>
                </c:pt>
                <c:pt idx="45">
                  <c:v>18</c:v>
                </c:pt>
                <c:pt idx="46">
                  <c:v>14.399999999999999</c:v>
                </c:pt>
              </c:numCache>
            </c:numRef>
          </c:yVal>
          <c:smooth val="0"/>
          <c:extLst>
            <c:ext xmlns:c16="http://schemas.microsoft.com/office/drawing/2014/chart" uri="{C3380CC4-5D6E-409C-BE32-E72D297353CC}">
              <c16:uniqueId val="{00000008-5579-4DC3-8A45-063D259D0112}"/>
            </c:ext>
          </c:extLst>
        </c:ser>
        <c:ser>
          <c:idx val="1"/>
          <c:order val="1"/>
          <c:tx>
            <c:v>Climate Action Share of UN Issues List</c:v>
          </c:tx>
          <c:spPr>
            <a:ln w="25400" cap="rnd">
              <a:noFill/>
              <a:round/>
            </a:ln>
            <a:effectLst/>
          </c:spPr>
          <c:marker>
            <c:symbol val="none"/>
          </c:marker>
          <c:trendline>
            <c:spPr>
              <a:ln w="57150" cap="rnd">
                <a:solidFill>
                  <a:schemeClr val="tx1">
                    <a:lumMod val="50000"/>
                    <a:lumOff val="50000"/>
                  </a:schemeClr>
                </a:solidFill>
                <a:prstDash val="solid"/>
              </a:ln>
              <a:effectLst/>
            </c:spPr>
            <c:trendlineType val="linear"/>
            <c:backward val="5"/>
            <c:dispRSqr val="0"/>
            <c:dispEq val="0"/>
          </c:trendline>
          <c:xVal>
            <c:numRef>
              <c:f>'Main Trends'!$D$113:$D$134</c:f>
              <c:numCache>
                <c:formatCode>General</c:formatCode>
                <c:ptCount val="22"/>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47.198</c:v>
                </c:pt>
                <c:pt idx="13">
                  <c:v>67.853000000000009</c:v>
                </c:pt>
                <c:pt idx="14">
                  <c:v>36.262999999999998</c:v>
                </c:pt>
                <c:pt idx="15">
                  <c:v>39.908000000000001</c:v>
                </c:pt>
                <c:pt idx="16">
                  <c:v>28.972999999999999</c:v>
                </c:pt>
                <c:pt idx="17">
                  <c:v>38.692999999999998</c:v>
                </c:pt>
                <c:pt idx="18">
                  <c:v>37.478000000000002</c:v>
                </c:pt>
                <c:pt idx="19">
                  <c:v>30.188000000000002</c:v>
                </c:pt>
                <c:pt idx="20">
                  <c:v>24.113</c:v>
                </c:pt>
                <c:pt idx="21">
                  <c:v>27.757999999999999</c:v>
                </c:pt>
              </c:numCache>
            </c:numRef>
          </c:xVal>
          <c:yVal>
            <c:numRef>
              <c:f>'Main Trends'!$E$113:$E$134</c:f>
              <c:numCache>
                <c:formatCode>General</c:formatCode>
                <c:ptCount val="22"/>
                <c:pt idx="0">
                  <c:v>3.7</c:v>
                </c:pt>
                <c:pt idx="1">
                  <c:v>3.6</c:v>
                </c:pt>
                <c:pt idx="2">
                  <c:v>4.5</c:v>
                </c:pt>
                <c:pt idx="3">
                  <c:v>1.9</c:v>
                </c:pt>
                <c:pt idx="4">
                  <c:v>3.6</c:v>
                </c:pt>
                <c:pt idx="5">
                  <c:v>3.9</c:v>
                </c:pt>
                <c:pt idx="6">
                  <c:v>3.8</c:v>
                </c:pt>
                <c:pt idx="7">
                  <c:v>4</c:v>
                </c:pt>
                <c:pt idx="8">
                  <c:v>3.6</c:v>
                </c:pt>
                <c:pt idx="9">
                  <c:v>3.1</c:v>
                </c:pt>
                <c:pt idx="10">
                  <c:v>3.3</c:v>
                </c:pt>
                <c:pt idx="11">
                  <c:v>6.8</c:v>
                </c:pt>
                <c:pt idx="12">
                  <c:v>6.1</c:v>
                </c:pt>
                <c:pt idx="13">
                  <c:v>7.1</c:v>
                </c:pt>
                <c:pt idx="14">
                  <c:v>4.5999999999999996</c:v>
                </c:pt>
                <c:pt idx="15">
                  <c:v>8.1</c:v>
                </c:pt>
                <c:pt idx="16">
                  <c:v>6.8</c:v>
                </c:pt>
                <c:pt idx="17">
                  <c:v>8.1999999999999993</c:v>
                </c:pt>
                <c:pt idx="18">
                  <c:v>6.9</c:v>
                </c:pt>
                <c:pt idx="19">
                  <c:v>8.6999999999999993</c:v>
                </c:pt>
                <c:pt idx="20">
                  <c:v>9.5</c:v>
                </c:pt>
                <c:pt idx="21">
                  <c:v>9.1</c:v>
                </c:pt>
              </c:numCache>
            </c:numRef>
          </c:yVal>
          <c:smooth val="0"/>
          <c:extLst>
            <c:ext xmlns:c16="http://schemas.microsoft.com/office/drawing/2014/chart" uri="{C3380CC4-5D6E-409C-BE32-E72D297353CC}">
              <c16:uniqueId val="{0000000A-5579-4DC3-8A45-063D259D0112}"/>
            </c:ext>
          </c:extLst>
        </c:ser>
        <c:ser>
          <c:idx val="5"/>
          <c:order val="5"/>
          <c:tx>
            <c:v>Strongly Constrained</c:v>
          </c:tx>
          <c:spPr>
            <a:ln w="25400" cap="rnd">
              <a:noFill/>
              <a:round/>
            </a:ln>
            <a:effectLst/>
          </c:spPr>
          <c:marker>
            <c:symbol val="none"/>
          </c:marker>
          <c:trendline>
            <c:spPr>
              <a:ln w="34925" cap="rnd">
                <a:solidFill>
                  <a:schemeClr val="tx1">
                    <a:lumMod val="50000"/>
                    <a:lumOff val="50000"/>
                    <a:alpha val="80000"/>
                  </a:schemeClr>
                </a:solidFill>
                <a:prstDash val="solid"/>
              </a:ln>
              <a:effectLst/>
            </c:spPr>
            <c:trendlineType val="linear"/>
            <c:backward val="5"/>
            <c:dispRSqr val="0"/>
            <c:dispEq val="0"/>
          </c:trendline>
          <c:xVal>
            <c:numRef>
              <c:f>'Main Trends'!$D$113:$D$134</c:f>
              <c:numCache>
                <c:formatCode>General</c:formatCode>
                <c:ptCount val="22"/>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47.198</c:v>
                </c:pt>
                <c:pt idx="13">
                  <c:v>67.853000000000009</c:v>
                </c:pt>
                <c:pt idx="14">
                  <c:v>36.262999999999998</c:v>
                </c:pt>
                <c:pt idx="15">
                  <c:v>39.908000000000001</c:v>
                </c:pt>
                <c:pt idx="16">
                  <c:v>28.972999999999999</c:v>
                </c:pt>
                <c:pt idx="17">
                  <c:v>38.692999999999998</c:v>
                </c:pt>
                <c:pt idx="18">
                  <c:v>37.478000000000002</c:v>
                </c:pt>
                <c:pt idx="19">
                  <c:v>30.188000000000002</c:v>
                </c:pt>
                <c:pt idx="20">
                  <c:v>24.113</c:v>
                </c:pt>
                <c:pt idx="21">
                  <c:v>27.757999999999999</c:v>
                </c:pt>
              </c:numCache>
            </c:numRef>
          </c:xVal>
          <c:yVal>
            <c:numRef>
              <c:f>'Main Trends'!$I$113:$I$134</c:f>
              <c:numCache>
                <c:formatCode>General</c:formatCode>
                <c:ptCount val="22"/>
                <c:pt idx="4">
                  <c:v>12</c:v>
                </c:pt>
                <c:pt idx="5">
                  <c:v>12</c:v>
                </c:pt>
                <c:pt idx="8">
                  <c:v>10</c:v>
                </c:pt>
                <c:pt idx="9">
                  <c:v>11</c:v>
                </c:pt>
                <c:pt idx="10">
                  <c:v>5</c:v>
                </c:pt>
                <c:pt idx="11">
                  <c:v>16</c:v>
                </c:pt>
                <c:pt idx="12">
                  <c:v>13</c:v>
                </c:pt>
                <c:pt idx="13">
                  <c:v>7</c:v>
                </c:pt>
                <c:pt idx="14">
                  <c:v>13</c:v>
                </c:pt>
                <c:pt idx="15">
                  <c:v>12.5</c:v>
                </c:pt>
                <c:pt idx="16">
                  <c:v>12.5</c:v>
                </c:pt>
                <c:pt idx="17">
                  <c:v>13</c:v>
                </c:pt>
                <c:pt idx="18">
                  <c:v>16.5</c:v>
                </c:pt>
                <c:pt idx="19">
                  <c:v>13</c:v>
                </c:pt>
                <c:pt idx="20">
                  <c:v>28.5</c:v>
                </c:pt>
                <c:pt idx="21">
                  <c:v>23.5</c:v>
                </c:pt>
              </c:numCache>
            </c:numRef>
          </c:yVal>
          <c:smooth val="0"/>
          <c:extLst>
            <c:ext xmlns:c16="http://schemas.microsoft.com/office/drawing/2014/chart" uri="{C3380CC4-5D6E-409C-BE32-E72D297353CC}">
              <c16:uniqueId val="{0000000C-5579-4DC3-8A45-063D259D0112}"/>
            </c:ext>
          </c:extLst>
        </c:ser>
        <c:ser>
          <c:idx val="8"/>
          <c:order val="8"/>
          <c:tx>
            <c:v>WC+O1</c:v>
          </c:tx>
          <c:spPr>
            <a:ln w="25400" cap="rnd">
              <a:noFill/>
              <a:round/>
            </a:ln>
            <a:effectLst/>
          </c:spPr>
          <c:marker>
            <c:symbol val="none"/>
          </c:marker>
          <c:trendline>
            <c:spPr>
              <a:ln w="28575" cap="rnd">
                <a:solidFill>
                  <a:schemeClr val="tx1">
                    <a:lumMod val="50000"/>
                    <a:lumOff val="50000"/>
                    <a:alpha val="60000"/>
                  </a:schemeClr>
                </a:solidFill>
                <a:prstDash val="solid"/>
              </a:ln>
              <a:effectLst/>
            </c:spPr>
            <c:trendlineType val="linear"/>
            <c:backward val="4"/>
            <c:dispRSqr val="0"/>
            <c:dispEq val="0"/>
          </c:trendline>
          <c:xVal>
            <c:numRef>
              <c:f>'Main Trends'!$D$149:$D$172</c:f>
              <c:numCache>
                <c:formatCode>General</c:formatCode>
                <c:ptCount val="24"/>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59.347999999999999</c:v>
                </c:pt>
                <c:pt idx="13">
                  <c:v>47.198</c:v>
                </c:pt>
                <c:pt idx="14">
                  <c:v>67.853000000000009</c:v>
                </c:pt>
                <c:pt idx="15">
                  <c:v>36.262999999999998</c:v>
                </c:pt>
                <c:pt idx="16">
                  <c:v>39.908000000000001</c:v>
                </c:pt>
                <c:pt idx="17">
                  <c:v>31.402999999999999</c:v>
                </c:pt>
                <c:pt idx="18">
                  <c:v>28.972999999999999</c:v>
                </c:pt>
                <c:pt idx="19">
                  <c:v>38.692999999999998</c:v>
                </c:pt>
                <c:pt idx="20">
                  <c:v>37.478000000000002</c:v>
                </c:pt>
                <c:pt idx="21">
                  <c:v>30.188000000000002</c:v>
                </c:pt>
                <c:pt idx="22">
                  <c:v>24.113</c:v>
                </c:pt>
                <c:pt idx="23">
                  <c:v>27.757999999999999</c:v>
                </c:pt>
              </c:numCache>
            </c:numRef>
          </c:xVal>
          <c:yVal>
            <c:numRef>
              <c:f>'Main Trends'!$C$149:$C$172</c:f>
              <c:numCache>
                <c:formatCode>General</c:formatCode>
                <c:ptCount val="24"/>
                <c:pt idx="0">
                  <c:v>42</c:v>
                </c:pt>
                <c:pt idx="1">
                  <c:v>38</c:v>
                </c:pt>
                <c:pt idx="2">
                  <c:v>50</c:v>
                </c:pt>
                <c:pt idx="3">
                  <c:v>32</c:v>
                </c:pt>
                <c:pt idx="4">
                  <c:v>32</c:v>
                </c:pt>
                <c:pt idx="5">
                  <c:v>39</c:v>
                </c:pt>
                <c:pt idx="6">
                  <c:v>34</c:v>
                </c:pt>
                <c:pt idx="7">
                  <c:v>43</c:v>
                </c:pt>
                <c:pt idx="8">
                  <c:v>32</c:v>
                </c:pt>
                <c:pt idx="9">
                  <c:v>46</c:v>
                </c:pt>
                <c:pt idx="10">
                  <c:v>30</c:v>
                </c:pt>
                <c:pt idx="11">
                  <c:v>50</c:v>
                </c:pt>
                <c:pt idx="12">
                  <c:v>57</c:v>
                </c:pt>
                <c:pt idx="13">
                  <c:v>56</c:v>
                </c:pt>
                <c:pt idx="14">
                  <c:v>49</c:v>
                </c:pt>
                <c:pt idx="15">
                  <c:v>60</c:v>
                </c:pt>
                <c:pt idx="16">
                  <c:v>61</c:v>
                </c:pt>
                <c:pt idx="17">
                  <c:v>53</c:v>
                </c:pt>
                <c:pt idx="18">
                  <c:v>65</c:v>
                </c:pt>
                <c:pt idx="19">
                  <c:v>58</c:v>
                </c:pt>
                <c:pt idx="20">
                  <c:v>68</c:v>
                </c:pt>
                <c:pt idx="21">
                  <c:v>63</c:v>
                </c:pt>
                <c:pt idx="22">
                  <c:v>60</c:v>
                </c:pt>
                <c:pt idx="23">
                  <c:v>69</c:v>
                </c:pt>
              </c:numCache>
            </c:numRef>
          </c:yVal>
          <c:smooth val="0"/>
          <c:extLst>
            <c:ext xmlns:c16="http://schemas.microsoft.com/office/drawing/2014/chart" uri="{C3380CC4-5D6E-409C-BE32-E72D297353CC}">
              <c16:uniqueId val="{0000000E-5579-4DC3-8A45-063D259D0112}"/>
            </c:ext>
          </c:extLst>
        </c:ser>
        <c:ser>
          <c:idx val="9"/>
          <c:order val="9"/>
          <c:tx>
            <c:v>WA+O2</c:v>
          </c:tx>
          <c:spPr>
            <a:ln w="25400" cap="rnd">
              <a:noFill/>
              <a:round/>
            </a:ln>
            <a:effectLst/>
          </c:spPr>
          <c:marker>
            <c:symbol val="none"/>
          </c:marker>
          <c:trendline>
            <c:spPr>
              <a:ln w="31750" cap="rnd">
                <a:solidFill>
                  <a:schemeClr val="tx1">
                    <a:alpha val="70000"/>
                  </a:schemeClr>
                </a:solidFill>
                <a:prstDash val="solid"/>
              </a:ln>
              <a:effectLst/>
            </c:spPr>
            <c:trendlineType val="linear"/>
            <c:forward val="3"/>
            <c:backward val="4"/>
            <c:dispRSqr val="0"/>
            <c:dispEq val="0"/>
          </c:trendline>
          <c:xVal>
            <c:numRef>
              <c:f>'WA1+O2 and WC37'!$D$8:$D$44</c:f>
              <c:numCache>
                <c:formatCode>General</c:formatCode>
                <c:ptCount val="37"/>
                <c:pt idx="0">
                  <c:v>95.798000000000002</c:v>
                </c:pt>
                <c:pt idx="1">
                  <c:v>76.358000000000004</c:v>
                </c:pt>
                <c:pt idx="2">
                  <c:v>31.402999999999999</c:v>
                </c:pt>
                <c:pt idx="3">
                  <c:v>59.347999999999999</c:v>
                </c:pt>
                <c:pt idx="4">
                  <c:v>71.498000000000005</c:v>
                </c:pt>
                <c:pt idx="5">
                  <c:v>62.993000000000009</c:v>
                </c:pt>
                <c:pt idx="6">
                  <c:v>66.638000000000005</c:v>
                </c:pt>
                <c:pt idx="7">
                  <c:v>84.863</c:v>
                </c:pt>
                <c:pt idx="8">
                  <c:v>54.488</c:v>
                </c:pt>
                <c:pt idx="9">
                  <c:v>69.067999999999998</c:v>
                </c:pt>
                <c:pt idx="10">
                  <c:v>47.198</c:v>
                </c:pt>
                <c:pt idx="11">
                  <c:v>67.853000000000009</c:v>
                </c:pt>
                <c:pt idx="12">
                  <c:v>36.262999999999998</c:v>
                </c:pt>
                <c:pt idx="13">
                  <c:v>39.908000000000001</c:v>
                </c:pt>
                <c:pt idx="14">
                  <c:v>28.972999999999999</c:v>
                </c:pt>
                <c:pt idx="15">
                  <c:v>38.692999999999998</c:v>
                </c:pt>
                <c:pt idx="16">
                  <c:v>37.478000000000002</c:v>
                </c:pt>
                <c:pt idx="17">
                  <c:v>30.188000000000002</c:v>
                </c:pt>
                <c:pt idx="18">
                  <c:v>24.113</c:v>
                </c:pt>
                <c:pt idx="19">
                  <c:v>27.757999999999999</c:v>
                </c:pt>
                <c:pt idx="20">
                  <c:v>42.338000000000001</c:v>
                </c:pt>
                <c:pt idx="21">
                  <c:v>86.078000000000003</c:v>
                </c:pt>
                <c:pt idx="22">
                  <c:v>82.433000000000007</c:v>
                </c:pt>
                <c:pt idx="23">
                  <c:v>78.787999999999997</c:v>
                </c:pt>
                <c:pt idx="24">
                  <c:v>50.843000000000004</c:v>
                </c:pt>
                <c:pt idx="25">
                  <c:v>41.123000000000005</c:v>
                </c:pt>
                <c:pt idx="26">
                  <c:v>53.273000000000003</c:v>
                </c:pt>
                <c:pt idx="27">
                  <c:v>43.552999999999997</c:v>
                </c:pt>
                <c:pt idx="28">
                  <c:v>72.713000000000008</c:v>
                </c:pt>
                <c:pt idx="29">
                  <c:v>35.048000000000002</c:v>
                </c:pt>
                <c:pt idx="30">
                  <c:v>33.832999999999998</c:v>
                </c:pt>
                <c:pt idx="31">
                  <c:v>32.618000000000002</c:v>
                </c:pt>
                <c:pt idx="32">
                  <c:v>25.327999999999999</c:v>
                </c:pt>
                <c:pt idx="33">
                  <c:v>64.207999999999998</c:v>
                </c:pt>
                <c:pt idx="34">
                  <c:v>52.058000000000007</c:v>
                </c:pt>
                <c:pt idx="35">
                  <c:v>60.563000000000002</c:v>
                </c:pt>
                <c:pt idx="36">
                  <c:v>92.153000000000006</c:v>
                </c:pt>
              </c:numCache>
            </c:numRef>
          </c:xVal>
          <c:yVal>
            <c:numRef>
              <c:f>'WA1+O2 and WC37'!$C$8:$C$44</c:f>
              <c:numCache>
                <c:formatCode>General</c:formatCode>
                <c:ptCount val="37"/>
                <c:pt idx="0">
                  <c:v>85</c:v>
                </c:pt>
                <c:pt idx="1">
                  <c:v>71</c:v>
                </c:pt>
                <c:pt idx="2">
                  <c:v>64</c:v>
                </c:pt>
                <c:pt idx="3">
                  <c:v>69</c:v>
                </c:pt>
                <c:pt idx="4">
                  <c:v>67</c:v>
                </c:pt>
                <c:pt idx="5">
                  <c:v>85</c:v>
                </c:pt>
                <c:pt idx="6">
                  <c:v>83</c:v>
                </c:pt>
                <c:pt idx="7">
                  <c:v>70</c:v>
                </c:pt>
                <c:pt idx="8">
                  <c:v>58</c:v>
                </c:pt>
                <c:pt idx="9">
                  <c:v>83</c:v>
                </c:pt>
                <c:pt idx="10">
                  <c:v>77</c:v>
                </c:pt>
                <c:pt idx="11">
                  <c:v>74</c:v>
                </c:pt>
                <c:pt idx="12">
                  <c:v>58</c:v>
                </c:pt>
                <c:pt idx="13">
                  <c:v>63</c:v>
                </c:pt>
                <c:pt idx="14">
                  <c:v>65</c:v>
                </c:pt>
                <c:pt idx="15">
                  <c:v>58</c:v>
                </c:pt>
                <c:pt idx="16">
                  <c:v>57</c:v>
                </c:pt>
                <c:pt idx="17">
                  <c:v>42</c:v>
                </c:pt>
                <c:pt idx="18">
                  <c:v>50</c:v>
                </c:pt>
                <c:pt idx="19">
                  <c:v>53</c:v>
                </c:pt>
                <c:pt idx="20">
                  <c:v>55</c:v>
                </c:pt>
                <c:pt idx="21">
                  <c:v>84</c:v>
                </c:pt>
                <c:pt idx="22">
                  <c:v>75</c:v>
                </c:pt>
                <c:pt idx="23">
                  <c:v>87</c:v>
                </c:pt>
                <c:pt idx="24">
                  <c:v>82</c:v>
                </c:pt>
                <c:pt idx="25">
                  <c:v>70</c:v>
                </c:pt>
                <c:pt idx="26">
                  <c:v>71</c:v>
                </c:pt>
                <c:pt idx="27">
                  <c:v>63</c:v>
                </c:pt>
                <c:pt idx="28">
                  <c:v>87</c:v>
                </c:pt>
                <c:pt idx="29">
                  <c:v>54</c:v>
                </c:pt>
                <c:pt idx="30">
                  <c:v>41</c:v>
                </c:pt>
                <c:pt idx="31">
                  <c:v>65</c:v>
                </c:pt>
                <c:pt idx="32">
                  <c:v>55</c:v>
                </c:pt>
                <c:pt idx="33">
                  <c:v>90</c:v>
                </c:pt>
                <c:pt idx="34">
                  <c:v>83</c:v>
                </c:pt>
                <c:pt idx="35">
                  <c:v>77</c:v>
                </c:pt>
                <c:pt idx="36">
                  <c:v>90</c:v>
                </c:pt>
              </c:numCache>
            </c:numRef>
          </c:yVal>
          <c:smooth val="0"/>
          <c:extLst>
            <c:ext xmlns:c16="http://schemas.microsoft.com/office/drawing/2014/chart" uri="{C3380CC4-5D6E-409C-BE32-E72D297353CC}">
              <c16:uniqueId val="{00000010-5579-4DC3-8A45-063D259D0112}"/>
            </c:ext>
          </c:extLst>
        </c:ser>
        <c:ser>
          <c:idx val="10"/>
          <c:order val="10"/>
          <c:tx>
            <c:v>Medium Aligend</c:v>
          </c:tx>
          <c:spPr>
            <a:ln w="25400" cap="rnd">
              <a:noFill/>
              <a:round/>
            </a:ln>
            <a:effectLst/>
          </c:spPr>
          <c:marker>
            <c:symbol val="none"/>
          </c:marker>
          <c:trendline>
            <c:spPr>
              <a:ln w="41275" cap="rnd">
                <a:solidFill>
                  <a:schemeClr val="tx1"/>
                </a:solidFill>
                <a:prstDash val="solid"/>
              </a:ln>
              <a:effectLst/>
            </c:spPr>
            <c:trendlineType val="linear"/>
            <c:backward val="9"/>
            <c:dispRSqr val="0"/>
            <c:dispEq val="0"/>
          </c:trendline>
          <c:xVal>
            <c:numRef>
              <c:f>'Main Trends'!$C$187:$C$212</c:f>
              <c:numCache>
                <c:formatCode>0.00</c:formatCode>
                <c:ptCount val="26"/>
                <c:pt idx="0">
                  <c:v>81.218000000000004</c:v>
                </c:pt>
                <c:pt idx="1">
                  <c:v>32.618000000000002</c:v>
                </c:pt>
                <c:pt idx="2">
                  <c:v>95.798000000000002</c:v>
                </c:pt>
                <c:pt idx="3">
                  <c:v>41.123000000000005</c:v>
                </c:pt>
                <c:pt idx="4">
                  <c:v>38.692999999999998</c:v>
                </c:pt>
                <c:pt idx="5">
                  <c:v>48.412999999999997</c:v>
                </c:pt>
                <c:pt idx="6">
                  <c:v>92.153000000000006</c:v>
                </c:pt>
                <c:pt idx="7">
                  <c:v>37.478000000000002</c:v>
                </c:pt>
                <c:pt idx="8">
                  <c:v>67.853000000000009</c:v>
                </c:pt>
                <c:pt idx="9">
                  <c:v>100</c:v>
                </c:pt>
                <c:pt idx="10">
                  <c:v>56.918000000000006</c:v>
                </c:pt>
                <c:pt idx="11">
                  <c:v>43.552999999999997</c:v>
                </c:pt>
                <c:pt idx="12">
                  <c:v>76.358000000000004</c:v>
                </c:pt>
                <c:pt idx="13">
                  <c:v>36.262999999999998</c:v>
                </c:pt>
                <c:pt idx="14">
                  <c:v>72.713000000000008</c:v>
                </c:pt>
                <c:pt idx="15">
                  <c:v>82.433000000000007</c:v>
                </c:pt>
                <c:pt idx="16">
                  <c:v>66.638000000000005</c:v>
                </c:pt>
                <c:pt idx="17">
                  <c:v>28.972999999999999</c:v>
                </c:pt>
                <c:pt idx="18">
                  <c:v>47.198</c:v>
                </c:pt>
                <c:pt idx="19">
                  <c:v>58.132999999999996</c:v>
                </c:pt>
                <c:pt idx="20">
                  <c:v>78.787999999999997</c:v>
                </c:pt>
                <c:pt idx="21">
                  <c:v>84.863</c:v>
                </c:pt>
                <c:pt idx="22">
                  <c:v>94.582999999999998</c:v>
                </c:pt>
                <c:pt idx="23">
                  <c:v>87.293000000000006</c:v>
                </c:pt>
                <c:pt idx="24">
                  <c:v>64.207999999999998</c:v>
                </c:pt>
                <c:pt idx="25">
                  <c:v>100</c:v>
                </c:pt>
              </c:numCache>
            </c:numRef>
          </c:xVal>
          <c:yVal>
            <c:numRef>
              <c:f>'Main Trends'!$D$187:$D$212</c:f>
              <c:numCache>
                <c:formatCode>General</c:formatCode>
                <c:ptCount val="26"/>
                <c:pt idx="0">
                  <c:v>42</c:v>
                </c:pt>
                <c:pt idx="1">
                  <c:v>34</c:v>
                </c:pt>
                <c:pt idx="2">
                  <c:v>76</c:v>
                </c:pt>
                <c:pt idx="3">
                  <c:v>32</c:v>
                </c:pt>
                <c:pt idx="4">
                  <c:v>18</c:v>
                </c:pt>
                <c:pt idx="5">
                  <c:v>15</c:v>
                </c:pt>
                <c:pt idx="6">
                  <c:v>61</c:v>
                </c:pt>
                <c:pt idx="7">
                  <c:v>35</c:v>
                </c:pt>
                <c:pt idx="8">
                  <c:v>37</c:v>
                </c:pt>
                <c:pt idx="9">
                  <c:v>63</c:v>
                </c:pt>
                <c:pt idx="10">
                  <c:v>26</c:v>
                </c:pt>
                <c:pt idx="11">
                  <c:v>27</c:v>
                </c:pt>
                <c:pt idx="12">
                  <c:v>15</c:v>
                </c:pt>
                <c:pt idx="13">
                  <c:v>18</c:v>
                </c:pt>
                <c:pt idx="14">
                  <c:v>39</c:v>
                </c:pt>
                <c:pt idx="15">
                  <c:v>78</c:v>
                </c:pt>
                <c:pt idx="16">
                  <c:v>56</c:v>
                </c:pt>
                <c:pt idx="17">
                  <c:v>19</c:v>
                </c:pt>
                <c:pt idx="18">
                  <c:v>36</c:v>
                </c:pt>
                <c:pt idx="19">
                  <c:v>22</c:v>
                </c:pt>
                <c:pt idx="20">
                  <c:v>30</c:v>
                </c:pt>
                <c:pt idx="21">
                  <c:v>40</c:v>
                </c:pt>
                <c:pt idx="22">
                  <c:v>28</c:v>
                </c:pt>
                <c:pt idx="23">
                  <c:v>69</c:v>
                </c:pt>
                <c:pt idx="24">
                  <c:v>56</c:v>
                </c:pt>
                <c:pt idx="25">
                  <c:v>73</c:v>
                </c:pt>
              </c:numCache>
            </c:numRef>
          </c:yVal>
          <c:smooth val="0"/>
          <c:extLst>
            <c:ext xmlns:c16="http://schemas.microsoft.com/office/drawing/2014/chart" uri="{C3380CC4-5D6E-409C-BE32-E72D297353CC}">
              <c16:uniqueId val="{00000012-5579-4DC3-8A45-063D259D0112}"/>
            </c:ext>
          </c:extLst>
        </c:ser>
        <c:dLbls>
          <c:showLegendKey val="0"/>
          <c:showVal val="0"/>
          <c:showCatName val="0"/>
          <c:showSerName val="0"/>
          <c:showPercent val="0"/>
          <c:showBubbleSize val="0"/>
        </c:dLbls>
        <c:axId val="532367696"/>
        <c:axId val="532366056"/>
        <c:extLst>
          <c:ext xmlns:c15="http://schemas.microsoft.com/office/drawing/2012/chart" uri="{02D57815-91ED-43cb-92C2-25804820EDAC}">
            <c15:filteredScatterSeries>
              <c15:ser>
                <c:idx val="3"/>
                <c:order val="3"/>
                <c:tx>
                  <c:v>Actual top priorities</c:v>
                </c:tx>
                <c:spPr>
                  <a:ln w="25400" cap="rnd">
                    <a:noFill/>
                    <a:round/>
                  </a:ln>
                  <a:effectLst/>
                </c:spPr>
                <c:marker>
                  <c:symbol val="plus"/>
                  <c:size val="5"/>
                  <c:spPr>
                    <a:noFill/>
                    <a:ln w="9525">
                      <a:solidFill>
                        <a:srgbClr val="FF0000"/>
                      </a:solidFill>
                    </a:ln>
                    <a:effectLst/>
                  </c:spPr>
                </c:marker>
                <c:xVal>
                  <c:numRef>
                    <c:extLst>
                      <c:ext uri="{02D57815-91ED-43cb-92C2-25804820EDAC}">
                        <c15:formulaRef>
                          <c15:sqref>'Main Trends'!$D$113:$D$134</c15:sqref>
                        </c15:formulaRef>
                      </c:ext>
                    </c:extLst>
                    <c:numCache>
                      <c:formatCode>General</c:formatCode>
                      <c:ptCount val="22"/>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47.198</c:v>
                      </c:pt>
                      <c:pt idx="13">
                        <c:v>67.853000000000009</c:v>
                      </c:pt>
                      <c:pt idx="14">
                        <c:v>36.262999999999998</c:v>
                      </c:pt>
                      <c:pt idx="15">
                        <c:v>39.908000000000001</c:v>
                      </c:pt>
                      <c:pt idx="16">
                        <c:v>28.972999999999999</c:v>
                      </c:pt>
                      <c:pt idx="17">
                        <c:v>38.692999999999998</c:v>
                      </c:pt>
                      <c:pt idx="18">
                        <c:v>37.478000000000002</c:v>
                      </c:pt>
                      <c:pt idx="19">
                        <c:v>30.188000000000002</c:v>
                      </c:pt>
                      <c:pt idx="20">
                        <c:v>24.113</c:v>
                      </c:pt>
                      <c:pt idx="21">
                        <c:v>27.757999999999999</c:v>
                      </c:pt>
                    </c:numCache>
                  </c:numRef>
                </c:xVal>
                <c:yVal>
                  <c:numRef>
                    <c:extLst>
                      <c:ext uri="{02D57815-91ED-43cb-92C2-25804820EDAC}">
                        <c15:formulaRef>
                          <c15:sqref>'Main Trends'!$G$113:$G$134</c15:sqref>
                        </c15:formulaRef>
                      </c:ext>
                    </c:extLst>
                    <c:numCache>
                      <c:formatCode>General</c:formatCode>
                      <c:ptCount val="22"/>
                      <c:pt idx="15">
                        <c:v>6</c:v>
                      </c:pt>
                      <c:pt idx="16">
                        <c:v>2</c:v>
                      </c:pt>
                      <c:pt idx="17">
                        <c:v>3</c:v>
                      </c:pt>
                      <c:pt idx="19">
                        <c:v>10</c:v>
                      </c:pt>
                    </c:numCache>
                  </c:numRef>
                </c:yVal>
                <c:smooth val="0"/>
                <c:extLst>
                  <c:ext xmlns:c16="http://schemas.microsoft.com/office/drawing/2014/chart" uri="{C3380CC4-5D6E-409C-BE32-E72D297353CC}">
                    <c16:uniqueId val="{00000013-5579-4DC3-8A45-063D259D0112}"/>
                  </c:ext>
                </c:extLst>
              </c15:ser>
            </c15:filteredScatterSeries>
            <c15:filteredScatterSeries>
              <c15:ser>
                <c:idx val="4"/>
                <c:order val="4"/>
                <c:tx>
                  <c:v>Top Priority 2nd</c:v>
                </c:tx>
                <c:spPr>
                  <a:ln w="25400" cap="rnd">
                    <a:noFill/>
                    <a:round/>
                  </a:ln>
                  <a:effectLst/>
                </c:spPr>
                <c:marker>
                  <c:symbol val="plus"/>
                  <c:size val="5"/>
                  <c:spPr>
                    <a:noFill/>
                    <a:ln w="9525">
                      <a:solidFill>
                        <a:srgbClr val="FF0000"/>
                      </a:solidFill>
                    </a:ln>
                    <a:effectLst/>
                  </c:spPr>
                </c:marker>
                <c:xVal>
                  <c:numRef>
                    <c:extLst xmlns:c15="http://schemas.microsoft.com/office/drawing/2012/chart">
                      <c:ext xmlns:c15="http://schemas.microsoft.com/office/drawing/2012/chart" uri="{02D57815-91ED-43cb-92C2-25804820EDAC}">
                        <c15:formulaRef>
                          <c15:sqref>'Main Trends'!$D$113:$D$134</c15:sqref>
                        </c15:formulaRef>
                      </c:ext>
                    </c:extLst>
                    <c:numCache>
                      <c:formatCode>General</c:formatCode>
                      <c:ptCount val="22"/>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47.198</c:v>
                      </c:pt>
                      <c:pt idx="13">
                        <c:v>67.853000000000009</c:v>
                      </c:pt>
                      <c:pt idx="14">
                        <c:v>36.262999999999998</c:v>
                      </c:pt>
                      <c:pt idx="15">
                        <c:v>39.908000000000001</c:v>
                      </c:pt>
                      <c:pt idx="16">
                        <c:v>28.972999999999999</c:v>
                      </c:pt>
                      <c:pt idx="17">
                        <c:v>38.692999999999998</c:v>
                      </c:pt>
                      <c:pt idx="18">
                        <c:v>37.478000000000002</c:v>
                      </c:pt>
                      <c:pt idx="19">
                        <c:v>30.188000000000002</c:v>
                      </c:pt>
                      <c:pt idx="20">
                        <c:v>24.113</c:v>
                      </c:pt>
                      <c:pt idx="21">
                        <c:v>27.757999999999999</c:v>
                      </c:pt>
                    </c:numCache>
                  </c:numRef>
                </c:xVal>
                <c:yVal>
                  <c:numRef>
                    <c:extLst xmlns:c15="http://schemas.microsoft.com/office/drawing/2012/chart">
                      <c:ext xmlns:c15="http://schemas.microsoft.com/office/drawing/2012/chart" uri="{02D57815-91ED-43cb-92C2-25804820EDAC}">
                        <c15:formulaRef>
                          <c15:sqref>'Main Trends'!$H$113:$H$134</c15:sqref>
                        </c15:formulaRef>
                      </c:ext>
                    </c:extLst>
                    <c:numCache>
                      <c:formatCode>General</c:formatCode>
                      <c:ptCount val="22"/>
                      <c:pt idx="16">
                        <c:v>5</c:v>
                      </c:pt>
                    </c:numCache>
                  </c:numRef>
                </c:yVal>
                <c:smooth val="0"/>
                <c:extLst xmlns:c15="http://schemas.microsoft.com/office/drawing/2012/chart">
                  <c:ext xmlns:c16="http://schemas.microsoft.com/office/drawing/2014/chart" uri="{C3380CC4-5D6E-409C-BE32-E72D297353CC}">
                    <c16:uniqueId val="{00000014-5579-4DC3-8A45-063D259D0112}"/>
                  </c:ext>
                </c:extLst>
              </c15:ser>
            </c15:filteredScatterSeries>
            <c15:filteredScatterSeries>
              <c15:ser>
                <c:idx val="7"/>
                <c:order val="7"/>
                <c:tx>
                  <c:v>Measuring Point</c:v>
                </c:tx>
                <c:spPr>
                  <a:ln w="25400" cap="rnd">
                    <a:noFill/>
                    <a:round/>
                  </a:ln>
                  <a:effectLst/>
                </c:spPr>
                <c:marker>
                  <c:symbol val="plus"/>
                  <c:size val="10"/>
                  <c:spPr>
                    <a:noFill/>
                    <a:ln w="9525">
                      <a:solidFill>
                        <a:schemeClr val="accent2">
                          <a:lumMod val="60000"/>
                        </a:schemeClr>
                      </a:solidFill>
                    </a:ln>
                    <a:effectLst/>
                  </c:spPr>
                </c:marker>
                <c:xVal>
                  <c:numRef>
                    <c:extLst xmlns:c15="http://schemas.microsoft.com/office/drawing/2012/chart">
                      <c:ext xmlns:c15="http://schemas.microsoft.com/office/drawing/2012/chart" uri="{02D57815-91ED-43cb-92C2-25804820EDAC}">
                        <c15:formulaRef>
                          <c15:sqref>'Main Trends'!$O$297</c15:sqref>
                        </c15:formulaRef>
                      </c:ext>
                    </c:extLst>
                    <c:numCache>
                      <c:formatCode>General</c:formatCode>
                      <c:ptCount val="1"/>
                      <c:pt idx="0">
                        <c:v>20</c:v>
                      </c:pt>
                    </c:numCache>
                  </c:numRef>
                </c:xVal>
                <c:yVal>
                  <c:numRef>
                    <c:extLst xmlns:c15="http://schemas.microsoft.com/office/drawing/2012/chart">
                      <c:ext xmlns:c15="http://schemas.microsoft.com/office/drawing/2012/chart" uri="{02D57815-91ED-43cb-92C2-25804820EDAC}">
                        <c15:formulaRef>
                          <c15:sqref>'Main Trends'!$P$297</c15:sqref>
                        </c15:formulaRef>
                      </c:ext>
                    </c:extLst>
                    <c:numCache>
                      <c:formatCode>General</c:formatCode>
                      <c:ptCount val="1"/>
                      <c:pt idx="0">
                        <c:v>60</c:v>
                      </c:pt>
                    </c:numCache>
                  </c:numRef>
                </c:yVal>
                <c:smooth val="0"/>
                <c:extLst xmlns:c15="http://schemas.microsoft.com/office/drawing/2012/chart">
                  <c:ext xmlns:c16="http://schemas.microsoft.com/office/drawing/2014/chart" uri="{C3380CC4-5D6E-409C-BE32-E72D297353CC}">
                    <c16:uniqueId val="{00000015-5579-4DC3-8A45-063D259D0112}"/>
                  </c:ext>
                </c:extLst>
              </c15:ser>
            </c15:filteredScatterSeries>
          </c:ext>
        </c:extLst>
      </c:scatterChart>
      <c:valAx>
        <c:axId val="5462803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GB" sz="2200" b="1" baseline="0"/>
                  <a:t>% Debiased National Religiosity for each Nation</a:t>
                </a:r>
                <a:endParaRPr lang="en-GB" sz="2200" b="1"/>
              </a:p>
            </c:rich>
          </c:tx>
          <c:layout>
            <c:manualLayout>
              <c:xMode val="edge"/>
              <c:yMode val="edge"/>
              <c:x val="0.2434837962962963"/>
              <c:y val="0.94977839110317397"/>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546282328"/>
        <c:crosses val="autoZero"/>
        <c:crossBetween val="midCat"/>
      </c:valAx>
      <c:valAx>
        <c:axId val="546282328"/>
        <c:scaling>
          <c:orientation val="minMax"/>
          <c:max val="92"/>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n-GB" sz="2200" b="1" i="0" baseline="0">
                    <a:effectLst/>
                  </a:rPr>
                  <a:t>% CC Endorsing responses to </a:t>
                </a:r>
                <a:r>
                  <a:rPr lang="en-GB" sz="2200" b="1" i="0" u="sng" baseline="0">
                    <a:effectLst/>
                  </a:rPr>
                  <a:t>Unconstrained</a:t>
                </a:r>
                <a:r>
                  <a:rPr lang="en-GB" sz="2200" b="1" i="0" baseline="0">
                    <a:effectLst/>
                  </a:rPr>
                  <a:t> questions</a:t>
                </a:r>
                <a:endParaRPr lang="en-GB" sz="2200">
                  <a:effectLst/>
                </a:endParaRPr>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crossAx val="546280360"/>
        <c:crosses val="autoZero"/>
        <c:crossBetween val="midCat"/>
      </c:valAx>
      <c:valAx>
        <c:axId val="532366056"/>
        <c:scaling>
          <c:orientation val="minMax"/>
          <c:max val="92"/>
          <c:min val="0"/>
        </c:scaling>
        <c:delete val="0"/>
        <c:axPos val="r"/>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GB" sz="2200" b="1"/>
                  <a:t>% CC Endorsing</a:t>
                </a:r>
                <a:r>
                  <a:rPr lang="en-GB" sz="2200" b="1" baseline="0"/>
                  <a:t> r</a:t>
                </a:r>
                <a:r>
                  <a:rPr lang="en-GB" sz="2200" b="1"/>
                  <a:t>esponses</a:t>
                </a:r>
                <a:r>
                  <a:rPr lang="en-GB" sz="2200" b="1" baseline="0"/>
                  <a:t> to </a:t>
                </a:r>
                <a:r>
                  <a:rPr lang="en-GB" sz="2200" b="1" u="sng" baseline="0"/>
                  <a:t>Reality-Constrained</a:t>
                </a:r>
                <a:r>
                  <a:rPr lang="en-GB" sz="2200" b="1" baseline="0"/>
                  <a:t> questions</a:t>
                </a:r>
                <a:endParaRPr lang="en-GB" sz="2200" b="1"/>
              </a:p>
            </c:rich>
          </c:tx>
          <c:layout>
            <c:manualLayout>
              <c:xMode val="edge"/>
              <c:yMode val="edge"/>
              <c:x val="0.96003472222222219"/>
              <c:y val="0.13484947371269315"/>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200" b="0" i="0" u="none" strike="noStrike" kern="1200" baseline="0">
                <a:solidFill>
                  <a:schemeClr val="tx1">
                    <a:lumMod val="50000"/>
                    <a:lumOff val="50000"/>
                  </a:schemeClr>
                </a:solidFill>
                <a:latin typeface="+mn-lt"/>
                <a:ea typeface="+mn-ea"/>
                <a:cs typeface="+mn-cs"/>
              </a:defRPr>
            </a:pPr>
            <a:endParaRPr lang="en-US"/>
          </a:p>
        </c:txPr>
        <c:crossAx val="532367696"/>
        <c:crosses val="max"/>
        <c:crossBetween val="midCat"/>
      </c:valAx>
      <c:valAx>
        <c:axId val="532367696"/>
        <c:scaling>
          <c:orientation val="minMax"/>
        </c:scaling>
        <c:delete val="1"/>
        <c:axPos val="b"/>
        <c:numFmt formatCode="General" sourceLinked="1"/>
        <c:majorTickMark val="out"/>
        <c:minorTickMark val="none"/>
        <c:tickLblPos val="nextTo"/>
        <c:crossAx val="53236605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GB" sz="2400" b="1" i="0" baseline="0">
                <a:solidFill>
                  <a:sysClr val="windowText" lastClr="000000"/>
                </a:solidFill>
                <a:effectLst/>
              </a:rPr>
              <a:t>% Climate-change</a:t>
            </a:r>
            <a:r>
              <a:rPr lang="en-GB" sz="2400" b="1" i="1" baseline="0">
                <a:solidFill>
                  <a:sysClr val="windowText" lastClr="000000"/>
                </a:solidFill>
                <a:effectLst/>
              </a:rPr>
              <a:t> most endorsing</a:t>
            </a:r>
            <a:r>
              <a:rPr lang="en-GB" sz="2400" b="1" i="0" baseline="0">
                <a:solidFill>
                  <a:sysClr val="windowText" lastClr="000000"/>
                </a:solidFill>
                <a:effectLst/>
              </a:rPr>
              <a:t> National responses to Climate Survey questions, versus National Religiosities. </a:t>
            </a:r>
            <a:r>
              <a:rPr lang="en-GB" sz="2400" b="1" i="0" u="sng" baseline="0">
                <a:solidFill>
                  <a:sysClr val="windowText" lastClr="000000"/>
                </a:solidFill>
                <a:effectLst/>
              </a:rPr>
              <a:t>Trends only</a:t>
            </a:r>
            <a:r>
              <a:rPr lang="en-GB" sz="2400" b="1" i="0" baseline="0">
                <a:solidFill>
                  <a:sysClr val="windowText" lastClr="000000"/>
                </a:solidFill>
                <a:effectLst/>
              </a:rPr>
              <a:t>.</a:t>
            </a:r>
            <a:endParaRPr lang="en-GB" sz="2400" b="1">
              <a:solidFill>
                <a:sysClr val="windowText" lastClr="000000"/>
              </a:solidFill>
            </a:endParaRPr>
          </a:p>
        </c:rich>
      </c:tx>
      <c:layout>
        <c:manualLayout>
          <c:xMode val="edge"/>
          <c:yMode val="edge"/>
          <c:x val="0.11953703703703704"/>
          <c:y val="8.2474226804123713E-3"/>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6.9818733595800528E-2"/>
          <c:y val="9.7606832651073255E-2"/>
          <c:w val="0.86499216243802857"/>
          <c:h val="0.81948186889010011"/>
        </c:manualLayout>
      </c:layout>
      <c:scatterChart>
        <c:scatterStyle val="lineMarker"/>
        <c:varyColors val="0"/>
        <c:ser>
          <c:idx val="2"/>
          <c:order val="2"/>
          <c:tx>
            <c:v>Un Power to Combat CC: GD</c:v>
          </c:tx>
          <c:spPr>
            <a:ln w="25400" cap="rnd">
              <a:noFill/>
              <a:round/>
            </a:ln>
            <a:effectLst/>
          </c:spPr>
          <c:marker>
            <c:symbol val="none"/>
          </c:marker>
          <c:dPt>
            <c:idx val="7"/>
            <c:marker>
              <c:symbol val="none"/>
            </c:marker>
            <c:bubble3D val="0"/>
            <c:extLst>
              <c:ext xmlns:c16="http://schemas.microsoft.com/office/drawing/2014/chart" uri="{C3380CC4-5D6E-409C-BE32-E72D297353CC}">
                <c16:uniqueId val="{00000000-8D13-46CC-A8B4-01D3733D4BF1}"/>
              </c:ext>
            </c:extLst>
          </c:dPt>
          <c:dPt>
            <c:idx val="8"/>
            <c:marker>
              <c:symbol val="none"/>
            </c:marker>
            <c:bubble3D val="0"/>
            <c:extLst>
              <c:ext xmlns:c16="http://schemas.microsoft.com/office/drawing/2014/chart" uri="{C3380CC4-5D6E-409C-BE32-E72D297353CC}">
                <c16:uniqueId val="{00000001-8D13-46CC-A8B4-01D3733D4BF1}"/>
              </c:ext>
            </c:extLst>
          </c:dPt>
          <c:dPt>
            <c:idx val="11"/>
            <c:marker>
              <c:symbol val="none"/>
            </c:marker>
            <c:bubble3D val="0"/>
            <c:extLst>
              <c:ext xmlns:c16="http://schemas.microsoft.com/office/drawing/2014/chart" uri="{C3380CC4-5D6E-409C-BE32-E72D297353CC}">
                <c16:uniqueId val="{00000002-8D13-46CC-A8B4-01D3733D4BF1}"/>
              </c:ext>
            </c:extLst>
          </c:dPt>
          <c:trendline>
            <c:spPr>
              <a:ln w="31750" cap="rnd">
                <a:solidFill>
                  <a:schemeClr val="tx1">
                    <a:alpha val="70000"/>
                  </a:schemeClr>
                </a:solidFill>
                <a:prstDash val="solid"/>
              </a:ln>
              <a:effectLst/>
            </c:spPr>
            <c:trendlineType val="linear"/>
            <c:backward val="5"/>
            <c:dispRSqr val="0"/>
            <c:dispEq val="0"/>
          </c:trendline>
          <c:xVal>
            <c:numRef>
              <c:f>'Main Trends'!$D$113:$D$134</c:f>
              <c:numCache>
                <c:formatCode>General</c:formatCode>
                <c:ptCount val="22"/>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47.198</c:v>
                </c:pt>
                <c:pt idx="13">
                  <c:v>67.853000000000009</c:v>
                </c:pt>
                <c:pt idx="14">
                  <c:v>36.262999999999998</c:v>
                </c:pt>
                <c:pt idx="15">
                  <c:v>39.908000000000001</c:v>
                </c:pt>
                <c:pt idx="16">
                  <c:v>28.972999999999999</c:v>
                </c:pt>
                <c:pt idx="17">
                  <c:v>38.692999999999998</c:v>
                </c:pt>
                <c:pt idx="18">
                  <c:v>37.478000000000002</c:v>
                </c:pt>
                <c:pt idx="19">
                  <c:v>30.188000000000002</c:v>
                </c:pt>
                <c:pt idx="20">
                  <c:v>24.113</c:v>
                </c:pt>
                <c:pt idx="21">
                  <c:v>27.757999999999999</c:v>
                </c:pt>
              </c:numCache>
            </c:numRef>
          </c:xVal>
          <c:yVal>
            <c:numRef>
              <c:f>'Main Trends'!$F$113:$F$134</c:f>
              <c:numCache>
                <c:formatCode>General</c:formatCode>
                <c:ptCount val="22"/>
                <c:pt idx="0">
                  <c:v>64</c:v>
                </c:pt>
                <c:pt idx="1">
                  <c:v>58</c:v>
                </c:pt>
                <c:pt idx="2">
                  <c:v>67</c:v>
                </c:pt>
                <c:pt idx="3">
                  <c:v>56</c:v>
                </c:pt>
                <c:pt idx="4">
                  <c:v>51</c:v>
                </c:pt>
                <c:pt idx="5">
                  <c:v>44</c:v>
                </c:pt>
                <c:pt idx="6">
                  <c:v>62</c:v>
                </c:pt>
                <c:pt idx="7">
                  <c:v>53</c:v>
                </c:pt>
                <c:pt idx="8">
                  <c:v>47</c:v>
                </c:pt>
                <c:pt idx="9">
                  <c:v>47</c:v>
                </c:pt>
                <c:pt idx="10">
                  <c:v>46</c:v>
                </c:pt>
                <c:pt idx="11">
                  <c:v>41</c:v>
                </c:pt>
                <c:pt idx="12">
                  <c:v>43</c:v>
                </c:pt>
                <c:pt idx="13">
                  <c:v>49</c:v>
                </c:pt>
                <c:pt idx="14">
                  <c:v>36</c:v>
                </c:pt>
                <c:pt idx="15">
                  <c:v>31</c:v>
                </c:pt>
                <c:pt idx="16">
                  <c:v>32</c:v>
                </c:pt>
                <c:pt idx="17">
                  <c:v>27</c:v>
                </c:pt>
                <c:pt idx="18">
                  <c:v>29</c:v>
                </c:pt>
                <c:pt idx="19">
                  <c:v>31</c:v>
                </c:pt>
                <c:pt idx="20">
                  <c:v>23</c:v>
                </c:pt>
                <c:pt idx="21">
                  <c:v>27</c:v>
                </c:pt>
              </c:numCache>
            </c:numRef>
          </c:yVal>
          <c:smooth val="0"/>
          <c:extLst>
            <c:ext xmlns:c16="http://schemas.microsoft.com/office/drawing/2014/chart" uri="{C3380CC4-5D6E-409C-BE32-E72D297353CC}">
              <c16:uniqueId val="{00000004-8D13-46CC-A8B4-01D3733D4BF1}"/>
            </c:ext>
          </c:extLst>
        </c:ser>
        <c:ser>
          <c:idx val="0"/>
          <c:order val="6"/>
          <c:tx>
            <c:v>Climate Concern: Impacts</c:v>
          </c:tx>
          <c:spPr>
            <a:ln w="25400" cap="rnd">
              <a:noFill/>
              <a:round/>
            </a:ln>
            <a:effectLst/>
          </c:spPr>
          <c:marker>
            <c:symbol val="none"/>
          </c:marker>
          <c:trendline>
            <c:spPr>
              <a:ln w="57150" cap="rnd">
                <a:solidFill>
                  <a:schemeClr val="tx1"/>
                </a:solidFill>
                <a:prstDash val="solid"/>
              </a:ln>
              <a:effectLst/>
            </c:spPr>
            <c:trendlineType val="linear"/>
            <c:backward val="5"/>
            <c:dispRSqr val="0"/>
            <c:dispEq val="0"/>
          </c:trendline>
          <c:xVal>
            <c:numRef>
              <c:f>'Main Trends'!$D$113:$D$134</c:f>
              <c:numCache>
                <c:formatCode>General</c:formatCode>
                <c:ptCount val="22"/>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47.198</c:v>
                </c:pt>
                <c:pt idx="13">
                  <c:v>67.853000000000009</c:v>
                </c:pt>
                <c:pt idx="14">
                  <c:v>36.262999999999998</c:v>
                </c:pt>
                <c:pt idx="15">
                  <c:v>39.908000000000001</c:v>
                </c:pt>
                <c:pt idx="16">
                  <c:v>28.972999999999999</c:v>
                </c:pt>
                <c:pt idx="17">
                  <c:v>38.692999999999998</c:v>
                </c:pt>
                <c:pt idx="18">
                  <c:v>37.478000000000002</c:v>
                </c:pt>
                <c:pt idx="19">
                  <c:v>30.188000000000002</c:v>
                </c:pt>
                <c:pt idx="20">
                  <c:v>24.113</c:v>
                </c:pt>
                <c:pt idx="21">
                  <c:v>27.757999999999999</c:v>
                </c:pt>
              </c:numCache>
            </c:numRef>
          </c:xVal>
          <c:yVal>
            <c:numRef>
              <c:f>'Main Trends'!$C$113:$C$134</c:f>
              <c:numCache>
                <c:formatCode>General</c:formatCode>
                <c:ptCount val="22"/>
                <c:pt idx="0">
                  <c:v>75</c:v>
                </c:pt>
                <c:pt idx="1">
                  <c:v>70</c:v>
                </c:pt>
                <c:pt idx="2">
                  <c:v>65</c:v>
                </c:pt>
                <c:pt idx="3">
                  <c:v>58</c:v>
                </c:pt>
                <c:pt idx="4">
                  <c:v>56</c:v>
                </c:pt>
                <c:pt idx="5">
                  <c:v>55</c:v>
                </c:pt>
                <c:pt idx="6">
                  <c:v>55</c:v>
                </c:pt>
                <c:pt idx="7">
                  <c:v>53</c:v>
                </c:pt>
                <c:pt idx="8">
                  <c:v>47</c:v>
                </c:pt>
                <c:pt idx="9">
                  <c:v>45</c:v>
                </c:pt>
                <c:pt idx="10">
                  <c:v>41</c:v>
                </c:pt>
                <c:pt idx="11">
                  <c:v>41</c:v>
                </c:pt>
                <c:pt idx="12">
                  <c:v>32</c:v>
                </c:pt>
                <c:pt idx="13">
                  <c:v>29</c:v>
                </c:pt>
                <c:pt idx="14">
                  <c:v>29</c:v>
                </c:pt>
                <c:pt idx="15">
                  <c:v>26</c:v>
                </c:pt>
                <c:pt idx="16">
                  <c:v>17</c:v>
                </c:pt>
                <c:pt idx="17">
                  <c:v>16</c:v>
                </c:pt>
                <c:pt idx="18">
                  <c:v>14</c:v>
                </c:pt>
                <c:pt idx="19">
                  <c:v>12</c:v>
                </c:pt>
                <c:pt idx="20">
                  <c:v>11</c:v>
                </c:pt>
                <c:pt idx="21">
                  <c:v>10</c:v>
                </c:pt>
              </c:numCache>
            </c:numRef>
          </c:yVal>
          <c:smooth val="0"/>
          <c:extLst>
            <c:ext xmlns:c16="http://schemas.microsoft.com/office/drawing/2014/chart" uri="{C3380CC4-5D6E-409C-BE32-E72D297353CC}">
              <c16:uniqueId val="{00000006-8D13-46CC-A8B4-01D3733D4BF1}"/>
            </c:ext>
          </c:extLst>
        </c:ser>
        <c:dLbls>
          <c:showLegendKey val="0"/>
          <c:showVal val="0"/>
          <c:showCatName val="0"/>
          <c:showSerName val="0"/>
          <c:showPercent val="0"/>
          <c:showBubbleSize val="0"/>
        </c:dLbls>
        <c:axId val="546280360"/>
        <c:axId val="546282328"/>
      </c:scatterChart>
      <c:scatterChart>
        <c:scatterStyle val="lineMarker"/>
        <c:varyColors val="0"/>
        <c:ser>
          <c:idx val="6"/>
          <c:order val="0"/>
          <c:tx>
            <c:v>Weakly Constrained</c:v>
          </c:tx>
          <c:spPr>
            <a:ln w="25400" cap="rnd">
              <a:noFill/>
              <a:round/>
            </a:ln>
            <a:effectLst/>
          </c:spPr>
          <c:marker>
            <c:symbol val="none"/>
          </c:marker>
          <c:trendline>
            <c:spPr>
              <a:ln w="28575" cap="rnd">
                <a:solidFill>
                  <a:schemeClr val="tx1">
                    <a:lumMod val="50000"/>
                    <a:lumOff val="50000"/>
                    <a:alpha val="60000"/>
                  </a:schemeClr>
                </a:solidFill>
                <a:prstDash val="solid"/>
              </a:ln>
              <a:effectLst/>
            </c:spPr>
            <c:trendlineType val="linear"/>
            <c:backward val="4"/>
            <c:dispRSqr val="0"/>
            <c:dispEq val="0"/>
          </c:trendline>
          <c:xVal>
            <c:numRef>
              <c:f>'Main Trends'!$D$362:$D$408</c:f>
              <c:numCache>
                <c:formatCode>General</c:formatCode>
                <c:ptCount val="47"/>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47.198</c:v>
                </c:pt>
                <c:pt idx="13">
                  <c:v>67.853000000000009</c:v>
                </c:pt>
                <c:pt idx="14">
                  <c:v>36.262999999999998</c:v>
                </c:pt>
                <c:pt idx="15">
                  <c:v>39.908000000000001</c:v>
                </c:pt>
                <c:pt idx="16">
                  <c:v>28.972999999999999</c:v>
                </c:pt>
                <c:pt idx="17">
                  <c:v>38.692999999999998</c:v>
                </c:pt>
                <c:pt idx="18">
                  <c:v>37.478000000000002</c:v>
                </c:pt>
                <c:pt idx="19">
                  <c:v>30.188000000000002</c:v>
                </c:pt>
                <c:pt idx="20">
                  <c:v>24.113</c:v>
                </c:pt>
                <c:pt idx="21">
                  <c:v>27.757999999999999</c:v>
                </c:pt>
                <c:pt idx="22">
                  <c:v>100</c:v>
                </c:pt>
                <c:pt idx="23">
                  <c:v>100</c:v>
                </c:pt>
                <c:pt idx="24">
                  <c:v>97.013000000000005</c:v>
                </c:pt>
                <c:pt idx="25">
                  <c:v>94.582999999999998</c:v>
                </c:pt>
                <c:pt idx="26">
                  <c:v>88.507999999999996</c:v>
                </c:pt>
                <c:pt idx="27">
                  <c:v>87.293000000000006</c:v>
                </c:pt>
                <c:pt idx="28">
                  <c:v>86.078000000000003</c:v>
                </c:pt>
                <c:pt idx="29">
                  <c:v>82.433000000000007</c:v>
                </c:pt>
                <c:pt idx="30">
                  <c:v>78.787999999999997</c:v>
                </c:pt>
                <c:pt idx="31">
                  <c:v>50.843000000000004</c:v>
                </c:pt>
                <c:pt idx="32">
                  <c:v>73.927999999999997</c:v>
                </c:pt>
                <c:pt idx="33">
                  <c:v>61.778000000000006</c:v>
                </c:pt>
                <c:pt idx="34">
                  <c:v>58.132999999999996</c:v>
                </c:pt>
                <c:pt idx="35">
                  <c:v>53.273000000000003</c:v>
                </c:pt>
                <c:pt idx="36">
                  <c:v>45.983000000000004</c:v>
                </c:pt>
                <c:pt idx="37">
                  <c:v>44.768000000000001</c:v>
                </c:pt>
                <c:pt idx="38">
                  <c:v>43.552999999999997</c:v>
                </c:pt>
                <c:pt idx="39">
                  <c:v>49.628</c:v>
                </c:pt>
                <c:pt idx="40">
                  <c:v>35.048000000000002</c:v>
                </c:pt>
                <c:pt idx="41">
                  <c:v>33.832999999999998</c:v>
                </c:pt>
                <c:pt idx="42">
                  <c:v>32.618000000000002</c:v>
                </c:pt>
                <c:pt idx="43">
                  <c:v>26.542999999999999</c:v>
                </c:pt>
                <c:pt idx="44">
                  <c:v>25.327999999999999</c:v>
                </c:pt>
                <c:pt idx="45">
                  <c:v>70.283000000000001</c:v>
                </c:pt>
                <c:pt idx="46">
                  <c:v>100</c:v>
                </c:pt>
              </c:numCache>
            </c:numRef>
          </c:xVal>
          <c:yVal>
            <c:numRef>
              <c:f>'Main Trends'!$G$362:$G$408</c:f>
              <c:numCache>
                <c:formatCode>General</c:formatCode>
                <c:ptCount val="47"/>
                <c:pt idx="0">
                  <c:v>22.200000000000003</c:v>
                </c:pt>
                <c:pt idx="1">
                  <c:v>21.6</c:v>
                </c:pt>
                <c:pt idx="2">
                  <c:v>27</c:v>
                </c:pt>
                <c:pt idx="3">
                  <c:v>11.399999999999999</c:v>
                </c:pt>
                <c:pt idx="4">
                  <c:v>21.6</c:v>
                </c:pt>
                <c:pt idx="5">
                  <c:v>23.4</c:v>
                </c:pt>
                <c:pt idx="6">
                  <c:v>22.799999999999997</c:v>
                </c:pt>
                <c:pt idx="7">
                  <c:v>24</c:v>
                </c:pt>
                <c:pt idx="8">
                  <c:v>21.6</c:v>
                </c:pt>
                <c:pt idx="9">
                  <c:v>18.600000000000001</c:v>
                </c:pt>
                <c:pt idx="10">
                  <c:v>19.799999999999997</c:v>
                </c:pt>
                <c:pt idx="11">
                  <c:v>40.799999999999997</c:v>
                </c:pt>
                <c:pt idx="12">
                  <c:v>36.599999999999994</c:v>
                </c:pt>
                <c:pt idx="13">
                  <c:v>42.599999999999994</c:v>
                </c:pt>
                <c:pt idx="14">
                  <c:v>27.599999999999998</c:v>
                </c:pt>
                <c:pt idx="15">
                  <c:v>48.599999999999994</c:v>
                </c:pt>
                <c:pt idx="16">
                  <c:v>40.799999999999997</c:v>
                </c:pt>
                <c:pt idx="17">
                  <c:v>49.199999999999996</c:v>
                </c:pt>
                <c:pt idx="18">
                  <c:v>41.400000000000006</c:v>
                </c:pt>
                <c:pt idx="19">
                  <c:v>52.199999999999996</c:v>
                </c:pt>
                <c:pt idx="20">
                  <c:v>57</c:v>
                </c:pt>
                <c:pt idx="21">
                  <c:v>54.599999999999994</c:v>
                </c:pt>
                <c:pt idx="22">
                  <c:v>15.600000000000001</c:v>
                </c:pt>
                <c:pt idx="23">
                  <c:v>11.399999999999999</c:v>
                </c:pt>
                <c:pt idx="24">
                  <c:v>22.200000000000003</c:v>
                </c:pt>
                <c:pt idx="25">
                  <c:v>0.96</c:v>
                </c:pt>
                <c:pt idx="26">
                  <c:v>18</c:v>
                </c:pt>
                <c:pt idx="27">
                  <c:v>25.799999999999997</c:v>
                </c:pt>
                <c:pt idx="28">
                  <c:v>29.400000000000002</c:v>
                </c:pt>
                <c:pt idx="29">
                  <c:v>18</c:v>
                </c:pt>
                <c:pt idx="30">
                  <c:v>31.200000000000003</c:v>
                </c:pt>
                <c:pt idx="31">
                  <c:v>35.400000000000006</c:v>
                </c:pt>
                <c:pt idx="32">
                  <c:v>26.400000000000002</c:v>
                </c:pt>
                <c:pt idx="33">
                  <c:v>22.200000000000003</c:v>
                </c:pt>
                <c:pt idx="34">
                  <c:v>15.600000000000001</c:v>
                </c:pt>
                <c:pt idx="35">
                  <c:v>42</c:v>
                </c:pt>
                <c:pt idx="36">
                  <c:v>27</c:v>
                </c:pt>
                <c:pt idx="37">
                  <c:v>25.200000000000003</c:v>
                </c:pt>
                <c:pt idx="38">
                  <c:v>43.8</c:v>
                </c:pt>
                <c:pt idx="39">
                  <c:v>33.599999999999994</c:v>
                </c:pt>
                <c:pt idx="40">
                  <c:v>51</c:v>
                </c:pt>
                <c:pt idx="41">
                  <c:v>48.599999999999994</c:v>
                </c:pt>
                <c:pt idx="42">
                  <c:v>28.200000000000003</c:v>
                </c:pt>
                <c:pt idx="43">
                  <c:v>30.599999999999998</c:v>
                </c:pt>
                <c:pt idx="44">
                  <c:v>45.599999999999994</c:v>
                </c:pt>
                <c:pt idx="45">
                  <c:v>18</c:v>
                </c:pt>
                <c:pt idx="46">
                  <c:v>14.399999999999999</c:v>
                </c:pt>
              </c:numCache>
            </c:numRef>
          </c:yVal>
          <c:smooth val="0"/>
          <c:extLst>
            <c:ext xmlns:c16="http://schemas.microsoft.com/office/drawing/2014/chart" uri="{C3380CC4-5D6E-409C-BE32-E72D297353CC}">
              <c16:uniqueId val="{00000008-8D13-46CC-A8B4-01D3733D4BF1}"/>
            </c:ext>
          </c:extLst>
        </c:ser>
        <c:ser>
          <c:idx val="1"/>
          <c:order val="1"/>
          <c:tx>
            <c:v>Climate Action Share of UN Issues List</c:v>
          </c:tx>
          <c:spPr>
            <a:ln w="25400" cap="rnd">
              <a:noFill/>
              <a:round/>
            </a:ln>
            <a:effectLst/>
          </c:spPr>
          <c:marker>
            <c:symbol val="none"/>
          </c:marker>
          <c:trendline>
            <c:spPr>
              <a:ln w="57150" cap="rnd">
                <a:solidFill>
                  <a:schemeClr val="tx1">
                    <a:lumMod val="50000"/>
                    <a:lumOff val="50000"/>
                  </a:schemeClr>
                </a:solidFill>
                <a:prstDash val="solid"/>
              </a:ln>
              <a:effectLst/>
            </c:spPr>
            <c:trendlineType val="linear"/>
            <c:backward val="5"/>
            <c:dispRSqr val="0"/>
            <c:dispEq val="0"/>
          </c:trendline>
          <c:xVal>
            <c:numRef>
              <c:f>'Main Trends'!$D$113:$D$134</c:f>
              <c:numCache>
                <c:formatCode>General</c:formatCode>
                <c:ptCount val="22"/>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47.198</c:v>
                </c:pt>
                <c:pt idx="13">
                  <c:v>67.853000000000009</c:v>
                </c:pt>
                <c:pt idx="14">
                  <c:v>36.262999999999998</c:v>
                </c:pt>
                <c:pt idx="15">
                  <c:v>39.908000000000001</c:v>
                </c:pt>
                <c:pt idx="16">
                  <c:v>28.972999999999999</c:v>
                </c:pt>
                <c:pt idx="17">
                  <c:v>38.692999999999998</c:v>
                </c:pt>
                <c:pt idx="18">
                  <c:v>37.478000000000002</c:v>
                </c:pt>
                <c:pt idx="19">
                  <c:v>30.188000000000002</c:v>
                </c:pt>
                <c:pt idx="20">
                  <c:v>24.113</c:v>
                </c:pt>
                <c:pt idx="21">
                  <c:v>27.757999999999999</c:v>
                </c:pt>
              </c:numCache>
            </c:numRef>
          </c:xVal>
          <c:yVal>
            <c:numRef>
              <c:f>'Main Trends'!$E$113:$E$134</c:f>
              <c:numCache>
                <c:formatCode>General</c:formatCode>
                <c:ptCount val="22"/>
                <c:pt idx="0">
                  <c:v>3.7</c:v>
                </c:pt>
                <c:pt idx="1">
                  <c:v>3.6</c:v>
                </c:pt>
                <c:pt idx="2">
                  <c:v>4.5</c:v>
                </c:pt>
                <c:pt idx="3">
                  <c:v>1.9</c:v>
                </c:pt>
                <c:pt idx="4">
                  <c:v>3.6</c:v>
                </c:pt>
                <c:pt idx="5">
                  <c:v>3.9</c:v>
                </c:pt>
                <c:pt idx="6">
                  <c:v>3.8</c:v>
                </c:pt>
                <c:pt idx="7">
                  <c:v>4</c:v>
                </c:pt>
                <c:pt idx="8">
                  <c:v>3.6</c:v>
                </c:pt>
                <c:pt idx="9">
                  <c:v>3.1</c:v>
                </c:pt>
                <c:pt idx="10">
                  <c:v>3.3</c:v>
                </c:pt>
                <c:pt idx="11">
                  <c:v>6.8</c:v>
                </c:pt>
                <c:pt idx="12">
                  <c:v>6.1</c:v>
                </c:pt>
                <c:pt idx="13">
                  <c:v>7.1</c:v>
                </c:pt>
                <c:pt idx="14">
                  <c:v>4.5999999999999996</c:v>
                </c:pt>
                <c:pt idx="15">
                  <c:v>8.1</c:v>
                </c:pt>
                <c:pt idx="16">
                  <c:v>6.8</c:v>
                </c:pt>
                <c:pt idx="17">
                  <c:v>8.1999999999999993</c:v>
                </c:pt>
                <c:pt idx="18">
                  <c:v>6.9</c:v>
                </c:pt>
                <c:pt idx="19">
                  <c:v>8.6999999999999993</c:v>
                </c:pt>
                <c:pt idx="20">
                  <c:v>9.5</c:v>
                </c:pt>
                <c:pt idx="21">
                  <c:v>9.1</c:v>
                </c:pt>
              </c:numCache>
            </c:numRef>
          </c:yVal>
          <c:smooth val="0"/>
          <c:extLst>
            <c:ext xmlns:c16="http://schemas.microsoft.com/office/drawing/2014/chart" uri="{C3380CC4-5D6E-409C-BE32-E72D297353CC}">
              <c16:uniqueId val="{0000000A-8D13-46CC-A8B4-01D3733D4BF1}"/>
            </c:ext>
          </c:extLst>
        </c:ser>
        <c:ser>
          <c:idx val="5"/>
          <c:order val="5"/>
          <c:tx>
            <c:v>Strongly Constrained</c:v>
          </c:tx>
          <c:spPr>
            <a:ln w="25400" cap="rnd">
              <a:noFill/>
              <a:round/>
            </a:ln>
            <a:effectLst/>
          </c:spPr>
          <c:marker>
            <c:symbol val="none"/>
          </c:marker>
          <c:trendline>
            <c:spPr>
              <a:ln w="34925" cap="rnd">
                <a:solidFill>
                  <a:schemeClr val="tx1">
                    <a:lumMod val="50000"/>
                    <a:lumOff val="50000"/>
                    <a:alpha val="80000"/>
                  </a:schemeClr>
                </a:solidFill>
                <a:prstDash val="solid"/>
              </a:ln>
              <a:effectLst/>
            </c:spPr>
            <c:trendlineType val="linear"/>
            <c:backward val="5"/>
            <c:dispRSqr val="0"/>
            <c:dispEq val="0"/>
          </c:trendline>
          <c:xVal>
            <c:numRef>
              <c:f>'Main Trends'!$D$113:$D$134</c:f>
              <c:numCache>
                <c:formatCode>General</c:formatCode>
                <c:ptCount val="22"/>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47.198</c:v>
                </c:pt>
                <c:pt idx="13">
                  <c:v>67.853000000000009</c:v>
                </c:pt>
                <c:pt idx="14">
                  <c:v>36.262999999999998</c:v>
                </c:pt>
                <c:pt idx="15">
                  <c:v>39.908000000000001</c:v>
                </c:pt>
                <c:pt idx="16">
                  <c:v>28.972999999999999</c:v>
                </c:pt>
                <c:pt idx="17">
                  <c:v>38.692999999999998</c:v>
                </c:pt>
                <c:pt idx="18">
                  <c:v>37.478000000000002</c:v>
                </c:pt>
                <c:pt idx="19">
                  <c:v>30.188000000000002</c:v>
                </c:pt>
                <c:pt idx="20">
                  <c:v>24.113</c:v>
                </c:pt>
                <c:pt idx="21">
                  <c:v>27.757999999999999</c:v>
                </c:pt>
              </c:numCache>
            </c:numRef>
          </c:xVal>
          <c:yVal>
            <c:numRef>
              <c:f>'Main Trends'!$I$113:$I$134</c:f>
              <c:numCache>
                <c:formatCode>General</c:formatCode>
                <c:ptCount val="22"/>
                <c:pt idx="4">
                  <c:v>12</c:v>
                </c:pt>
                <c:pt idx="5">
                  <c:v>12</c:v>
                </c:pt>
                <c:pt idx="8">
                  <c:v>10</c:v>
                </c:pt>
                <c:pt idx="9">
                  <c:v>11</c:v>
                </c:pt>
                <c:pt idx="10">
                  <c:v>5</c:v>
                </c:pt>
                <c:pt idx="11">
                  <c:v>16</c:v>
                </c:pt>
                <c:pt idx="12">
                  <c:v>13</c:v>
                </c:pt>
                <c:pt idx="13">
                  <c:v>7</c:v>
                </c:pt>
                <c:pt idx="14">
                  <c:v>13</c:v>
                </c:pt>
                <c:pt idx="15">
                  <c:v>12.5</c:v>
                </c:pt>
                <c:pt idx="16">
                  <c:v>12.5</c:v>
                </c:pt>
                <c:pt idx="17">
                  <c:v>13</c:v>
                </c:pt>
                <c:pt idx="18">
                  <c:v>16.5</c:v>
                </c:pt>
                <c:pt idx="19">
                  <c:v>13</c:v>
                </c:pt>
                <c:pt idx="20">
                  <c:v>28.5</c:v>
                </c:pt>
                <c:pt idx="21">
                  <c:v>23.5</c:v>
                </c:pt>
              </c:numCache>
            </c:numRef>
          </c:yVal>
          <c:smooth val="0"/>
          <c:extLst>
            <c:ext xmlns:c16="http://schemas.microsoft.com/office/drawing/2014/chart" uri="{C3380CC4-5D6E-409C-BE32-E72D297353CC}">
              <c16:uniqueId val="{0000000C-8D13-46CC-A8B4-01D3733D4BF1}"/>
            </c:ext>
          </c:extLst>
        </c:ser>
        <c:ser>
          <c:idx val="8"/>
          <c:order val="8"/>
          <c:tx>
            <c:v>WC+O1</c:v>
          </c:tx>
          <c:spPr>
            <a:ln w="25400" cap="rnd">
              <a:noFill/>
              <a:round/>
            </a:ln>
            <a:effectLst/>
          </c:spPr>
          <c:marker>
            <c:symbol val="none"/>
          </c:marker>
          <c:trendline>
            <c:spPr>
              <a:ln w="28575" cap="rnd">
                <a:solidFill>
                  <a:schemeClr val="tx1">
                    <a:lumMod val="50000"/>
                    <a:lumOff val="50000"/>
                    <a:alpha val="60000"/>
                  </a:schemeClr>
                </a:solidFill>
                <a:prstDash val="solid"/>
              </a:ln>
              <a:effectLst/>
            </c:spPr>
            <c:trendlineType val="linear"/>
            <c:backward val="4"/>
            <c:dispRSqr val="0"/>
            <c:dispEq val="0"/>
          </c:trendline>
          <c:xVal>
            <c:numRef>
              <c:f>'Main Trends'!$D$149:$D$172</c:f>
              <c:numCache>
                <c:formatCode>General</c:formatCode>
                <c:ptCount val="24"/>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59.347999999999999</c:v>
                </c:pt>
                <c:pt idx="13">
                  <c:v>47.198</c:v>
                </c:pt>
                <c:pt idx="14">
                  <c:v>67.853000000000009</c:v>
                </c:pt>
                <c:pt idx="15">
                  <c:v>36.262999999999998</c:v>
                </c:pt>
                <c:pt idx="16">
                  <c:v>39.908000000000001</c:v>
                </c:pt>
                <c:pt idx="17">
                  <c:v>31.402999999999999</c:v>
                </c:pt>
                <c:pt idx="18">
                  <c:v>28.972999999999999</c:v>
                </c:pt>
                <c:pt idx="19">
                  <c:v>38.692999999999998</c:v>
                </c:pt>
                <c:pt idx="20">
                  <c:v>37.478000000000002</c:v>
                </c:pt>
                <c:pt idx="21">
                  <c:v>30.188000000000002</c:v>
                </c:pt>
                <c:pt idx="22">
                  <c:v>24.113</c:v>
                </c:pt>
                <c:pt idx="23">
                  <c:v>27.757999999999999</c:v>
                </c:pt>
              </c:numCache>
            </c:numRef>
          </c:xVal>
          <c:yVal>
            <c:numRef>
              <c:f>'Main Trends'!$C$149:$C$172</c:f>
              <c:numCache>
                <c:formatCode>General</c:formatCode>
                <c:ptCount val="24"/>
                <c:pt idx="0">
                  <c:v>42</c:v>
                </c:pt>
                <c:pt idx="1">
                  <c:v>38</c:v>
                </c:pt>
                <c:pt idx="2">
                  <c:v>50</c:v>
                </c:pt>
                <c:pt idx="3">
                  <c:v>32</c:v>
                </c:pt>
                <c:pt idx="4">
                  <c:v>32</c:v>
                </c:pt>
                <c:pt idx="5">
                  <c:v>39</c:v>
                </c:pt>
                <c:pt idx="6">
                  <c:v>34</c:v>
                </c:pt>
                <c:pt idx="7">
                  <c:v>43</c:v>
                </c:pt>
                <c:pt idx="8">
                  <c:v>32</c:v>
                </c:pt>
                <c:pt idx="9">
                  <c:v>46</c:v>
                </c:pt>
                <c:pt idx="10">
                  <c:v>30</c:v>
                </c:pt>
                <c:pt idx="11">
                  <c:v>50</c:v>
                </c:pt>
                <c:pt idx="12">
                  <c:v>57</c:v>
                </c:pt>
                <c:pt idx="13">
                  <c:v>56</c:v>
                </c:pt>
                <c:pt idx="14">
                  <c:v>49</c:v>
                </c:pt>
                <c:pt idx="15">
                  <c:v>60</c:v>
                </c:pt>
                <c:pt idx="16">
                  <c:v>61</c:v>
                </c:pt>
                <c:pt idx="17">
                  <c:v>53</c:v>
                </c:pt>
                <c:pt idx="18">
                  <c:v>65</c:v>
                </c:pt>
                <c:pt idx="19">
                  <c:v>58</c:v>
                </c:pt>
                <c:pt idx="20">
                  <c:v>68</c:v>
                </c:pt>
                <c:pt idx="21">
                  <c:v>63</c:v>
                </c:pt>
                <c:pt idx="22">
                  <c:v>60</c:v>
                </c:pt>
                <c:pt idx="23">
                  <c:v>69</c:v>
                </c:pt>
              </c:numCache>
            </c:numRef>
          </c:yVal>
          <c:smooth val="0"/>
          <c:extLst>
            <c:ext xmlns:c16="http://schemas.microsoft.com/office/drawing/2014/chart" uri="{C3380CC4-5D6E-409C-BE32-E72D297353CC}">
              <c16:uniqueId val="{0000000E-8D13-46CC-A8B4-01D3733D4BF1}"/>
            </c:ext>
          </c:extLst>
        </c:ser>
        <c:ser>
          <c:idx val="9"/>
          <c:order val="9"/>
          <c:tx>
            <c:v>WA+O2</c:v>
          </c:tx>
          <c:spPr>
            <a:ln w="25400" cap="rnd">
              <a:noFill/>
              <a:round/>
            </a:ln>
            <a:effectLst/>
          </c:spPr>
          <c:marker>
            <c:symbol val="none"/>
          </c:marker>
          <c:trendline>
            <c:spPr>
              <a:ln w="31750" cap="rnd">
                <a:solidFill>
                  <a:schemeClr val="tx1">
                    <a:alpha val="70000"/>
                  </a:schemeClr>
                </a:solidFill>
                <a:prstDash val="solid"/>
              </a:ln>
              <a:effectLst/>
            </c:spPr>
            <c:trendlineType val="linear"/>
            <c:forward val="3"/>
            <c:backward val="4"/>
            <c:dispRSqr val="0"/>
            <c:dispEq val="0"/>
          </c:trendline>
          <c:xVal>
            <c:numRef>
              <c:f>'WA1+O2 and WC37'!$D$8:$D$44</c:f>
              <c:numCache>
                <c:formatCode>General</c:formatCode>
                <c:ptCount val="37"/>
                <c:pt idx="0">
                  <c:v>95.798000000000002</c:v>
                </c:pt>
                <c:pt idx="1">
                  <c:v>76.358000000000004</c:v>
                </c:pt>
                <c:pt idx="2">
                  <c:v>31.402999999999999</c:v>
                </c:pt>
                <c:pt idx="3">
                  <c:v>59.347999999999999</c:v>
                </c:pt>
                <c:pt idx="4">
                  <c:v>71.498000000000005</c:v>
                </c:pt>
                <c:pt idx="5">
                  <c:v>62.993000000000009</c:v>
                </c:pt>
                <c:pt idx="6">
                  <c:v>66.638000000000005</c:v>
                </c:pt>
                <c:pt idx="7">
                  <c:v>84.863</c:v>
                </c:pt>
                <c:pt idx="8">
                  <c:v>54.488</c:v>
                </c:pt>
                <c:pt idx="9">
                  <c:v>69.067999999999998</c:v>
                </c:pt>
                <c:pt idx="10">
                  <c:v>47.198</c:v>
                </c:pt>
                <c:pt idx="11">
                  <c:v>67.853000000000009</c:v>
                </c:pt>
                <c:pt idx="12">
                  <c:v>36.262999999999998</c:v>
                </c:pt>
                <c:pt idx="13">
                  <c:v>39.908000000000001</c:v>
                </c:pt>
                <c:pt idx="14">
                  <c:v>28.972999999999999</c:v>
                </c:pt>
                <c:pt idx="15">
                  <c:v>38.692999999999998</c:v>
                </c:pt>
                <c:pt idx="16">
                  <c:v>37.478000000000002</c:v>
                </c:pt>
                <c:pt idx="17">
                  <c:v>30.188000000000002</c:v>
                </c:pt>
                <c:pt idx="18">
                  <c:v>24.113</c:v>
                </c:pt>
                <c:pt idx="19">
                  <c:v>27.757999999999999</c:v>
                </c:pt>
                <c:pt idx="20">
                  <c:v>42.338000000000001</c:v>
                </c:pt>
                <c:pt idx="21">
                  <c:v>86.078000000000003</c:v>
                </c:pt>
                <c:pt idx="22">
                  <c:v>82.433000000000007</c:v>
                </c:pt>
                <c:pt idx="23">
                  <c:v>78.787999999999997</c:v>
                </c:pt>
                <c:pt idx="24">
                  <c:v>50.843000000000004</c:v>
                </c:pt>
                <c:pt idx="25">
                  <c:v>41.123000000000005</c:v>
                </c:pt>
                <c:pt idx="26">
                  <c:v>53.273000000000003</c:v>
                </c:pt>
                <c:pt idx="27">
                  <c:v>43.552999999999997</c:v>
                </c:pt>
                <c:pt idx="28">
                  <c:v>72.713000000000008</c:v>
                </c:pt>
                <c:pt idx="29">
                  <c:v>35.048000000000002</c:v>
                </c:pt>
                <c:pt idx="30">
                  <c:v>33.832999999999998</c:v>
                </c:pt>
                <c:pt idx="31">
                  <c:v>32.618000000000002</c:v>
                </c:pt>
                <c:pt idx="32">
                  <c:v>25.327999999999999</c:v>
                </c:pt>
                <c:pt idx="33">
                  <c:v>64.207999999999998</c:v>
                </c:pt>
                <c:pt idx="34">
                  <c:v>52.058000000000007</c:v>
                </c:pt>
                <c:pt idx="35">
                  <c:v>60.563000000000002</c:v>
                </c:pt>
                <c:pt idx="36">
                  <c:v>92.153000000000006</c:v>
                </c:pt>
              </c:numCache>
            </c:numRef>
          </c:xVal>
          <c:yVal>
            <c:numRef>
              <c:f>'WA1+O2 and WC37'!$C$8:$C$44</c:f>
              <c:numCache>
                <c:formatCode>General</c:formatCode>
                <c:ptCount val="37"/>
                <c:pt idx="0">
                  <c:v>85</c:v>
                </c:pt>
                <c:pt idx="1">
                  <c:v>71</c:v>
                </c:pt>
                <c:pt idx="2">
                  <c:v>64</c:v>
                </c:pt>
                <c:pt idx="3">
                  <c:v>69</c:v>
                </c:pt>
                <c:pt idx="4">
                  <c:v>67</c:v>
                </c:pt>
                <c:pt idx="5">
                  <c:v>85</c:v>
                </c:pt>
                <c:pt idx="6">
                  <c:v>83</c:v>
                </c:pt>
                <c:pt idx="7">
                  <c:v>70</c:v>
                </c:pt>
                <c:pt idx="8">
                  <c:v>58</c:v>
                </c:pt>
                <c:pt idx="9">
                  <c:v>83</c:v>
                </c:pt>
                <c:pt idx="10">
                  <c:v>77</c:v>
                </c:pt>
                <c:pt idx="11">
                  <c:v>74</c:v>
                </c:pt>
                <c:pt idx="12">
                  <c:v>58</c:v>
                </c:pt>
                <c:pt idx="13">
                  <c:v>63</c:v>
                </c:pt>
                <c:pt idx="14">
                  <c:v>65</c:v>
                </c:pt>
                <c:pt idx="15">
                  <c:v>58</c:v>
                </c:pt>
                <c:pt idx="16">
                  <c:v>57</c:v>
                </c:pt>
                <c:pt idx="17">
                  <c:v>42</c:v>
                </c:pt>
                <c:pt idx="18">
                  <c:v>50</c:v>
                </c:pt>
                <c:pt idx="19">
                  <c:v>53</c:v>
                </c:pt>
                <c:pt idx="20">
                  <c:v>55</c:v>
                </c:pt>
                <c:pt idx="21">
                  <c:v>84</c:v>
                </c:pt>
                <c:pt idx="22">
                  <c:v>75</c:v>
                </c:pt>
                <c:pt idx="23">
                  <c:v>87</c:v>
                </c:pt>
                <c:pt idx="24">
                  <c:v>82</c:v>
                </c:pt>
                <c:pt idx="25">
                  <c:v>70</c:v>
                </c:pt>
                <c:pt idx="26">
                  <c:v>71</c:v>
                </c:pt>
                <c:pt idx="27">
                  <c:v>63</c:v>
                </c:pt>
                <c:pt idx="28">
                  <c:v>87</c:v>
                </c:pt>
                <c:pt idx="29">
                  <c:v>54</c:v>
                </c:pt>
                <c:pt idx="30">
                  <c:v>41</c:v>
                </c:pt>
                <c:pt idx="31">
                  <c:v>65</c:v>
                </c:pt>
                <c:pt idx="32">
                  <c:v>55</c:v>
                </c:pt>
                <c:pt idx="33">
                  <c:v>90</c:v>
                </c:pt>
                <c:pt idx="34">
                  <c:v>83</c:v>
                </c:pt>
                <c:pt idx="35">
                  <c:v>77</c:v>
                </c:pt>
                <c:pt idx="36">
                  <c:v>90</c:v>
                </c:pt>
              </c:numCache>
            </c:numRef>
          </c:yVal>
          <c:smooth val="0"/>
          <c:extLst>
            <c:ext xmlns:c16="http://schemas.microsoft.com/office/drawing/2014/chart" uri="{C3380CC4-5D6E-409C-BE32-E72D297353CC}">
              <c16:uniqueId val="{00000010-8D13-46CC-A8B4-01D3733D4BF1}"/>
            </c:ext>
          </c:extLst>
        </c:ser>
        <c:ser>
          <c:idx val="10"/>
          <c:order val="10"/>
          <c:tx>
            <c:v>Medium Aligend</c:v>
          </c:tx>
          <c:spPr>
            <a:ln w="25400" cap="rnd">
              <a:noFill/>
              <a:round/>
            </a:ln>
            <a:effectLst/>
          </c:spPr>
          <c:marker>
            <c:symbol val="none"/>
          </c:marker>
          <c:trendline>
            <c:spPr>
              <a:ln w="41275" cap="rnd">
                <a:solidFill>
                  <a:schemeClr val="tx1"/>
                </a:solidFill>
                <a:prstDash val="solid"/>
              </a:ln>
              <a:effectLst/>
            </c:spPr>
            <c:trendlineType val="linear"/>
            <c:backward val="9"/>
            <c:dispRSqr val="0"/>
            <c:dispEq val="0"/>
          </c:trendline>
          <c:xVal>
            <c:numRef>
              <c:f>'Main Trends'!$C$187:$C$212</c:f>
              <c:numCache>
                <c:formatCode>0.00</c:formatCode>
                <c:ptCount val="26"/>
                <c:pt idx="0">
                  <c:v>81.218000000000004</c:v>
                </c:pt>
                <c:pt idx="1">
                  <c:v>32.618000000000002</c:v>
                </c:pt>
                <c:pt idx="2">
                  <c:v>95.798000000000002</c:v>
                </c:pt>
                <c:pt idx="3">
                  <c:v>41.123000000000005</c:v>
                </c:pt>
                <c:pt idx="4">
                  <c:v>38.692999999999998</c:v>
                </c:pt>
                <c:pt idx="5">
                  <c:v>48.412999999999997</c:v>
                </c:pt>
                <c:pt idx="6">
                  <c:v>92.153000000000006</c:v>
                </c:pt>
                <c:pt idx="7">
                  <c:v>37.478000000000002</c:v>
                </c:pt>
                <c:pt idx="8">
                  <c:v>67.853000000000009</c:v>
                </c:pt>
                <c:pt idx="9">
                  <c:v>100</c:v>
                </c:pt>
                <c:pt idx="10">
                  <c:v>56.918000000000006</c:v>
                </c:pt>
                <c:pt idx="11">
                  <c:v>43.552999999999997</c:v>
                </c:pt>
                <c:pt idx="12">
                  <c:v>76.358000000000004</c:v>
                </c:pt>
                <c:pt idx="13">
                  <c:v>36.262999999999998</c:v>
                </c:pt>
                <c:pt idx="14">
                  <c:v>72.713000000000008</c:v>
                </c:pt>
                <c:pt idx="15">
                  <c:v>82.433000000000007</c:v>
                </c:pt>
                <c:pt idx="16">
                  <c:v>66.638000000000005</c:v>
                </c:pt>
                <c:pt idx="17">
                  <c:v>28.972999999999999</c:v>
                </c:pt>
                <c:pt idx="18">
                  <c:v>47.198</c:v>
                </c:pt>
                <c:pt idx="19">
                  <c:v>58.132999999999996</c:v>
                </c:pt>
                <c:pt idx="20">
                  <c:v>78.787999999999997</c:v>
                </c:pt>
                <c:pt idx="21">
                  <c:v>84.863</c:v>
                </c:pt>
                <c:pt idx="22">
                  <c:v>94.582999999999998</c:v>
                </c:pt>
                <c:pt idx="23">
                  <c:v>87.293000000000006</c:v>
                </c:pt>
                <c:pt idx="24">
                  <c:v>64.207999999999998</c:v>
                </c:pt>
                <c:pt idx="25">
                  <c:v>100</c:v>
                </c:pt>
              </c:numCache>
            </c:numRef>
          </c:xVal>
          <c:yVal>
            <c:numRef>
              <c:f>'Main Trends'!$D$187:$D$212</c:f>
              <c:numCache>
                <c:formatCode>General</c:formatCode>
                <c:ptCount val="26"/>
                <c:pt idx="0">
                  <c:v>42</c:v>
                </c:pt>
                <c:pt idx="1">
                  <c:v>34</c:v>
                </c:pt>
                <c:pt idx="2">
                  <c:v>76</c:v>
                </c:pt>
                <c:pt idx="3">
                  <c:v>32</c:v>
                </c:pt>
                <c:pt idx="4">
                  <c:v>18</c:v>
                </c:pt>
                <c:pt idx="5">
                  <c:v>15</c:v>
                </c:pt>
                <c:pt idx="6">
                  <c:v>61</c:v>
                </c:pt>
                <c:pt idx="7">
                  <c:v>35</c:v>
                </c:pt>
                <c:pt idx="8">
                  <c:v>37</c:v>
                </c:pt>
                <c:pt idx="9">
                  <c:v>63</c:v>
                </c:pt>
                <c:pt idx="10">
                  <c:v>26</c:v>
                </c:pt>
                <c:pt idx="11">
                  <c:v>27</c:v>
                </c:pt>
                <c:pt idx="12">
                  <c:v>15</c:v>
                </c:pt>
                <c:pt idx="13">
                  <c:v>18</c:v>
                </c:pt>
                <c:pt idx="14">
                  <c:v>39</c:v>
                </c:pt>
                <c:pt idx="15">
                  <c:v>78</c:v>
                </c:pt>
                <c:pt idx="16">
                  <c:v>56</c:v>
                </c:pt>
                <c:pt idx="17">
                  <c:v>19</c:v>
                </c:pt>
                <c:pt idx="18">
                  <c:v>36</c:v>
                </c:pt>
                <c:pt idx="19">
                  <c:v>22</c:v>
                </c:pt>
                <c:pt idx="20">
                  <c:v>30</c:v>
                </c:pt>
                <c:pt idx="21">
                  <c:v>40</c:v>
                </c:pt>
                <c:pt idx="22">
                  <c:v>28</c:v>
                </c:pt>
                <c:pt idx="23">
                  <c:v>69</c:v>
                </c:pt>
                <c:pt idx="24">
                  <c:v>56</c:v>
                </c:pt>
                <c:pt idx="25">
                  <c:v>73</c:v>
                </c:pt>
              </c:numCache>
            </c:numRef>
          </c:yVal>
          <c:smooth val="0"/>
          <c:extLst>
            <c:ext xmlns:c16="http://schemas.microsoft.com/office/drawing/2014/chart" uri="{C3380CC4-5D6E-409C-BE32-E72D297353CC}">
              <c16:uniqueId val="{00000012-8D13-46CC-A8B4-01D3733D4BF1}"/>
            </c:ext>
          </c:extLst>
        </c:ser>
        <c:dLbls>
          <c:showLegendKey val="0"/>
          <c:showVal val="0"/>
          <c:showCatName val="0"/>
          <c:showSerName val="0"/>
          <c:showPercent val="0"/>
          <c:showBubbleSize val="0"/>
        </c:dLbls>
        <c:axId val="532367696"/>
        <c:axId val="532366056"/>
        <c:extLst>
          <c:ext xmlns:c15="http://schemas.microsoft.com/office/drawing/2012/chart" uri="{02D57815-91ED-43cb-92C2-25804820EDAC}">
            <c15:filteredScatterSeries>
              <c15:ser>
                <c:idx val="3"/>
                <c:order val="3"/>
                <c:tx>
                  <c:v>Actual top priorities</c:v>
                </c:tx>
                <c:spPr>
                  <a:ln w="25400" cap="rnd">
                    <a:noFill/>
                    <a:round/>
                  </a:ln>
                  <a:effectLst/>
                </c:spPr>
                <c:marker>
                  <c:symbol val="plus"/>
                  <c:size val="5"/>
                  <c:spPr>
                    <a:noFill/>
                    <a:ln w="9525">
                      <a:solidFill>
                        <a:srgbClr val="FF0000"/>
                      </a:solidFill>
                    </a:ln>
                    <a:effectLst/>
                  </c:spPr>
                </c:marker>
                <c:xVal>
                  <c:numRef>
                    <c:extLst>
                      <c:ext uri="{02D57815-91ED-43cb-92C2-25804820EDAC}">
                        <c15:formulaRef>
                          <c15:sqref>'Main Trends'!$D$113:$D$134</c15:sqref>
                        </c15:formulaRef>
                      </c:ext>
                    </c:extLst>
                    <c:numCache>
                      <c:formatCode>General</c:formatCode>
                      <c:ptCount val="22"/>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47.198</c:v>
                      </c:pt>
                      <c:pt idx="13">
                        <c:v>67.853000000000009</c:v>
                      </c:pt>
                      <c:pt idx="14">
                        <c:v>36.262999999999998</c:v>
                      </c:pt>
                      <c:pt idx="15">
                        <c:v>39.908000000000001</c:v>
                      </c:pt>
                      <c:pt idx="16">
                        <c:v>28.972999999999999</c:v>
                      </c:pt>
                      <c:pt idx="17">
                        <c:v>38.692999999999998</c:v>
                      </c:pt>
                      <c:pt idx="18">
                        <c:v>37.478000000000002</c:v>
                      </c:pt>
                      <c:pt idx="19">
                        <c:v>30.188000000000002</c:v>
                      </c:pt>
                      <c:pt idx="20">
                        <c:v>24.113</c:v>
                      </c:pt>
                      <c:pt idx="21">
                        <c:v>27.757999999999999</c:v>
                      </c:pt>
                    </c:numCache>
                  </c:numRef>
                </c:xVal>
                <c:yVal>
                  <c:numRef>
                    <c:extLst>
                      <c:ext uri="{02D57815-91ED-43cb-92C2-25804820EDAC}">
                        <c15:formulaRef>
                          <c15:sqref>'Main Trends'!$G$113:$G$134</c15:sqref>
                        </c15:formulaRef>
                      </c:ext>
                    </c:extLst>
                    <c:numCache>
                      <c:formatCode>General</c:formatCode>
                      <c:ptCount val="22"/>
                      <c:pt idx="15">
                        <c:v>6</c:v>
                      </c:pt>
                      <c:pt idx="16">
                        <c:v>2</c:v>
                      </c:pt>
                      <c:pt idx="17">
                        <c:v>3</c:v>
                      </c:pt>
                      <c:pt idx="19">
                        <c:v>10</c:v>
                      </c:pt>
                    </c:numCache>
                  </c:numRef>
                </c:yVal>
                <c:smooth val="0"/>
                <c:extLst>
                  <c:ext xmlns:c16="http://schemas.microsoft.com/office/drawing/2014/chart" uri="{C3380CC4-5D6E-409C-BE32-E72D297353CC}">
                    <c16:uniqueId val="{00000013-8D13-46CC-A8B4-01D3733D4BF1}"/>
                  </c:ext>
                </c:extLst>
              </c15:ser>
            </c15:filteredScatterSeries>
            <c15:filteredScatterSeries>
              <c15:ser>
                <c:idx val="4"/>
                <c:order val="4"/>
                <c:tx>
                  <c:v>Top Priority 2nd</c:v>
                </c:tx>
                <c:spPr>
                  <a:ln w="25400" cap="rnd">
                    <a:noFill/>
                    <a:round/>
                  </a:ln>
                  <a:effectLst/>
                </c:spPr>
                <c:marker>
                  <c:symbol val="plus"/>
                  <c:size val="5"/>
                  <c:spPr>
                    <a:noFill/>
                    <a:ln w="9525">
                      <a:solidFill>
                        <a:srgbClr val="FF0000"/>
                      </a:solidFill>
                    </a:ln>
                    <a:effectLst/>
                  </c:spPr>
                </c:marker>
                <c:xVal>
                  <c:numRef>
                    <c:extLst xmlns:c15="http://schemas.microsoft.com/office/drawing/2012/chart">
                      <c:ext xmlns:c15="http://schemas.microsoft.com/office/drawing/2012/chart" uri="{02D57815-91ED-43cb-92C2-25804820EDAC}">
                        <c15:formulaRef>
                          <c15:sqref>'Main Trends'!$D$113:$D$134</c15:sqref>
                        </c15:formulaRef>
                      </c:ext>
                    </c:extLst>
                    <c:numCache>
                      <c:formatCode>General</c:formatCode>
                      <c:ptCount val="22"/>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47.198</c:v>
                      </c:pt>
                      <c:pt idx="13">
                        <c:v>67.853000000000009</c:v>
                      </c:pt>
                      <c:pt idx="14">
                        <c:v>36.262999999999998</c:v>
                      </c:pt>
                      <c:pt idx="15">
                        <c:v>39.908000000000001</c:v>
                      </c:pt>
                      <c:pt idx="16">
                        <c:v>28.972999999999999</c:v>
                      </c:pt>
                      <c:pt idx="17">
                        <c:v>38.692999999999998</c:v>
                      </c:pt>
                      <c:pt idx="18">
                        <c:v>37.478000000000002</c:v>
                      </c:pt>
                      <c:pt idx="19">
                        <c:v>30.188000000000002</c:v>
                      </c:pt>
                      <c:pt idx="20">
                        <c:v>24.113</c:v>
                      </c:pt>
                      <c:pt idx="21">
                        <c:v>27.757999999999999</c:v>
                      </c:pt>
                    </c:numCache>
                  </c:numRef>
                </c:xVal>
                <c:yVal>
                  <c:numRef>
                    <c:extLst xmlns:c15="http://schemas.microsoft.com/office/drawing/2012/chart">
                      <c:ext xmlns:c15="http://schemas.microsoft.com/office/drawing/2012/chart" uri="{02D57815-91ED-43cb-92C2-25804820EDAC}">
                        <c15:formulaRef>
                          <c15:sqref>'Main Trends'!$H$113:$H$134</c15:sqref>
                        </c15:formulaRef>
                      </c:ext>
                    </c:extLst>
                    <c:numCache>
                      <c:formatCode>General</c:formatCode>
                      <c:ptCount val="22"/>
                      <c:pt idx="16">
                        <c:v>5</c:v>
                      </c:pt>
                    </c:numCache>
                  </c:numRef>
                </c:yVal>
                <c:smooth val="0"/>
                <c:extLst xmlns:c15="http://schemas.microsoft.com/office/drawing/2012/chart">
                  <c:ext xmlns:c16="http://schemas.microsoft.com/office/drawing/2014/chart" uri="{C3380CC4-5D6E-409C-BE32-E72D297353CC}">
                    <c16:uniqueId val="{00000014-8D13-46CC-A8B4-01D3733D4BF1}"/>
                  </c:ext>
                </c:extLst>
              </c15:ser>
            </c15:filteredScatterSeries>
            <c15:filteredScatterSeries>
              <c15:ser>
                <c:idx val="7"/>
                <c:order val="7"/>
                <c:tx>
                  <c:v>Measuring Point</c:v>
                </c:tx>
                <c:spPr>
                  <a:ln w="25400" cap="rnd">
                    <a:noFill/>
                    <a:round/>
                  </a:ln>
                  <a:effectLst/>
                </c:spPr>
                <c:marker>
                  <c:symbol val="plus"/>
                  <c:size val="10"/>
                  <c:spPr>
                    <a:noFill/>
                    <a:ln w="9525">
                      <a:solidFill>
                        <a:schemeClr val="accent2">
                          <a:lumMod val="60000"/>
                        </a:schemeClr>
                      </a:solidFill>
                    </a:ln>
                    <a:effectLst/>
                  </c:spPr>
                </c:marker>
                <c:xVal>
                  <c:numRef>
                    <c:extLst xmlns:c15="http://schemas.microsoft.com/office/drawing/2012/chart">
                      <c:ext xmlns:c15="http://schemas.microsoft.com/office/drawing/2012/chart" uri="{02D57815-91ED-43cb-92C2-25804820EDAC}">
                        <c15:formulaRef>
                          <c15:sqref>'Main Trends'!$O$297</c15:sqref>
                        </c15:formulaRef>
                      </c:ext>
                    </c:extLst>
                    <c:numCache>
                      <c:formatCode>General</c:formatCode>
                      <c:ptCount val="1"/>
                      <c:pt idx="0">
                        <c:v>20</c:v>
                      </c:pt>
                    </c:numCache>
                  </c:numRef>
                </c:xVal>
                <c:yVal>
                  <c:numRef>
                    <c:extLst xmlns:c15="http://schemas.microsoft.com/office/drawing/2012/chart">
                      <c:ext xmlns:c15="http://schemas.microsoft.com/office/drawing/2012/chart" uri="{02D57815-91ED-43cb-92C2-25804820EDAC}">
                        <c15:formulaRef>
                          <c15:sqref>'Main Trends'!$P$297</c15:sqref>
                        </c15:formulaRef>
                      </c:ext>
                    </c:extLst>
                    <c:numCache>
                      <c:formatCode>General</c:formatCode>
                      <c:ptCount val="1"/>
                      <c:pt idx="0">
                        <c:v>60</c:v>
                      </c:pt>
                    </c:numCache>
                  </c:numRef>
                </c:yVal>
                <c:smooth val="0"/>
                <c:extLst xmlns:c15="http://schemas.microsoft.com/office/drawing/2012/chart">
                  <c:ext xmlns:c16="http://schemas.microsoft.com/office/drawing/2014/chart" uri="{C3380CC4-5D6E-409C-BE32-E72D297353CC}">
                    <c16:uniqueId val="{00000015-8D13-46CC-A8B4-01D3733D4BF1}"/>
                  </c:ext>
                </c:extLst>
              </c15:ser>
            </c15:filteredScatterSeries>
          </c:ext>
        </c:extLst>
      </c:scatterChart>
      <c:valAx>
        <c:axId val="5462803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GB" sz="2200" b="1" baseline="0"/>
                  <a:t>% Debiased National Religiosity for each Nation</a:t>
                </a:r>
                <a:endParaRPr lang="en-GB" sz="2200" b="1"/>
              </a:p>
            </c:rich>
          </c:tx>
          <c:layout>
            <c:manualLayout>
              <c:xMode val="edge"/>
              <c:yMode val="edge"/>
              <c:x val="0.2434837962962963"/>
              <c:y val="0.94977839110317397"/>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546282328"/>
        <c:crosses val="autoZero"/>
        <c:crossBetween val="midCat"/>
      </c:valAx>
      <c:valAx>
        <c:axId val="546282328"/>
        <c:scaling>
          <c:orientation val="minMax"/>
          <c:max val="92"/>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n-GB" sz="2200" b="1" i="0" baseline="0">
                    <a:solidFill>
                      <a:schemeClr val="tx1">
                        <a:lumMod val="85000"/>
                        <a:lumOff val="15000"/>
                      </a:schemeClr>
                    </a:solidFill>
                    <a:effectLst/>
                  </a:rPr>
                  <a:t>Percent cliamte-change most endorsing responses</a:t>
                </a:r>
                <a:endParaRPr lang="en-GB" sz="2200">
                  <a:solidFill>
                    <a:schemeClr val="tx1">
                      <a:lumMod val="85000"/>
                      <a:lumOff val="15000"/>
                    </a:schemeClr>
                  </a:solidFill>
                  <a:effectLst/>
                </a:endParaRPr>
              </a:p>
            </c:rich>
          </c:tx>
          <c:layout>
            <c:manualLayout>
              <c:xMode val="edge"/>
              <c:yMode val="edge"/>
              <c:x val="9.7046996352338072E-3"/>
              <c:y val="0.19147229387307399"/>
            </c:manualLayout>
          </c:layout>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chemeClr val="tx1">
                    <a:lumMod val="85000"/>
                    <a:lumOff val="15000"/>
                  </a:schemeClr>
                </a:solidFill>
                <a:latin typeface="+mn-lt"/>
                <a:ea typeface="+mn-ea"/>
                <a:cs typeface="+mn-cs"/>
              </a:defRPr>
            </a:pPr>
            <a:endParaRPr lang="en-US"/>
          </a:p>
        </c:txPr>
        <c:crossAx val="546280360"/>
        <c:crosses val="autoZero"/>
        <c:crossBetween val="midCat"/>
      </c:valAx>
      <c:valAx>
        <c:axId val="532366056"/>
        <c:scaling>
          <c:orientation val="minMax"/>
          <c:max val="92"/>
          <c:min val="0"/>
        </c:scaling>
        <c:delete val="0"/>
        <c:axPos val="r"/>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200" b="1" i="0" u="none" strike="noStrike" kern="1200" baseline="0">
                <a:solidFill>
                  <a:schemeClr val="tx1">
                    <a:lumMod val="85000"/>
                    <a:lumOff val="15000"/>
                  </a:schemeClr>
                </a:solidFill>
                <a:latin typeface="+mn-lt"/>
                <a:ea typeface="+mn-ea"/>
                <a:cs typeface="+mn-cs"/>
              </a:defRPr>
            </a:pPr>
            <a:endParaRPr lang="en-US"/>
          </a:p>
        </c:txPr>
        <c:crossAx val="532367696"/>
        <c:crosses val="max"/>
        <c:crossBetween val="midCat"/>
      </c:valAx>
      <c:valAx>
        <c:axId val="532367696"/>
        <c:scaling>
          <c:orientation val="minMax"/>
        </c:scaling>
        <c:delete val="1"/>
        <c:axPos val="b"/>
        <c:numFmt formatCode="General" sourceLinked="1"/>
        <c:majorTickMark val="out"/>
        <c:minorTickMark val="none"/>
        <c:tickLblPos val="nextTo"/>
        <c:crossAx val="53236605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445806134779753E-2"/>
          <c:y val="9.9542098212827126E-2"/>
          <c:w val="0.90667100739947815"/>
          <c:h val="0.84176307685948704"/>
        </c:manualLayout>
      </c:layout>
      <c:scatterChart>
        <c:scatterStyle val="lineMarker"/>
        <c:varyColors val="0"/>
        <c:ser>
          <c:idx val="0"/>
          <c:order val="0"/>
          <c:tx>
            <c:v>WA Average</c:v>
          </c:tx>
          <c:spPr>
            <a:ln w="25400" cap="rnd">
              <a:noFill/>
              <a:round/>
            </a:ln>
            <a:effectLst/>
          </c:spPr>
          <c:marker>
            <c:symbol val="diamond"/>
            <c:size val="9"/>
            <c:spPr>
              <a:solidFill>
                <a:schemeClr val="tx1"/>
              </a:solidFill>
              <a:ln w="9525">
                <a:noFill/>
              </a:ln>
              <a:effectLst/>
            </c:spPr>
          </c:marker>
          <c:trendline>
            <c:spPr>
              <a:ln w="50800" cap="rnd">
                <a:solidFill>
                  <a:schemeClr val="tx1">
                    <a:lumMod val="50000"/>
                    <a:lumOff val="50000"/>
                  </a:schemeClr>
                </a:solidFill>
                <a:prstDash val="solid"/>
              </a:ln>
              <a:effectLst/>
            </c:spPr>
            <c:trendlineType val="linear"/>
            <c:dispRSqr val="0"/>
            <c:dispEq val="0"/>
          </c:trendline>
          <c:xVal>
            <c:numRef>
              <c:f>'The US'!$B$14</c:f>
              <c:numCache>
                <c:formatCode>General</c:formatCode>
                <c:ptCount val="1"/>
                <c:pt idx="0">
                  <c:v>60</c:v>
                </c:pt>
              </c:numCache>
            </c:numRef>
          </c:xVal>
          <c:yVal>
            <c:numRef>
              <c:f>'The US'!$K$14</c:f>
              <c:numCache>
                <c:formatCode>General</c:formatCode>
                <c:ptCount val="1"/>
                <c:pt idx="0">
                  <c:v>68.5</c:v>
                </c:pt>
              </c:numCache>
            </c:numRef>
          </c:yVal>
          <c:smooth val="0"/>
          <c:extLst>
            <c:ext xmlns:c16="http://schemas.microsoft.com/office/drawing/2014/chart" uri="{C3380CC4-5D6E-409C-BE32-E72D297353CC}">
              <c16:uniqueId val="{00000001-BBB6-4B43-9282-8EACC40CE6F9}"/>
            </c:ext>
          </c:extLst>
        </c:ser>
        <c:ser>
          <c:idx val="1"/>
          <c:order val="1"/>
          <c:tx>
            <c:v>Very-Weak Aligned</c:v>
          </c:tx>
          <c:spPr>
            <a:ln w="25400" cap="rnd">
              <a:noFill/>
              <a:round/>
            </a:ln>
            <a:effectLst/>
          </c:spPr>
          <c:marker>
            <c:symbol val="diamond"/>
            <c:size val="9"/>
            <c:spPr>
              <a:solidFill>
                <a:schemeClr val="tx1"/>
              </a:solidFill>
              <a:ln w="9525">
                <a:noFill/>
              </a:ln>
              <a:effectLst/>
            </c:spPr>
          </c:marker>
          <c:trendline>
            <c:spPr>
              <a:ln w="50800" cap="rnd">
                <a:solidFill>
                  <a:schemeClr val="tx1">
                    <a:lumMod val="50000"/>
                    <a:lumOff val="50000"/>
                  </a:schemeClr>
                </a:solidFill>
                <a:prstDash val="solid"/>
              </a:ln>
              <a:effectLst/>
            </c:spPr>
            <c:trendlineType val="linear"/>
            <c:dispRSqr val="0"/>
            <c:dispEq val="0"/>
          </c:trendline>
          <c:xVal>
            <c:numRef>
              <c:f>'The US'!$B$12:$B$14</c:f>
              <c:numCache>
                <c:formatCode>General</c:formatCode>
                <c:ptCount val="3"/>
                <c:pt idx="0">
                  <c:v>72</c:v>
                </c:pt>
                <c:pt idx="1">
                  <c:v>66</c:v>
                </c:pt>
                <c:pt idx="2">
                  <c:v>60</c:v>
                </c:pt>
              </c:numCache>
            </c:numRef>
          </c:xVal>
          <c:yVal>
            <c:numRef>
              <c:f>'The US'!$I$12:$I$14</c:f>
              <c:numCache>
                <c:formatCode>General</c:formatCode>
                <c:ptCount val="3"/>
                <c:pt idx="0">
                  <c:v>9</c:v>
                </c:pt>
                <c:pt idx="1">
                  <c:v>40</c:v>
                </c:pt>
                <c:pt idx="2">
                  <c:v>72</c:v>
                </c:pt>
              </c:numCache>
            </c:numRef>
          </c:yVal>
          <c:smooth val="0"/>
          <c:extLst>
            <c:ext xmlns:c16="http://schemas.microsoft.com/office/drawing/2014/chart" uri="{C3380CC4-5D6E-409C-BE32-E72D297353CC}">
              <c16:uniqueId val="{00000003-BBB6-4B43-9282-8EACC40CE6F9}"/>
            </c:ext>
          </c:extLst>
        </c:ser>
        <c:ser>
          <c:idx val="2"/>
          <c:order val="2"/>
          <c:tx>
            <c:v>Strong-Aligned</c:v>
          </c:tx>
          <c:spPr>
            <a:ln w="25400" cap="rnd">
              <a:noFill/>
              <a:round/>
            </a:ln>
            <a:effectLst/>
          </c:spPr>
          <c:marker>
            <c:symbol val="diamond"/>
            <c:size val="9"/>
            <c:spPr>
              <a:solidFill>
                <a:schemeClr val="tx1"/>
              </a:solidFill>
              <a:ln w="9525">
                <a:noFill/>
              </a:ln>
              <a:effectLst/>
            </c:spPr>
          </c:marker>
          <c:trendline>
            <c:spPr>
              <a:ln w="50800" cap="rnd">
                <a:solidFill>
                  <a:schemeClr val="tx1">
                    <a:lumMod val="50000"/>
                    <a:lumOff val="50000"/>
                  </a:schemeClr>
                </a:solidFill>
                <a:prstDash val="solid"/>
              </a:ln>
              <a:effectLst/>
            </c:spPr>
            <c:trendlineType val="linear"/>
            <c:dispRSqr val="0"/>
            <c:dispEq val="0"/>
          </c:trendline>
          <c:xVal>
            <c:numRef>
              <c:f>'The US'!$B$12:$B$14</c:f>
              <c:numCache>
                <c:formatCode>General</c:formatCode>
                <c:ptCount val="3"/>
                <c:pt idx="0">
                  <c:v>72</c:v>
                </c:pt>
                <c:pt idx="1">
                  <c:v>66</c:v>
                </c:pt>
                <c:pt idx="2">
                  <c:v>60</c:v>
                </c:pt>
              </c:numCache>
            </c:numRef>
          </c:xVal>
          <c:yVal>
            <c:numRef>
              <c:f>'The US'!$M$12:$M$14</c:f>
              <c:numCache>
                <c:formatCode>General</c:formatCode>
                <c:ptCount val="3"/>
                <c:pt idx="0">
                  <c:v>13</c:v>
                </c:pt>
                <c:pt idx="1">
                  <c:v>25</c:v>
                </c:pt>
                <c:pt idx="2">
                  <c:v>47</c:v>
                </c:pt>
              </c:numCache>
            </c:numRef>
          </c:yVal>
          <c:smooth val="0"/>
          <c:extLst>
            <c:ext xmlns:c16="http://schemas.microsoft.com/office/drawing/2014/chart" uri="{C3380CC4-5D6E-409C-BE32-E72D297353CC}">
              <c16:uniqueId val="{00000005-BBB6-4B43-9282-8EACC40CE6F9}"/>
            </c:ext>
          </c:extLst>
        </c:ser>
        <c:ser>
          <c:idx val="3"/>
          <c:order val="3"/>
          <c:tx>
            <c:v>(V)Weakly-Aligned + Y1</c:v>
          </c:tx>
          <c:spPr>
            <a:ln w="25400" cap="rnd">
              <a:noFill/>
              <a:round/>
            </a:ln>
            <a:effectLst/>
          </c:spPr>
          <c:marker>
            <c:symbol val="circle"/>
            <c:size val="8"/>
            <c:spPr>
              <a:solidFill>
                <a:schemeClr val="tx1">
                  <a:lumMod val="50000"/>
                  <a:lumOff val="50000"/>
                </a:schemeClr>
              </a:solidFill>
              <a:ln w="9525">
                <a:noFill/>
              </a:ln>
              <a:effectLst/>
            </c:spPr>
          </c:marker>
          <c:trendline>
            <c:spPr>
              <a:ln w="57150" cap="rnd">
                <a:solidFill>
                  <a:schemeClr val="bg1">
                    <a:lumMod val="75000"/>
                  </a:schemeClr>
                </a:solidFill>
                <a:prstDash val="sysDot"/>
              </a:ln>
              <a:effectLst/>
            </c:spPr>
            <c:trendlineType val="linear"/>
            <c:dispRSqr val="0"/>
            <c:dispEq val="0"/>
          </c:trendline>
          <c:xVal>
            <c:numRef>
              <c:f>'The US'!$B$12:$B$14</c:f>
              <c:numCache>
                <c:formatCode>General</c:formatCode>
                <c:ptCount val="3"/>
                <c:pt idx="0">
                  <c:v>72</c:v>
                </c:pt>
                <c:pt idx="1">
                  <c:v>66</c:v>
                </c:pt>
                <c:pt idx="2">
                  <c:v>60</c:v>
                </c:pt>
              </c:numCache>
            </c:numRef>
          </c:xVal>
          <c:yVal>
            <c:numRef>
              <c:f>'The US'!$G$12:$G$14</c:f>
              <c:numCache>
                <c:formatCode>General</c:formatCode>
                <c:ptCount val="3"/>
                <c:pt idx="0">
                  <c:v>27</c:v>
                </c:pt>
                <c:pt idx="1">
                  <c:v>49</c:v>
                </c:pt>
                <c:pt idx="2">
                  <c:v>82</c:v>
                </c:pt>
              </c:numCache>
            </c:numRef>
          </c:yVal>
          <c:smooth val="0"/>
          <c:extLst>
            <c:ext xmlns:c16="http://schemas.microsoft.com/office/drawing/2014/chart" uri="{C3380CC4-5D6E-409C-BE32-E72D297353CC}">
              <c16:uniqueId val="{00000007-BBB6-4B43-9282-8EACC40CE6F9}"/>
            </c:ext>
          </c:extLst>
        </c:ser>
        <c:ser>
          <c:idx val="4"/>
          <c:order val="4"/>
          <c:tx>
            <c:v>Medium-Constrained</c:v>
          </c:tx>
          <c:spPr>
            <a:ln w="25400" cap="rnd">
              <a:noFill/>
              <a:round/>
            </a:ln>
            <a:effectLst/>
          </c:spPr>
          <c:marker>
            <c:symbol val="square"/>
            <c:size val="9"/>
            <c:spPr>
              <a:solidFill>
                <a:schemeClr val="tx1">
                  <a:lumMod val="50000"/>
                  <a:lumOff val="50000"/>
                </a:schemeClr>
              </a:solidFill>
              <a:ln w="9525">
                <a:noFill/>
              </a:ln>
              <a:effectLst/>
            </c:spPr>
          </c:marker>
          <c:trendline>
            <c:spPr>
              <a:ln w="57150" cap="rnd">
                <a:solidFill>
                  <a:schemeClr val="bg1">
                    <a:lumMod val="75000"/>
                  </a:schemeClr>
                </a:solidFill>
                <a:prstDash val="sysDash"/>
              </a:ln>
              <a:effectLst/>
            </c:spPr>
            <c:trendlineType val="linear"/>
            <c:dispRSqr val="0"/>
            <c:dispEq val="0"/>
          </c:trendline>
          <c:xVal>
            <c:numRef>
              <c:f>'The US'!$B$12:$B$14</c:f>
              <c:numCache>
                <c:formatCode>General</c:formatCode>
                <c:ptCount val="3"/>
                <c:pt idx="0">
                  <c:v>72</c:v>
                </c:pt>
                <c:pt idx="1">
                  <c:v>66</c:v>
                </c:pt>
                <c:pt idx="2">
                  <c:v>60</c:v>
                </c:pt>
              </c:numCache>
            </c:numRef>
          </c:xVal>
          <c:yVal>
            <c:numRef>
              <c:f>'The US'!$O$12:$O$14</c:f>
              <c:numCache>
                <c:formatCode>General</c:formatCode>
                <c:ptCount val="3"/>
                <c:pt idx="0">
                  <c:v>9</c:v>
                </c:pt>
                <c:pt idx="1">
                  <c:v>28</c:v>
                </c:pt>
                <c:pt idx="2">
                  <c:v>48</c:v>
                </c:pt>
              </c:numCache>
            </c:numRef>
          </c:yVal>
          <c:smooth val="0"/>
          <c:extLst>
            <c:ext xmlns:c16="http://schemas.microsoft.com/office/drawing/2014/chart" uri="{C3380CC4-5D6E-409C-BE32-E72D297353CC}">
              <c16:uniqueId val="{00000009-BBB6-4B43-9282-8EACC40CE6F9}"/>
            </c:ext>
          </c:extLst>
        </c:ser>
        <c:ser>
          <c:idx val="5"/>
          <c:order val="5"/>
          <c:tx>
            <c:v>Fully-Constrained</c:v>
          </c:tx>
          <c:spPr>
            <a:ln w="25400" cap="rnd">
              <a:noFill/>
              <a:round/>
            </a:ln>
            <a:effectLst/>
          </c:spPr>
          <c:marker>
            <c:symbol val="square"/>
            <c:size val="8"/>
            <c:spPr>
              <a:solidFill>
                <a:schemeClr val="tx1">
                  <a:lumMod val="50000"/>
                  <a:lumOff val="50000"/>
                </a:schemeClr>
              </a:solidFill>
              <a:ln w="9525">
                <a:noFill/>
              </a:ln>
              <a:effectLst/>
            </c:spPr>
          </c:marker>
          <c:trendline>
            <c:spPr>
              <a:ln w="19050" cap="rnd">
                <a:solidFill>
                  <a:schemeClr val="bg1">
                    <a:lumMod val="65000"/>
                  </a:schemeClr>
                </a:solidFill>
                <a:prstDash val="solid"/>
              </a:ln>
              <a:effectLst/>
            </c:spPr>
            <c:trendlineType val="linear"/>
            <c:dispRSqr val="0"/>
            <c:dispEq val="0"/>
          </c:trendline>
          <c:xVal>
            <c:numRef>
              <c:f>'The US'!$B$12:$B$14</c:f>
              <c:numCache>
                <c:formatCode>General</c:formatCode>
                <c:ptCount val="3"/>
                <c:pt idx="0">
                  <c:v>72</c:v>
                </c:pt>
                <c:pt idx="1">
                  <c:v>66</c:v>
                </c:pt>
                <c:pt idx="2">
                  <c:v>60</c:v>
                </c:pt>
              </c:numCache>
            </c:numRef>
          </c:xVal>
          <c:yVal>
            <c:numRef>
              <c:f>'The US'!$Q$12:$Q$14</c:f>
              <c:numCache>
                <c:formatCode>General</c:formatCode>
                <c:ptCount val="3"/>
                <c:pt idx="0">
                  <c:v>4</c:v>
                </c:pt>
                <c:pt idx="1">
                  <c:v>10</c:v>
                </c:pt>
                <c:pt idx="2">
                  <c:v>11</c:v>
                </c:pt>
              </c:numCache>
            </c:numRef>
          </c:yVal>
          <c:smooth val="0"/>
          <c:extLst>
            <c:ext xmlns:c16="http://schemas.microsoft.com/office/drawing/2014/chart" uri="{C3380CC4-5D6E-409C-BE32-E72D297353CC}">
              <c16:uniqueId val="{0000000B-BBB6-4B43-9282-8EACC40CE6F9}"/>
            </c:ext>
          </c:extLst>
        </c:ser>
        <c:ser>
          <c:idx val="6"/>
          <c:order val="6"/>
          <c:tx>
            <c:v>Medium-Aligned</c:v>
          </c:tx>
          <c:spPr>
            <a:ln w="25400" cap="rnd">
              <a:noFill/>
              <a:round/>
            </a:ln>
            <a:effectLst/>
          </c:spPr>
          <c:marker>
            <c:symbol val="diamond"/>
            <c:size val="9"/>
            <c:spPr>
              <a:solidFill>
                <a:schemeClr val="tx1"/>
              </a:solidFill>
              <a:ln w="9525">
                <a:noFill/>
              </a:ln>
              <a:effectLst/>
            </c:spPr>
          </c:marker>
          <c:trendline>
            <c:spPr>
              <a:ln w="50800" cap="rnd">
                <a:solidFill>
                  <a:schemeClr val="tx1">
                    <a:lumMod val="50000"/>
                    <a:lumOff val="50000"/>
                  </a:schemeClr>
                </a:solidFill>
                <a:prstDash val="solid"/>
              </a:ln>
              <a:effectLst/>
            </c:spPr>
            <c:trendlineType val="linear"/>
            <c:dispRSqr val="0"/>
            <c:dispEq val="0"/>
          </c:trendline>
          <c:xVal>
            <c:numRef>
              <c:f>'The US'!$B$12:$B$14</c:f>
              <c:numCache>
                <c:formatCode>General</c:formatCode>
                <c:ptCount val="3"/>
                <c:pt idx="0">
                  <c:v>72</c:v>
                </c:pt>
                <c:pt idx="1">
                  <c:v>66</c:v>
                </c:pt>
                <c:pt idx="2">
                  <c:v>60</c:v>
                </c:pt>
              </c:numCache>
            </c:numRef>
          </c:xVal>
          <c:yVal>
            <c:numRef>
              <c:f>'The US'!$L$12:$L$14</c:f>
              <c:numCache>
                <c:formatCode>General</c:formatCode>
                <c:ptCount val="3"/>
                <c:pt idx="0">
                  <c:v>12</c:v>
                </c:pt>
                <c:pt idx="1">
                  <c:v>38</c:v>
                </c:pt>
                <c:pt idx="2">
                  <c:v>56</c:v>
                </c:pt>
              </c:numCache>
            </c:numRef>
          </c:yVal>
          <c:smooth val="0"/>
          <c:extLst>
            <c:ext xmlns:c16="http://schemas.microsoft.com/office/drawing/2014/chart" uri="{C3380CC4-5D6E-409C-BE32-E72D297353CC}">
              <c16:uniqueId val="{0000000D-BBB6-4B43-9282-8EACC40CE6F9}"/>
            </c:ext>
          </c:extLst>
        </c:ser>
        <c:ser>
          <c:idx val="7"/>
          <c:order val="7"/>
          <c:tx>
            <c:v>Weak Constraint</c:v>
          </c:tx>
          <c:spPr>
            <a:ln w="25400" cap="rnd">
              <a:noFill/>
              <a:round/>
            </a:ln>
            <a:effectLst/>
          </c:spPr>
          <c:marker>
            <c:symbol val="square"/>
            <c:size val="9"/>
            <c:spPr>
              <a:solidFill>
                <a:schemeClr val="tx1">
                  <a:lumMod val="50000"/>
                  <a:lumOff val="50000"/>
                </a:schemeClr>
              </a:solidFill>
              <a:ln w="9525">
                <a:noFill/>
              </a:ln>
              <a:effectLst/>
            </c:spPr>
          </c:marker>
          <c:trendline>
            <c:spPr>
              <a:ln w="57150" cap="rnd">
                <a:solidFill>
                  <a:schemeClr val="bg1">
                    <a:lumMod val="75000"/>
                  </a:schemeClr>
                </a:solidFill>
                <a:prstDash val="sysDash"/>
              </a:ln>
              <a:effectLst/>
            </c:spPr>
            <c:trendlineType val="linear"/>
            <c:dispRSqr val="0"/>
            <c:dispEq val="0"/>
          </c:trendline>
          <c:xVal>
            <c:numRef>
              <c:f>'The US'!$B$12:$B$14</c:f>
              <c:numCache>
                <c:formatCode>General</c:formatCode>
                <c:ptCount val="3"/>
                <c:pt idx="0">
                  <c:v>72</c:v>
                </c:pt>
                <c:pt idx="1">
                  <c:v>66</c:v>
                </c:pt>
                <c:pt idx="2">
                  <c:v>60</c:v>
                </c:pt>
              </c:numCache>
            </c:numRef>
          </c:xVal>
          <c:yVal>
            <c:numRef>
              <c:f>'The US'!$N$12:$N$14</c:f>
              <c:numCache>
                <c:formatCode>General</c:formatCode>
                <c:ptCount val="3"/>
                <c:pt idx="0">
                  <c:v>20</c:v>
                </c:pt>
                <c:pt idx="1">
                  <c:v>39</c:v>
                </c:pt>
                <c:pt idx="2">
                  <c:v>72</c:v>
                </c:pt>
              </c:numCache>
            </c:numRef>
          </c:yVal>
          <c:smooth val="0"/>
          <c:extLst>
            <c:ext xmlns:c16="http://schemas.microsoft.com/office/drawing/2014/chart" uri="{C3380CC4-5D6E-409C-BE32-E72D297353CC}">
              <c16:uniqueId val="{0000000F-BBB6-4B43-9282-8EACC40CE6F9}"/>
            </c:ext>
          </c:extLst>
        </c:ser>
        <c:ser>
          <c:idx val="8"/>
          <c:order val="8"/>
          <c:tx>
            <c:v>Weak Align</c:v>
          </c:tx>
          <c:spPr>
            <a:ln w="25400" cap="rnd">
              <a:noFill/>
              <a:round/>
            </a:ln>
            <a:effectLst/>
          </c:spPr>
          <c:marker>
            <c:symbol val="diamond"/>
            <c:size val="9"/>
            <c:spPr>
              <a:solidFill>
                <a:schemeClr val="tx1"/>
              </a:solidFill>
              <a:ln w="9525">
                <a:noFill/>
              </a:ln>
              <a:effectLst/>
            </c:spPr>
          </c:marker>
          <c:trendline>
            <c:spPr>
              <a:ln w="50800" cap="rnd">
                <a:solidFill>
                  <a:schemeClr val="tx1">
                    <a:lumMod val="50000"/>
                    <a:lumOff val="50000"/>
                  </a:schemeClr>
                </a:solidFill>
                <a:prstDash val="solid"/>
              </a:ln>
              <a:effectLst/>
            </c:spPr>
            <c:trendlineType val="linear"/>
            <c:dispRSqr val="0"/>
            <c:dispEq val="0"/>
          </c:trendline>
          <c:xVal>
            <c:numRef>
              <c:f>'The US'!$B$12:$B$14</c:f>
              <c:numCache>
                <c:formatCode>General</c:formatCode>
                <c:ptCount val="3"/>
                <c:pt idx="0">
                  <c:v>72</c:v>
                </c:pt>
                <c:pt idx="1">
                  <c:v>66</c:v>
                </c:pt>
                <c:pt idx="2">
                  <c:v>60</c:v>
                </c:pt>
              </c:numCache>
            </c:numRef>
          </c:xVal>
          <c:yVal>
            <c:numRef>
              <c:f>'The US'!$J$12:$J$14</c:f>
              <c:numCache>
                <c:formatCode>General</c:formatCode>
                <c:ptCount val="3"/>
                <c:pt idx="0">
                  <c:v>14</c:v>
                </c:pt>
                <c:pt idx="1">
                  <c:v>32</c:v>
                </c:pt>
                <c:pt idx="2">
                  <c:v>65</c:v>
                </c:pt>
              </c:numCache>
            </c:numRef>
          </c:yVal>
          <c:smooth val="0"/>
          <c:extLst>
            <c:ext xmlns:c16="http://schemas.microsoft.com/office/drawing/2014/chart" uri="{C3380CC4-5D6E-409C-BE32-E72D297353CC}">
              <c16:uniqueId val="{00000011-BBB6-4B43-9282-8EACC40CE6F9}"/>
            </c:ext>
          </c:extLst>
        </c:ser>
        <c:ser>
          <c:idx val="9"/>
          <c:order val="9"/>
          <c:tx>
            <c:v>(V)Weakly-Aligned + Y2</c:v>
          </c:tx>
          <c:spPr>
            <a:ln w="25400" cap="rnd">
              <a:noFill/>
              <a:round/>
            </a:ln>
            <a:effectLst/>
          </c:spPr>
          <c:marker>
            <c:symbol val="circle"/>
            <c:size val="8"/>
            <c:spPr>
              <a:solidFill>
                <a:schemeClr val="tx1">
                  <a:lumMod val="50000"/>
                  <a:lumOff val="50000"/>
                </a:schemeClr>
              </a:solidFill>
              <a:ln w="9525">
                <a:noFill/>
              </a:ln>
              <a:effectLst/>
            </c:spPr>
          </c:marker>
          <c:trendline>
            <c:spPr>
              <a:ln w="57150" cap="rnd">
                <a:solidFill>
                  <a:schemeClr val="bg1">
                    <a:lumMod val="75000"/>
                  </a:schemeClr>
                </a:solidFill>
                <a:prstDash val="sysDot"/>
              </a:ln>
              <a:effectLst/>
            </c:spPr>
            <c:trendlineType val="linear"/>
            <c:dispRSqr val="0"/>
            <c:dispEq val="0"/>
          </c:trendline>
          <c:xVal>
            <c:numRef>
              <c:f>'The US'!$B$12:$B$14</c:f>
              <c:numCache>
                <c:formatCode>General</c:formatCode>
                <c:ptCount val="3"/>
                <c:pt idx="0">
                  <c:v>72</c:v>
                </c:pt>
                <c:pt idx="1">
                  <c:v>66</c:v>
                </c:pt>
                <c:pt idx="2">
                  <c:v>60</c:v>
                </c:pt>
              </c:numCache>
            </c:numRef>
          </c:xVal>
          <c:yVal>
            <c:numRef>
              <c:f>'The US'!$H$12:$H$14</c:f>
              <c:numCache>
                <c:formatCode>General</c:formatCode>
                <c:ptCount val="3"/>
                <c:pt idx="0">
                  <c:v>39</c:v>
                </c:pt>
                <c:pt idx="2">
                  <c:v>90</c:v>
                </c:pt>
              </c:numCache>
            </c:numRef>
          </c:yVal>
          <c:smooth val="0"/>
          <c:extLst>
            <c:ext xmlns:c16="http://schemas.microsoft.com/office/drawing/2014/chart" uri="{C3380CC4-5D6E-409C-BE32-E72D297353CC}">
              <c16:uniqueId val="{00000013-BBB6-4B43-9282-8EACC40CE6F9}"/>
            </c:ext>
          </c:extLst>
        </c:ser>
        <c:ser>
          <c:idx val="10"/>
          <c:order val="10"/>
          <c:tx>
            <c:v>Strong-Constrained</c:v>
          </c:tx>
          <c:spPr>
            <a:ln w="25400" cap="rnd">
              <a:noFill/>
              <a:round/>
            </a:ln>
            <a:effectLst/>
          </c:spPr>
          <c:marker>
            <c:symbol val="square"/>
            <c:size val="9"/>
            <c:spPr>
              <a:solidFill>
                <a:schemeClr val="tx1">
                  <a:lumMod val="50000"/>
                  <a:lumOff val="50000"/>
                </a:schemeClr>
              </a:solidFill>
              <a:ln w="9525">
                <a:noFill/>
              </a:ln>
              <a:effectLst/>
            </c:spPr>
          </c:marker>
          <c:trendline>
            <c:spPr>
              <a:ln w="57150" cap="rnd">
                <a:solidFill>
                  <a:schemeClr val="bg1">
                    <a:lumMod val="75000"/>
                  </a:schemeClr>
                </a:solidFill>
                <a:prstDash val="sysDash"/>
              </a:ln>
              <a:effectLst/>
            </c:spPr>
            <c:trendlineType val="linear"/>
            <c:dispRSqr val="0"/>
            <c:dispEq val="0"/>
          </c:trendline>
          <c:xVal>
            <c:numRef>
              <c:f>'The US'!$B$12:$B$14</c:f>
              <c:numCache>
                <c:formatCode>General</c:formatCode>
                <c:ptCount val="3"/>
                <c:pt idx="0">
                  <c:v>72</c:v>
                </c:pt>
                <c:pt idx="1">
                  <c:v>66</c:v>
                </c:pt>
                <c:pt idx="2">
                  <c:v>60</c:v>
                </c:pt>
              </c:numCache>
            </c:numRef>
          </c:xVal>
          <c:yVal>
            <c:numRef>
              <c:f>'The US'!$P$12:$P$14</c:f>
              <c:numCache>
                <c:formatCode>General</c:formatCode>
                <c:ptCount val="3"/>
                <c:pt idx="0">
                  <c:v>5</c:v>
                </c:pt>
                <c:pt idx="1">
                  <c:v>16</c:v>
                </c:pt>
                <c:pt idx="2">
                  <c:v>28</c:v>
                </c:pt>
              </c:numCache>
            </c:numRef>
          </c:yVal>
          <c:smooth val="0"/>
          <c:extLst>
            <c:ext xmlns:c16="http://schemas.microsoft.com/office/drawing/2014/chart" uri="{C3380CC4-5D6E-409C-BE32-E72D297353CC}">
              <c16:uniqueId val="{00000015-BBB6-4B43-9282-8EACC40CE6F9}"/>
            </c:ext>
          </c:extLst>
        </c:ser>
        <c:dLbls>
          <c:showLegendKey val="0"/>
          <c:showVal val="0"/>
          <c:showCatName val="0"/>
          <c:showSerName val="0"/>
          <c:showPercent val="0"/>
          <c:showBubbleSize val="0"/>
        </c:dLbls>
        <c:axId val="531379768"/>
        <c:axId val="531390592"/>
      </c:scatterChart>
      <c:valAx>
        <c:axId val="531379768"/>
        <c:scaling>
          <c:orientation val="minMax"/>
          <c:max val="78"/>
          <c:min val="54"/>
        </c:scaling>
        <c:delete val="1"/>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GB" sz="1100" b="1"/>
                  <a:t>title</a:t>
                </a:r>
              </a:p>
            </c:rich>
          </c:tx>
          <c:layout>
            <c:manualLayout>
              <c:xMode val="edge"/>
              <c:yMode val="edge"/>
              <c:x val="4.902872414440481E-3"/>
              <c:y val="0.949603848792759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crossAx val="531390592"/>
        <c:crosses val="autoZero"/>
        <c:crossBetween val="midCat"/>
        <c:majorUnit val="6"/>
      </c:valAx>
      <c:valAx>
        <c:axId val="531390592"/>
        <c:scaling>
          <c:orientation val="minMax"/>
          <c:max val="90"/>
        </c:scaling>
        <c:delete val="0"/>
        <c:axPos val="r"/>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GB" sz="1800" b="1"/>
                  <a:t>% Climate-Change most endorsing responses</a:t>
                </a:r>
              </a:p>
            </c:rich>
          </c:tx>
          <c:layout>
            <c:manualLayout>
              <c:xMode val="edge"/>
              <c:yMode val="edge"/>
              <c:x val="0.96363585161952936"/>
              <c:y val="0.1595625183781488"/>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531379768"/>
        <c:crosses val="max"/>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GB" sz="1800" b="1" i="0" u="none" strike="noStrike" baseline="0">
                <a:effectLst/>
              </a:rPr>
              <a:t>Climate-change most endorsing responses to an </a:t>
            </a:r>
            <a:r>
              <a:rPr lang="en-GB" sz="1800" b="1" i="1" u="none" strike="noStrike" baseline="0">
                <a:effectLst/>
              </a:rPr>
              <a:t>unconstrained</a:t>
            </a:r>
            <a:r>
              <a:rPr lang="en-GB" sz="1800" b="1" i="0" u="none" strike="noStrike" baseline="0">
                <a:effectLst/>
              </a:rPr>
              <a:t> and weakly-aligned climate survey question (series WA, </a:t>
            </a:r>
            <a:r>
              <a:rPr lang="en-GB" sz="1800" b="1" i="0" u="none" strike="noStrike" baseline="0">
                <a:solidFill>
                  <a:schemeClr val="tx1"/>
                </a:solidFill>
                <a:effectLst/>
              </a:rPr>
              <a:t>black</a:t>
            </a:r>
            <a:r>
              <a:rPr lang="en-GB" sz="1800" b="1" i="0" u="none" strike="noStrike" baseline="0">
                <a:effectLst/>
              </a:rPr>
              <a:t>), </a:t>
            </a:r>
            <a:r>
              <a:rPr lang="en-GB" sz="1800" b="0" i="0" u="none" strike="noStrike" baseline="0">
                <a:effectLst/>
              </a:rPr>
              <a:t>and</a:t>
            </a:r>
            <a:r>
              <a:rPr lang="en-GB" sz="1800" b="1" i="0" u="none" strike="noStrike" baseline="0">
                <a:effectLst/>
              </a:rPr>
              <a:t> a strong </a:t>
            </a:r>
            <a:r>
              <a:rPr lang="en-GB" sz="1800" b="1" i="1" u="none" strike="noStrike" baseline="0">
                <a:effectLst/>
              </a:rPr>
              <a:t>reality-constrained</a:t>
            </a:r>
            <a:r>
              <a:rPr lang="en-GB" sz="1800" b="1" i="0" u="none" strike="noStrike" baseline="0">
                <a:effectLst/>
              </a:rPr>
              <a:t> question (series SC, </a:t>
            </a:r>
            <a:r>
              <a:rPr lang="en-GB" sz="1800" b="1" i="0" u="none" strike="noStrike" baseline="0">
                <a:solidFill>
                  <a:schemeClr val="bg1">
                    <a:lumMod val="65000"/>
                  </a:schemeClr>
                </a:solidFill>
                <a:effectLst/>
              </a:rPr>
              <a:t>grey</a:t>
            </a:r>
            <a:r>
              <a:rPr lang="en-GB" sz="1800" b="1" i="0" u="none" strike="noStrike" baseline="0">
                <a:effectLst/>
              </a:rPr>
              <a:t>) </a:t>
            </a:r>
            <a:r>
              <a:rPr lang="en-GB" sz="1800" b="0" i="0" u="none" strike="noStrike" baseline="0">
                <a:effectLst/>
              </a:rPr>
              <a:t>versus </a:t>
            </a:r>
            <a:r>
              <a:rPr lang="en-GB" sz="1800" b="1" i="0" u="none" strike="noStrike" baseline="0">
                <a:effectLst/>
              </a:rPr>
              <a:t>Debiased National Religiosity.</a:t>
            </a:r>
            <a:endParaRPr lang="en-GB" sz="18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6.6926947896695094E-2"/>
          <c:y val="0.14214959960930967"/>
          <c:w val="0.91111816488525976"/>
          <c:h val="0.75691301119220777"/>
        </c:manualLayout>
      </c:layout>
      <c:scatterChart>
        <c:scatterStyle val="lineMarker"/>
        <c:varyColors val="0"/>
        <c:ser>
          <c:idx val="2"/>
          <c:order val="2"/>
          <c:tx>
            <c:v>UN Power</c:v>
          </c:tx>
          <c:spPr>
            <a:ln w="25400" cap="rnd">
              <a:noFill/>
              <a:round/>
            </a:ln>
            <a:effectLst/>
          </c:spPr>
          <c:marker>
            <c:symbol val="circle"/>
            <c:size val="6"/>
            <c:spPr>
              <a:solidFill>
                <a:schemeClr val="tx1">
                  <a:lumMod val="85000"/>
                  <a:lumOff val="15000"/>
                </a:schemeClr>
              </a:solidFill>
              <a:ln w="9525">
                <a:noFill/>
              </a:ln>
              <a:effectLst/>
            </c:spPr>
          </c:marker>
          <c:dLbls>
            <c:dLbl>
              <c:idx val="0"/>
              <c:layout>
                <c:manualLayout>
                  <c:x val="-6.9895848039238012E-2"/>
                  <c:y val="-5.0977060322854716E-3"/>
                </c:manualLayout>
              </c:layout>
              <c:tx>
                <c:rich>
                  <a:bodyPr/>
                  <a:lstStyle/>
                  <a:p>
                    <a:fld id="{DDADEA16-DE1B-484C-BC16-9A0C00804CC4}"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75E3-4B2D-9E4C-1CB72A1A0085}"/>
                </c:ext>
              </c:extLst>
            </c:dLbl>
            <c:dLbl>
              <c:idx val="1"/>
              <c:tx>
                <c:rich>
                  <a:bodyPr/>
                  <a:lstStyle/>
                  <a:p>
                    <a:fld id="{1839E087-B573-4EEB-817B-1E873CC67591}" type="CELLRANGE">
                      <a:rPr lang="en-GB"/>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75E3-4B2D-9E4C-1CB72A1A0085}"/>
                </c:ext>
              </c:extLst>
            </c:dLbl>
            <c:dLbl>
              <c:idx val="2"/>
              <c:tx>
                <c:rich>
                  <a:bodyPr/>
                  <a:lstStyle/>
                  <a:p>
                    <a:fld id="{13599634-B5F7-4AC1-A208-0E3CD5EE5685}" type="CELLRANGE">
                      <a:rPr lang="en-GB"/>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75E3-4B2D-9E4C-1CB72A1A0085}"/>
                </c:ext>
              </c:extLst>
            </c:dLbl>
            <c:dLbl>
              <c:idx val="3"/>
              <c:layout>
                <c:manualLayout>
                  <c:x val="-4.6263781804602444E-2"/>
                  <c:y val="-6.2304576202374814E-17"/>
                </c:manualLayout>
              </c:layout>
              <c:tx>
                <c:rich>
                  <a:bodyPr/>
                  <a:lstStyle/>
                  <a:p>
                    <a:fld id="{F926331D-7282-4255-A48D-E847B1E6F4FE}"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75E3-4B2D-9E4C-1CB72A1A0085}"/>
                </c:ext>
              </c:extLst>
            </c:dLbl>
            <c:dLbl>
              <c:idx val="4"/>
              <c:layout>
                <c:manualLayout>
                  <c:x val="-2.3134759976866088E-3"/>
                  <c:y val="-6.2304576202374814E-17"/>
                </c:manualLayout>
              </c:layout>
              <c:tx>
                <c:rich>
                  <a:bodyPr/>
                  <a:lstStyle/>
                  <a:p>
                    <a:fld id="{309F42CF-33EE-4A5E-91D4-F6A1FF251E68}"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75E3-4B2D-9E4C-1CB72A1A0085}"/>
                </c:ext>
              </c:extLst>
            </c:dLbl>
            <c:dLbl>
              <c:idx val="5"/>
              <c:tx>
                <c:rich>
                  <a:bodyPr/>
                  <a:lstStyle/>
                  <a:p>
                    <a:fld id="{4FFC4440-6E2E-4303-9B3A-7CB3F115DE62}"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75E3-4B2D-9E4C-1CB72A1A0085}"/>
                </c:ext>
              </c:extLst>
            </c:dLbl>
            <c:dLbl>
              <c:idx val="6"/>
              <c:layout>
                <c:manualLayout>
                  <c:x val="-5.4181607865818306E-2"/>
                  <c:y val="1.6992353440951572E-3"/>
                </c:manualLayout>
              </c:layout>
              <c:tx>
                <c:rich>
                  <a:bodyPr/>
                  <a:lstStyle/>
                  <a:p>
                    <a:fld id="{FB09B5AB-E78F-4421-8668-77C5EB12C174}"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75E3-4B2D-9E4C-1CB72A1A0085}"/>
                </c:ext>
              </c:extLst>
            </c:dLbl>
            <c:dLbl>
              <c:idx val="7"/>
              <c:tx>
                <c:rich>
                  <a:bodyPr/>
                  <a:lstStyle/>
                  <a:p>
                    <a:fld id="{32EBCD05-6281-4727-80D5-DA44652EBCC3}"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75E3-4B2D-9E4C-1CB72A1A0085}"/>
                </c:ext>
              </c:extLst>
            </c:dLbl>
            <c:dLbl>
              <c:idx val="8"/>
              <c:tx>
                <c:rich>
                  <a:bodyPr/>
                  <a:lstStyle/>
                  <a:p>
                    <a:fld id="{973C71DF-1970-4006-B360-B596D84837CA}"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75E3-4B2D-9E4C-1CB72A1A0085}"/>
                </c:ext>
              </c:extLst>
            </c:dLbl>
            <c:dLbl>
              <c:idx val="9"/>
              <c:layout>
                <c:manualLayout>
                  <c:x val="-3.44013880855987E-2"/>
                  <c:y val="-1.7357622140902737E-2"/>
                </c:manualLayout>
              </c:layout>
              <c:tx>
                <c:rich>
                  <a:bodyPr/>
                  <a:lstStyle/>
                  <a:p>
                    <a:fld id="{2A5BB77A-04D6-4253-A379-3CF181083854}"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75E3-4B2D-9E4C-1CB72A1A0085}"/>
                </c:ext>
              </c:extLst>
            </c:dLbl>
            <c:dLbl>
              <c:idx val="10"/>
              <c:layout>
                <c:manualLayout>
                  <c:x val="-4.6969391983896748E-2"/>
                  <c:y val="1.5658520594866169E-2"/>
                </c:manualLayout>
              </c:layout>
              <c:tx>
                <c:rich>
                  <a:bodyPr/>
                  <a:lstStyle/>
                  <a:p>
                    <a:fld id="{B0DC360A-2315-44B7-AAF4-E7451A3E37AC}"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75E3-4B2D-9E4C-1CB72A1A0085}"/>
                </c:ext>
              </c:extLst>
            </c:dLbl>
            <c:dLbl>
              <c:idx val="11"/>
              <c:tx>
                <c:rich>
                  <a:bodyPr/>
                  <a:lstStyle/>
                  <a:p>
                    <a:fld id="{DFB48A93-17E0-43DF-BF81-4C5A58D42317}"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75E3-4B2D-9E4C-1CB72A1A0085}"/>
                </c:ext>
              </c:extLst>
            </c:dLbl>
            <c:dLbl>
              <c:idx val="12"/>
              <c:tx>
                <c:rich>
                  <a:bodyPr/>
                  <a:lstStyle/>
                  <a:p>
                    <a:fld id="{C6B15911-404C-4D05-B1D7-E1A413A6F18B}"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75E3-4B2D-9E4C-1CB72A1A0085}"/>
                </c:ext>
              </c:extLst>
            </c:dLbl>
            <c:dLbl>
              <c:idx val="13"/>
              <c:tx>
                <c:rich>
                  <a:bodyPr/>
                  <a:lstStyle/>
                  <a:p>
                    <a:fld id="{2DAA02E1-89AA-4A6E-ACC3-CAAF3D6E369C}"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75E3-4B2D-9E4C-1CB72A1A0085}"/>
                </c:ext>
              </c:extLst>
            </c:dLbl>
            <c:dLbl>
              <c:idx val="14"/>
              <c:tx>
                <c:rich>
                  <a:bodyPr/>
                  <a:lstStyle/>
                  <a:p>
                    <a:fld id="{813158BA-0851-4BF5-938E-6C781545DD8E}"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75E3-4B2D-9E4C-1CB72A1A0085}"/>
                </c:ext>
              </c:extLst>
            </c:dLbl>
            <c:dLbl>
              <c:idx val="15"/>
              <c:tx>
                <c:rich>
                  <a:bodyPr/>
                  <a:lstStyle/>
                  <a:p>
                    <a:fld id="{86BBB71A-CE84-4499-AA8F-8B5351306ADF}"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75E3-4B2D-9E4C-1CB72A1A0085}"/>
                </c:ext>
              </c:extLst>
            </c:dLbl>
            <c:dLbl>
              <c:idx val="16"/>
              <c:layout>
                <c:manualLayout>
                  <c:x val="-3.470213996529786E-3"/>
                  <c:y val="-5.0977060322854716E-3"/>
                </c:manualLayout>
              </c:layout>
              <c:tx>
                <c:rich>
                  <a:bodyPr/>
                  <a:lstStyle/>
                  <a:p>
                    <a:fld id="{8489E1F7-C46D-4B34-A338-865F1E5A2270}"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75E3-4B2D-9E4C-1CB72A1A0085}"/>
                </c:ext>
              </c:extLst>
            </c:dLbl>
            <c:dLbl>
              <c:idx val="17"/>
              <c:layout>
                <c:manualLayout>
                  <c:x val="-2.8094342458204871E-2"/>
                  <c:y val="1.0560814562580697E-2"/>
                </c:manualLayout>
              </c:layout>
              <c:tx>
                <c:rich>
                  <a:bodyPr/>
                  <a:lstStyle/>
                  <a:p>
                    <a:fld id="{45591F39-6F70-4214-ABFC-C0096D5D4DC8}"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75E3-4B2D-9E4C-1CB72A1A0085}"/>
                </c:ext>
              </c:extLst>
            </c:dLbl>
            <c:dLbl>
              <c:idx val="18"/>
              <c:layout>
                <c:manualLayout>
                  <c:x val="-4.5861838120437377E-2"/>
                  <c:y val="-1.9056857484998017E-2"/>
                </c:manualLayout>
              </c:layout>
              <c:tx>
                <c:rich>
                  <a:bodyPr/>
                  <a:lstStyle/>
                  <a:p>
                    <a:fld id="{5F09F8AC-B0BB-4D3D-8F19-9B60D9C3FE14}"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75E3-4B2D-9E4C-1CB72A1A0085}"/>
                </c:ext>
              </c:extLst>
            </c:dLbl>
            <c:dLbl>
              <c:idx val="19"/>
              <c:layout>
                <c:manualLayout>
                  <c:x val="-3.3004649722428461E-2"/>
                  <c:y val="1.7357755938961324E-2"/>
                </c:manualLayout>
              </c:layout>
              <c:tx>
                <c:rich>
                  <a:bodyPr/>
                  <a:lstStyle/>
                  <a:p>
                    <a:fld id="{92D05173-73AF-42A5-8DC0-B948ED0A77D2}"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75E3-4B2D-9E4C-1CB72A1A0085}"/>
                </c:ext>
              </c:extLst>
            </c:dLbl>
            <c:dLbl>
              <c:idx val="20"/>
              <c:layout>
                <c:manualLayout>
                  <c:x val="-3.4702139965297435E-3"/>
                  <c:y val="0"/>
                </c:manualLayout>
              </c:layout>
              <c:tx>
                <c:rich>
                  <a:bodyPr/>
                  <a:lstStyle/>
                  <a:p>
                    <a:fld id="{CA3C1CDD-99E6-4F56-80A0-5586EB5CFCBE}"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75E3-4B2D-9E4C-1CB72A1A0085}"/>
                </c:ext>
              </c:extLst>
            </c:dLbl>
            <c:dLbl>
              <c:idx val="21"/>
              <c:layout>
                <c:manualLayout>
                  <c:x val="-0.10624638519375365"/>
                  <c:y val="-6.7969413763807537E-3"/>
                </c:manualLayout>
              </c:layout>
              <c:tx>
                <c:rich>
                  <a:bodyPr/>
                  <a:lstStyle/>
                  <a:p>
                    <a:fld id="{0FC9F2CC-F7BF-4C9C-B1D6-1A88DA4FF8AE}"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75E3-4B2D-9E4C-1CB72A1A0085}"/>
                </c:ext>
              </c:extLst>
            </c:dLbl>
            <c:dLbl>
              <c:idx val="22"/>
              <c:layout>
                <c:manualLayout>
                  <c:x val="-5.8334297281665747E-2"/>
                  <c:y val="1.6992353440951572E-3"/>
                </c:manualLayout>
              </c:layout>
              <c:tx>
                <c:rich>
                  <a:bodyPr/>
                  <a:lstStyle/>
                  <a:p>
                    <a:fld id="{DBED18FB-EFC3-4255-ADBD-32BEBBDFFA84}"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75E3-4B2D-9E4C-1CB72A1A0085}"/>
                </c:ext>
              </c:extLst>
            </c:dLbl>
            <c:dLbl>
              <c:idx val="23"/>
              <c:layout>
                <c:manualLayout>
                  <c:x val="-0.10053792871032824"/>
                  <c:y val="1.1894647408665976E-2"/>
                </c:manualLayout>
              </c:layout>
              <c:tx>
                <c:rich>
                  <a:bodyPr/>
                  <a:lstStyle/>
                  <a:p>
                    <a:fld id="{5F6DF4FA-04CB-4F4A-B0AC-1F799F687921}"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75E3-4B2D-9E4C-1CB72A1A0085}"/>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l"/>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28575" cap="rnd">
                <a:solidFill>
                  <a:schemeClr val="tx1">
                    <a:lumMod val="85000"/>
                    <a:lumOff val="15000"/>
                  </a:schemeClr>
                </a:solidFill>
                <a:prstDash val="solid"/>
              </a:ln>
              <a:effectLst/>
            </c:spPr>
            <c:trendlineType val="linear"/>
            <c:dispRSqr val="1"/>
            <c:dispEq val="0"/>
            <c:trendlineLbl>
              <c:layout>
                <c:manualLayout>
                  <c:x val="0.13040208030676328"/>
                  <c:y val="-9.3623719719826859E-2"/>
                </c:manualLayout>
              </c:layout>
              <c:numFmt formatCode="General" sourceLinked="0"/>
              <c:spPr>
                <a:noFill/>
                <a:ln>
                  <a:noFill/>
                </a:ln>
                <a:effectLst/>
              </c:spPr>
              <c:txPr>
                <a:bodyPr rot="0" spcFirstLastPara="1" vertOverflow="ellipsis" vert="horz" wrap="square" anchor="ctr" anchorCtr="1"/>
                <a:lstStyle/>
                <a:p>
                  <a:pPr>
                    <a:defRPr sz="1600" b="1" i="0" u="none" strike="noStrike" kern="1200" baseline="0">
                      <a:solidFill>
                        <a:schemeClr val="tx1">
                          <a:lumMod val="85000"/>
                          <a:lumOff val="15000"/>
                        </a:schemeClr>
                      </a:solidFill>
                      <a:latin typeface="+mn-lt"/>
                      <a:ea typeface="+mn-ea"/>
                      <a:cs typeface="+mn-cs"/>
                    </a:defRPr>
                  </a:pPr>
                  <a:endParaRPr lang="en-US"/>
                </a:p>
              </c:txPr>
            </c:trendlineLbl>
          </c:trendline>
          <c:xVal>
            <c:numRef>
              <c:f>'Main Trends'!$D$44:$D$67</c:f>
              <c:numCache>
                <c:formatCode>General</c:formatCode>
                <c:ptCount val="24"/>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59.347999999999999</c:v>
                </c:pt>
                <c:pt idx="13">
                  <c:v>47.198</c:v>
                </c:pt>
                <c:pt idx="14">
                  <c:v>67.853000000000009</c:v>
                </c:pt>
                <c:pt idx="15">
                  <c:v>36.262999999999998</c:v>
                </c:pt>
                <c:pt idx="16">
                  <c:v>39.908000000000001</c:v>
                </c:pt>
                <c:pt idx="17">
                  <c:v>31.402999999999999</c:v>
                </c:pt>
                <c:pt idx="18">
                  <c:v>28.972999999999999</c:v>
                </c:pt>
                <c:pt idx="19">
                  <c:v>38.692999999999998</c:v>
                </c:pt>
                <c:pt idx="20">
                  <c:v>37.478000000000002</c:v>
                </c:pt>
                <c:pt idx="21">
                  <c:v>30.188000000000002</c:v>
                </c:pt>
                <c:pt idx="22">
                  <c:v>24.113</c:v>
                </c:pt>
                <c:pt idx="23">
                  <c:v>27.757999999999999</c:v>
                </c:pt>
              </c:numCache>
            </c:numRef>
          </c:xVal>
          <c:yVal>
            <c:numRef>
              <c:f>'Main Trends'!$C$44:$C$67</c:f>
              <c:numCache>
                <c:formatCode>General</c:formatCode>
                <c:ptCount val="24"/>
                <c:pt idx="0">
                  <c:v>64</c:v>
                </c:pt>
                <c:pt idx="1">
                  <c:v>58</c:v>
                </c:pt>
                <c:pt idx="2">
                  <c:v>67</c:v>
                </c:pt>
                <c:pt idx="3">
                  <c:v>56</c:v>
                </c:pt>
                <c:pt idx="4">
                  <c:v>51</c:v>
                </c:pt>
                <c:pt idx="5">
                  <c:v>44</c:v>
                </c:pt>
                <c:pt idx="6">
                  <c:v>62</c:v>
                </c:pt>
                <c:pt idx="7">
                  <c:v>53</c:v>
                </c:pt>
                <c:pt idx="8">
                  <c:v>47</c:v>
                </c:pt>
                <c:pt idx="9">
                  <c:v>47</c:v>
                </c:pt>
                <c:pt idx="10">
                  <c:v>46</c:v>
                </c:pt>
                <c:pt idx="11">
                  <c:v>41</c:v>
                </c:pt>
                <c:pt idx="12">
                  <c:v>50</c:v>
                </c:pt>
                <c:pt idx="13">
                  <c:v>43</c:v>
                </c:pt>
                <c:pt idx="14">
                  <c:v>49</c:v>
                </c:pt>
                <c:pt idx="15">
                  <c:v>36</c:v>
                </c:pt>
                <c:pt idx="16">
                  <c:v>31</c:v>
                </c:pt>
                <c:pt idx="17">
                  <c:v>29</c:v>
                </c:pt>
                <c:pt idx="18">
                  <c:v>32</c:v>
                </c:pt>
                <c:pt idx="19">
                  <c:v>27</c:v>
                </c:pt>
                <c:pt idx="20">
                  <c:v>29</c:v>
                </c:pt>
                <c:pt idx="21">
                  <c:v>31</c:v>
                </c:pt>
                <c:pt idx="22">
                  <c:v>23</c:v>
                </c:pt>
                <c:pt idx="23">
                  <c:v>27</c:v>
                </c:pt>
              </c:numCache>
            </c:numRef>
          </c:yVal>
          <c:smooth val="0"/>
          <c:extLst>
            <c:ext xmlns:c15="http://schemas.microsoft.com/office/drawing/2012/chart" uri="{02D57815-91ED-43cb-92C2-25804820EDAC}">
              <c15:datalabelsRange>
                <c15:f>'Main Trends'!$B$44:$B$67</c15:f>
                <c15:dlblRangeCache>
                  <c:ptCount val="24"/>
                  <c:pt idx="0">
                    <c:v>Phillipines</c:v>
                  </c:pt>
                  <c:pt idx="1">
                    <c:v>India</c:v>
                  </c:pt>
                  <c:pt idx="2">
                    <c:v>Qatar</c:v>
                  </c:pt>
                  <c:pt idx="3">
                    <c:v>Egypt</c:v>
                  </c:pt>
                  <c:pt idx="4">
                    <c:v>UAE</c:v>
                  </c:pt>
                  <c:pt idx="5">
                    <c:v>Thailand</c:v>
                  </c:pt>
                  <c:pt idx="6">
                    <c:v>Kuwait</c:v>
                  </c:pt>
                  <c:pt idx="7">
                    <c:v>Bahrain</c:v>
                  </c:pt>
                  <c:pt idx="8">
                    <c:v>Malaysia</c:v>
                  </c:pt>
                  <c:pt idx="9">
                    <c:v>Indonesia</c:v>
                  </c:pt>
                  <c:pt idx="10">
                    <c:v>Saudia Arabia</c:v>
                  </c:pt>
                  <c:pt idx="11">
                    <c:v>Singapore</c:v>
                  </c:pt>
                  <c:pt idx="12">
                    <c:v>Taiwan</c:v>
                  </c:pt>
                  <c:pt idx="13">
                    <c:v>Spain</c:v>
                  </c:pt>
                  <c:pt idx="14">
                    <c:v>Italy</c:v>
                  </c:pt>
                  <c:pt idx="15">
                    <c:v>Australia</c:v>
                  </c:pt>
                  <c:pt idx="16">
                    <c:v>France</c:v>
                  </c:pt>
                  <c:pt idx="17">
                    <c:v>Hong Kong</c:v>
                  </c:pt>
                  <c:pt idx="18">
                    <c:v>Great Britain</c:v>
                  </c:pt>
                  <c:pt idx="19">
                    <c:v>Germany</c:v>
                  </c:pt>
                  <c:pt idx="20">
                    <c:v>Finland</c:v>
                  </c:pt>
                  <c:pt idx="21">
                    <c:v>Norway</c:v>
                  </c:pt>
                  <c:pt idx="22">
                    <c:v>Sweden</c:v>
                  </c:pt>
                  <c:pt idx="23">
                    <c:v>Denmark</c:v>
                  </c:pt>
                </c15:dlblRangeCache>
              </c15:datalabelsRange>
            </c:ext>
            <c:ext xmlns:c16="http://schemas.microsoft.com/office/drawing/2014/chart" uri="{C3380CC4-5D6E-409C-BE32-E72D297353CC}">
              <c16:uniqueId val="{00000019-75E3-4B2D-9E4C-1CB72A1A0085}"/>
            </c:ext>
          </c:extLst>
        </c:ser>
        <c:dLbls>
          <c:showLegendKey val="0"/>
          <c:showVal val="0"/>
          <c:showCatName val="0"/>
          <c:showSerName val="0"/>
          <c:showPercent val="0"/>
          <c:showBubbleSize val="0"/>
        </c:dLbls>
        <c:axId val="546280360"/>
        <c:axId val="546282328"/>
        <c:extLst>
          <c:ext xmlns:c15="http://schemas.microsoft.com/office/drawing/2012/chart" uri="{02D57815-91ED-43cb-92C2-25804820EDAC}">
            <c15:filteredScatterSeries>
              <c15:ser>
                <c:idx val="0"/>
                <c:order val="0"/>
                <c:tx>
                  <c:v>Climate Concern, PI:GD'</c:v>
                </c:tx>
                <c:spPr>
                  <a:ln w="25400" cap="rnd">
                    <a:noFill/>
                    <a:round/>
                  </a:ln>
                  <a:effectLst/>
                </c:spPr>
                <c:marker>
                  <c:symbol val="circle"/>
                  <c:size val="5"/>
                  <c:spPr>
                    <a:solidFill>
                      <a:schemeClr val="accent1"/>
                    </a:solidFill>
                    <a:ln w="9525">
                      <a:solidFill>
                        <a:schemeClr val="accent1"/>
                      </a:solidFill>
                    </a:ln>
                    <a:effectLst/>
                  </c:spPr>
                </c:marker>
                <c:dLbls>
                  <c:dLbl>
                    <c:idx val="0"/>
                    <c:tx>
                      <c:rich>
                        <a:bodyPr/>
                        <a:lstStyle/>
                        <a:p>
                          <a:fld id="{AD2738DF-46B7-4D26-93EE-22BD538121CE}"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32-75E3-4B2D-9E4C-1CB72A1A0085}"/>
                      </c:ext>
                    </c:extLst>
                  </c:dLbl>
                  <c:dLbl>
                    <c:idx val="1"/>
                    <c:tx>
                      <c:rich>
                        <a:bodyPr/>
                        <a:lstStyle/>
                        <a:p>
                          <a:fld id="{590FDE63-9F46-4A7C-B99A-0BAD6E897725}"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33-75E3-4B2D-9E4C-1CB72A1A0085}"/>
                      </c:ext>
                    </c:extLst>
                  </c:dLbl>
                  <c:dLbl>
                    <c:idx val="2"/>
                    <c:tx>
                      <c:rich>
                        <a:bodyPr/>
                        <a:lstStyle/>
                        <a:p>
                          <a:fld id="{A3CAFF3B-F399-46EE-BC76-9C87807CE1C1}"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34-75E3-4B2D-9E4C-1CB72A1A0085}"/>
                      </c:ext>
                    </c:extLst>
                  </c:dLbl>
                  <c:dLbl>
                    <c:idx val="3"/>
                    <c:tx>
                      <c:rich>
                        <a:bodyPr/>
                        <a:lstStyle/>
                        <a:p>
                          <a:fld id="{42EAC52B-F568-42E6-8D33-EE7DC859E620}" type="CELLRANGE">
                            <a:rPr lang="en-US"/>
                            <a:pPr/>
                            <a:t>[CELLRANGE]</a:t>
                          </a:fld>
                          <a:endParaRPr lang="en-GB"/>
                        </a:p>
                      </c:rich>
                    </c:tx>
                    <c:dLblPos val="t"/>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35-75E3-4B2D-9E4C-1CB72A1A0085}"/>
                      </c:ext>
                    </c:extLst>
                  </c:dLbl>
                  <c:dLbl>
                    <c:idx val="4"/>
                    <c:tx>
                      <c:rich>
                        <a:bodyPr/>
                        <a:lstStyle/>
                        <a:p>
                          <a:fld id="{F069DDD1-BC11-4AF5-9EC4-0A50B3A9A7CE}"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36-75E3-4B2D-9E4C-1CB72A1A0085}"/>
                      </c:ext>
                    </c:extLst>
                  </c:dLbl>
                  <c:dLbl>
                    <c:idx val="5"/>
                    <c:tx>
                      <c:rich>
                        <a:bodyPr/>
                        <a:lstStyle/>
                        <a:p>
                          <a:fld id="{61C113DC-C624-4618-9C0E-C7D60CC74BEC}"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37-75E3-4B2D-9E4C-1CB72A1A0085}"/>
                      </c:ext>
                    </c:extLst>
                  </c:dLbl>
                  <c:dLbl>
                    <c:idx val="6"/>
                    <c:tx>
                      <c:rich>
                        <a:bodyPr/>
                        <a:lstStyle/>
                        <a:p>
                          <a:fld id="{9B0FF50B-0222-4B1B-8C6A-79DF9E69E0F4}" type="CELLRANGE">
                            <a:rPr lang="en-US"/>
                            <a:pPr/>
                            <a:t>[CELLRANGE]</a:t>
                          </a:fld>
                          <a:endParaRPr lang="en-GB"/>
                        </a:p>
                      </c:rich>
                    </c:tx>
                    <c:dLblPos val="l"/>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38-75E3-4B2D-9E4C-1CB72A1A0085}"/>
                      </c:ext>
                    </c:extLst>
                  </c:dLbl>
                  <c:dLbl>
                    <c:idx val="7"/>
                    <c:tx>
                      <c:rich>
                        <a:bodyPr/>
                        <a:lstStyle/>
                        <a:p>
                          <a:fld id="{F6DD071F-0C6F-4885-A2FC-320289F671ED}"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39-75E3-4B2D-9E4C-1CB72A1A0085}"/>
                      </c:ext>
                    </c:extLst>
                  </c:dLbl>
                  <c:dLbl>
                    <c:idx val="8"/>
                    <c:tx>
                      <c:rich>
                        <a:bodyPr/>
                        <a:lstStyle/>
                        <a:p>
                          <a:fld id="{C2B70059-2C68-428D-B588-41361797DF70}"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3A-75E3-4B2D-9E4C-1CB72A1A0085}"/>
                      </c:ext>
                    </c:extLst>
                  </c:dLbl>
                  <c:dLbl>
                    <c:idx val="9"/>
                    <c:tx>
                      <c:rich>
                        <a:bodyPr/>
                        <a:lstStyle/>
                        <a:p>
                          <a:fld id="{C28421FC-AFD0-4431-A3CB-F855447E4B04}"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3B-75E3-4B2D-9E4C-1CB72A1A0085}"/>
                      </c:ext>
                    </c:extLst>
                  </c:dLbl>
                  <c:dLbl>
                    <c:idx val="10"/>
                    <c:tx>
                      <c:rich>
                        <a:bodyPr/>
                        <a:lstStyle/>
                        <a:p>
                          <a:fld id="{2FA76AE1-AD1F-4C9D-BDC8-3A52CED4BABC}"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3C-75E3-4B2D-9E4C-1CB72A1A0085}"/>
                      </c:ext>
                    </c:extLst>
                  </c:dLbl>
                  <c:dLbl>
                    <c:idx val="11"/>
                    <c:tx>
                      <c:rich>
                        <a:bodyPr/>
                        <a:lstStyle/>
                        <a:p>
                          <a:fld id="{BAB01C2E-0FED-4545-B934-8C837728CB55}" type="CELLRANGE">
                            <a:rPr lang="en-US"/>
                            <a:pPr/>
                            <a:t>[CELLRANGE]</a:t>
                          </a:fld>
                          <a:endParaRPr lang="en-GB"/>
                        </a:p>
                      </c:rich>
                    </c:tx>
                    <c:dLblPos val="b"/>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3D-75E3-4B2D-9E4C-1CB72A1A0085}"/>
                      </c:ext>
                    </c:extLst>
                  </c:dLbl>
                  <c:dLbl>
                    <c:idx val="12"/>
                    <c:tx>
                      <c:rich>
                        <a:bodyPr/>
                        <a:lstStyle/>
                        <a:p>
                          <a:fld id="{BFEADE4D-0A98-46CA-B360-7C5A942AD1A5}"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3E-75E3-4B2D-9E4C-1CB72A1A0085}"/>
                      </c:ext>
                    </c:extLst>
                  </c:dLbl>
                  <c:dLbl>
                    <c:idx val="13"/>
                    <c:tx>
                      <c:rich>
                        <a:bodyPr/>
                        <a:lstStyle/>
                        <a:p>
                          <a:fld id="{AB61F418-D9E1-42A0-A8F1-788013BFB11A}" type="CELLRANGE">
                            <a:rPr lang="en-US"/>
                            <a:pPr/>
                            <a:t>[CELLRANGE]</a:t>
                          </a:fld>
                          <a:endParaRPr lang="en-GB"/>
                        </a:p>
                      </c:rich>
                    </c:tx>
                    <c:dLblPos val="t"/>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3F-75E3-4B2D-9E4C-1CB72A1A0085}"/>
                      </c:ext>
                    </c:extLst>
                  </c:dLbl>
                  <c:dLbl>
                    <c:idx val="14"/>
                    <c:tx>
                      <c:rich>
                        <a:bodyPr/>
                        <a:lstStyle/>
                        <a:p>
                          <a:fld id="{6E03D3A5-84F9-4916-BBFE-BB18997127BA}"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40-75E3-4B2D-9E4C-1CB72A1A0085}"/>
                      </c:ext>
                    </c:extLst>
                  </c:dLbl>
                  <c:dLbl>
                    <c:idx val="15"/>
                    <c:tx>
                      <c:rich>
                        <a:bodyPr/>
                        <a:lstStyle/>
                        <a:p>
                          <a:fld id="{9095D089-C743-438F-AF40-44F0B7D5995A}"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41-75E3-4B2D-9E4C-1CB72A1A0085}"/>
                      </c:ext>
                    </c:extLst>
                  </c:dLbl>
                  <c:dLbl>
                    <c:idx val="16"/>
                    <c:tx>
                      <c:rich>
                        <a:bodyPr/>
                        <a:lstStyle/>
                        <a:p>
                          <a:fld id="{0EBCF64C-81BF-4938-8233-F19C3CFBA8E7}" type="CELLRANGE">
                            <a:rPr lang="en-US"/>
                            <a:pPr/>
                            <a:t>[CELLRANGE]</a:t>
                          </a:fld>
                          <a:endParaRPr lang="en-GB"/>
                        </a:p>
                      </c:rich>
                    </c:tx>
                    <c:dLblPos val="l"/>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42-75E3-4B2D-9E4C-1CB72A1A0085}"/>
                      </c:ext>
                    </c:extLst>
                  </c:dLbl>
                  <c:dLbl>
                    <c:idx val="17"/>
                    <c:tx>
                      <c:rich>
                        <a:bodyPr/>
                        <a:lstStyle/>
                        <a:p>
                          <a:fld id="{6240177A-ECDD-405F-92A0-41B55F44D4F9}"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43-75E3-4B2D-9E4C-1CB72A1A0085}"/>
                      </c:ext>
                    </c:extLst>
                  </c:dLbl>
                  <c:dLbl>
                    <c:idx val="18"/>
                    <c:tx>
                      <c:rich>
                        <a:bodyPr/>
                        <a:lstStyle/>
                        <a:p>
                          <a:fld id="{F50C14D4-4689-4CB6-9F6E-E765C2DD2D3E}"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44-75E3-4B2D-9E4C-1CB72A1A0085}"/>
                      </c:ext>
                    </c:extLst>
                  </c:dLbl>
                  <c:dLbl>
                    <c:idx val="19"/>
                    <c:tx>
                      <c:rich>
                        <a:bodyPr/>
                        <a:lstStyle/>
                        <a:p>
                          <a:fld id="{4F0BEF87-91B2-46B2-B1F1-AA749BC24DEB}"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45-75E3-4B2D-9E4C-1CB72A1A0085}"/>
                      </c:ext>
                    </c:extLst>
                  </c:dLbl>
                  <c:dLbl>
                    <c:idx val="20"/>
                    <c:tx>
                      <c:rich>
                        <a:bodyPr/>
                        <a:lstStyle/>
                        <a:p>
                          <a:fld id="{026D7D5C-711F-4691-870D-F50765D04963}" type="CELLRANGE">
                            <a:rPr lang="en-US"/>
                            <a:pPr/>
                            <a:t>[CELLRANGE]</a:t>
                          </a:fld>
                          <a:endParaRPr lang="en-GB"/>
                        </a:p>
                      </c:rich>
                    </c:tx>
                    <c:dLblPos val="l"/>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46-75E3-4B2D-9E4C-1CB72A1A0085}"/>
                      </c:ext>
                    </c:extLst>
                  </c:dLbl>
                  <c:dLbl>
                    <c:idx val="21"/>
                    <c:tx>
                      <c:rich>
                        <a:bodyPr/>
                        <a:lstStyle/>
                        <a:p>
                          <a:fld id="{DFB75A59-9A5E-4846-ABFB-5900C8BED5DA}" type="CELLRANGE">
                            <a:rPr lang="en-US"/>
                            <a:pPr/>
                            <a:t>[CELLRANGE]</a:t>
                          </a:fld>
                          <a:endParaRPr lang="en-GB"/>
                        </a:p>
                      </c:rich>
                    </c:tx>
                    <c:dLblPos val="b"/>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47-75E3-4B2D-9E4C-1CB72A1A008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1"/>
                  <c:dispEq val="0"/>
                  <c:trendlineLbl>
                    <c:layout>
                      <c:manualLayout>
                        <c:x val="0.12508137810207354"/>
                        <c:y val="-0.11224978695844838"/>
                      </c:manualLayout>
                    </c:layout>
                    <c:numFmt formatCode="General" sourceLinked="0"/>
                    <c:spPr>
                      <a:noFill/>
                      <a:ln>
                        <a:noFill/>
                      </a:ln>
                      <a:effectLst/>
                    </c:spPr>
                    <c:txPr>
                      <a:bodyPr rot="0" spcFirstLastPara="1" vertOverflow="ellipsis" vert="horz" wrap="square" anchor="ctr" anchorCtr="1"/>
                      <a:lstStyle/>
                      <a:p>
                        <a:pPr>
                          <a:defRPr sz="1100" b="1" i="0" u="none" strike="noStrike" kern="1200" baseline="0">
                            <a:solidFill>
                              <a:schemeClr val="accent1"/>
                            </a:solidFill>
                            <a:latin typeface="+mn-lt"/>
                            <a:ea typeface="+mn-ea"/>
                            <a:cs typeface="+mn-cs"/>
                          </a:defRPr>
                        </a:pPr>
                        <a:endParaRPr lang="en-US"/>
                      </a:p>
                    </c:txPr>
                  </c:trendlineLbl>
                </c:trendline>
                <c:xVal>
                  <c:numRef>
                    <c:extLst>
                      <c:ext uri="{02D57815-91ED-43cb-92C2-25804820EDAC}">
                        <c15:formulaRef>
                          <c15:sqref>'Main Trends'!$D$79:$D$100</c15:sqref>
                        </c15:formulaRef>
                      </c:ext>
                    </c:extLst>
                    <c:numCache>
                      <c:formatCode>General</c:formatCode>
                      <c:ptCount val="22"/>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47.198</c:v>
                      </c:pt>
                      <c:pt idx="13">
                        <c:v>67.853000000000009</c:v>
                      </c:pt>
                      <c:pt idx="14">
                        <c:v>36.262999999999998</c:v>
                      </c:pt>
                      <c:pt idx="15">
                        <c:v>39.908000000000001</c:v>
                      </c:pt>
                      <c:pt idx="16">
                        <c:v>28.972999999999999</c:v>
                      </c:pt>
                      <c:pt idx="17">
                        <c:v>38.692999999999998</c:v>
                      </c:pt>
                      <c:pt idx="18">
                        <c:v>37.478000000000002</c:v>
                      </c:pt>
                      <c:pt idx="19">
                        <c:v>30.188000000000002</c:v>
                      </c:pt>
                      <c:pt idx="20">
                        <c:v>24.113</c:v>
                      </c:pt>
                      <c:pt idx="21">
                        <c:v>27.757999999999999</c:v>
                      </c:pt>
                    </c:numCache>
                  </c:numRef>
                </c:xVal>
                <c:yVal>
                  <c:numRef>
                    <c:extLst>
                      <c:ext uri="{02D57815-91ED-43cb-92C2-25804820EDAC}">
                        <c15:formulaRef>
                          <c15:sqref>'Main Trends'!$C$79:$C$100</c15:sqref>
                        </c15:formulaRef>
                      </c:ext>
                    </c:extLst>
                    <c:numCache>
                      <c:formatCode>General</c:formatCode>
                      <c:ptCount val="22"/>
                      <c:pt idx="0">
                        <c:v>75</c:v>
                      </c:pt>
                      <c:pt idx="1">
                        <c:v>70</c:v>
                      </c:pt>
                      <c:pt idx="2">
                        <c:v>65</c:v>
                      </c:pt>
                      <c:pt idx="3">
                        <c:v>58</c:v>
                      </c:pt>
                      <c:pt idx="4">
                        <c:v>56</c:v>
                      </c:pt>
                      <c:pt idx="5">
                        <c:v>55</c:v>
                      </c:pt>
                      <c:pt idx="6">
                        <c:v>55</c:v>
                      </c:pt>
                      <c:pt idx="7">
                        <c:v>53</c:v>
                      </c:pt>
                      <c:pt idx="8">
                        <c:v>47</c:v>
                      </c:pt>
                      <c:pt idx="9">
                        <c:v>45</c:v>
                      </c:pt>
                      <c:pt idx="10">
                        <c:v>41</c:v>
                      </c:pt>
                      <c:pt idx="11">
                        <c:v>41</c:v>
                      </c:pt>
                      <c:pt idx="12">
                        <c:v>32</c:v>
                      </c:pt>
                      <c:pt idx="13">
                        <c:v>29</c:v>
                      </c:pt>
                      <c:pt idx="14">
                        <c:v>29</c:v>
                      </c:pt>
                      <c:pt idx="15">
                        <c:v>26</c:v>
                      </c:pt>
                      <c:pt idx="16">
                        <c:v>17</c:v>
                      </c:pt>
                      <c:pt idx="17">
                        <c:v>16</c:v>
                      </c:pt>
                      <c:pt idx="18">
                        <c:v>14</c:v>
                      </c:pt>
                      <c:pt idx="19">
                        <c:v>12</c:v>
                      </c:pt>
                      <c:pt idx="20">
                        <c:v>11</c:v>
                      </c:pt>
                      <c:pt idx="21">
                        <c:v>10</c:v>
                      </c:pt>
                    </c:numCache>
                  </c:numRef>
                </c:yVal>
                <c:smooth val="0"/>
                <c:extLst>
                  <c:ext uri="{02D57815-91ED-43cb-92C2-25804820EDAC}">
                    <c15:datalabelsRange>
                      <c15:f>'Main Trends'!$B$79:$B$100</c15:f>
                      <c15:dlblRangeCache>
                        <c:ptCount val="22"/>
                        <c:pt idx="0">
                          <c:v>Phillipines</c:v>
                        </c:pt>
                        <c:pt idx="1">
                          <c:v>India</c:v>
                        </c:pt>
                        <c:pt idx="2">
                          <c:v>Qatar</c:v>
                        </c:pt>
                        <c:pt idx="3">
                          <c:v>Egypt</c:v>
                        </c:pt>
                        <c:pt idx="4">
                          <c:v>UAE</c:v>
                        </c:pt>
                        <c:pt idx="5">
                          <c:v>Thailand</c:v>
                        </c:pt>
                        <c:pt idx="6">
                          <c:v>Kuwait</c:v>
                        </c:pt>
                        <c:pt idx="7">
                          <c:v>Bahrain</c:v>
                        </c:pt>
                        <c:pt idx="8">
                          <c:v>Malaysia</c:v>
                        </c:pt>
                        <c:pt idx="9">
                          <c:v>Indonesia</c:v>
                        </c:pt>
                        <c:pt idx="10">
                          <c:v>Saudia Arabia</c:v>
                        </c:pt>
                        <c:pt idx="11">
                          <c:v>Singapore</c:v>
                        </c:pt>
                        <c:pt idx="12">
                          <c:v>Spain</c:v>
                        </c:pt>
                        <c:pt idx="13">
                          <c:v>Italy</c:v>
                        </c:pt>
                        <c:pt idx="14">
                          <c:v>Australia</c:v>
                        </c:pt>
                        <c:pt idx="15">
                          <c:v>France</c:v>
                        </c:pt>
                        <c:pt idx="16">
                          <c:v>Great Britain</c:v>
                        </c:pt>
                        <c:pt idx="17">
                          <c:v>Germany</c:v>
                        </c:pt>
                        <c:pt idx="18">
                          <c:v>Finland</c:v>
                        </c:pt>
                        <c:pt idx="19">
                          <c:v>Norway</c:v>
                        </c:pt>
                        <c:pt idx="20">
                          <c:v>Sweden</c:v>
                        </c:pt>
                        <c:pt idx="21">
                          <c:v>Denmark</c:v>
                        </c:pt>
                      </c15:dlblRangeCache>
                    </c15:datalabelsRange>
                  </c:ext>
                  <c:ext xmlns:c16="http://schemas.microsoft.com/office/drawing/2014/chart" uri="{C3380CC4-5D6E-409C-BE32-E72D297353CC}">
                    <c16:uniqueId val="{00000049-75E3-4B2D-9E4C-1CB72A1A0085}"/>
                  </c:ext>
                </c:extLst>
              </c15:ser>
            </c15:filteredScatterSeries>
          </c:ext>
        </c:extLst>
      </c:scatterChart>
      <c:scatterChart>
        <c:scatterStyle val="lineMarker"/>
        <c:varyColors val="0"/>
        <c:ser>
          <c:idx val="3"/>
          <c:order val="3"/>
          <c:tx>
            <c:v>SC</c:v>
          </c:tx>
          <c:spPr>
            <a:ln w="19050" cap="rnd">
              <a:noFill/>
              <a:round/>
            </a:ln>
            <a:effectLst/>
          </c:spPr>
          <c:marker>
            <c:symbol val="circle"/>
            <c:size val="6"/>
            <c:spPr>
              <a:solidFill>
                <a:schemeClr val="bg1">
                  <a:lumMod val="65000"/>
                </a:schemeClr>
              </a:solidFill>
              <a:ln w="9525">
                <a:noFill/>
              </a:ln>
              <a:effectLst/>
            </c:spPr>
          </c:marker>
          <c:dLbls>
            <c:dLbl>
              <c:idx val="0"/>
              <c:tx>
                <c:rich>
                  <a:bodyPr/>
                  <a:lstStyle/>
                  <a:p>
                    <a:endParaRPr lang="en-GB"/>
                  </a:p>
                </c:rich>
              </c:tx>
              <c:dLblPos val="t"/>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5E3-4B2D-9E4C-1CB72A1A0085}"/>
                </c:ext>
              </c:extLst>
            </c:dLbl>
            <c:dLbl>
              <c:idx val="1"/>
              <c:tx>
                <c:rich>
                  <a:bodyPr/>
                  <a:lstStyle/>
                  <a:p>
                    <a:endParaRPr lang="en-GB"/>
                  </a:p>
                </c:rich>
              </c:tx>
              <c:dLblPos val="t"/>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5E3-4B2D-9E4C-1CB72A1A0085}"/>
                </c:ext>
              </c:extLst>
            </c:dLbl>
            <c:dLbl>
              <c:idx val="2"/>
              <c:tx>
                <c:rich>
                  <a:bodyPr/>
                  <a:lstStyle/>
                  <a:p>
                    <a:endParaRPr lang="en-GB"/>
                  </a:p>
                </c:rich>
              </c:tx>
              <c:dLblPos val="t"/>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5E3-4B2D-9E4C-1CB72A1A0085}"/>
                </c:ext>
              </c:extLst>
            </c:dLbl>
            <c:dLbl>
              <c:idx val="3"/>
              <c:tx>
                <c:rich>
                  <a:bodyPr/>
                  <a:lstStyle/>
                  <a:p>
                    <a:endParaRPr lang="en-GB"/>
                  </a:p>
                </c:rich>
              </c:tx>
              <c:dLblPos val="t"/>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75E3-4B2D-9E4C-1CB72A1A0085}"/>
                </c:ext>
              </c:extLst>
            </c:dLbl>
            <c:dLbl>
              <c:idx val="4"/>
              <c:tx>
                <c:rich>
                  <a:bodyPr/>
                  <a:lstStyle/>
                  <a:p>
                    <a:fld id="{61FFAB6A-2410-4566-A834-793E47314E64}" type="CELLRANGE">
                      <a:rPr lang="en-GB"/>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75E3-4B2D-9E4C-1CB72A1A0085}"/>
                </c:ext>
              </c:extLst>
            </c:dLbl>
            <c:dLbl>
              <c:idx val="5"/>
              <c:tx>
                <c:rich>
                  <a:bodyPr/>
                  <a:lstStyle/>
                  <a:p>
                    <a:fld id="{E17039BF-0665-455D-A8AF-3561DF220D9F}" type="CELLRANGE">
                      <a:rPr lang="en-GB"/>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75E3-4B2D-9E4C-1CB72A1A0085}"/>
                </c:ext>
              </c:extLst>
            </c:dLbl>
            <c:dLbl>
              <c:idx val="6"/>
              <c:tx>
                <c:rich>
                  <a:bodyPr/>
                  <a:lstStyle/>
                  <a:p>
                    <a:endParaRPr lang="en-GB"/>
                  </a:p>
                </c:rich>
              </c:tx>
              <c:dLblPos val="t"/>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75E3-4B2D-9E4C-1CB72A1A0085}"/>
                </c:ext>
              </c:extLst>
            </c:dLbl>
            <c:dLbl>
              <c:idx val="7"/>
              <c:tx>
                <c:rich>
                  <a:bodyPr/>
                  <a:lstStyle/>
                  <a:p>
                    <a:endParaRPr lang="en-GB"/>
                  </a:p>
                </c:rich>
              </c:tx>
              <c:dLblPos val="t"/>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75E3-4B2D-9E4C-1CB72A1A0085}"/>
                </c:ext>
              </c:extLst>
            </c:dLbl>
            <c:dLbl>
              <c:idx val="8"/>
              <c:layout>
                <c:manualLayout>
                  <c:x val="-2.749857684793458E-2"/>
                  <c:y val="-1.7357622140902737E-2"/>
                </c:manualLayout>
              </c:layout>
              <c:tx>
                <c:rich>
                  <a:bodyPr/>
                  <a:lstStyle/>
                  <a:p>
                    <a:fld id="{51D8ED90-5F61-44FB-8E41-26B34A468E57}"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75E3-4B2D-9E4C-1CB72A1A0085}"/>
                </c:ext>
              </c:extLst>
            </c:dLbl>
            <c:dLbl>
              <c:idx val="9"/>
              <c:layout>
                <c:manualLayout>
                  <c:x val="-4.1341816078658271E-2"/>
                  <c:y val="1.9056991283056483E-2"/>
                </c:manualLayout>
              </c:layout>
              <c:tx>
                <c:rich>
                  <a:bodyPr/>
                  <a:lstStyle/>
                  <a:p>
                    <a:fld id="{5D8FF906-4DA2-407B-80B1-A453F23FD1E1}"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75E3-4B2D-9E4C-1CB72A1A0085}"/>
                </c:ext>
              </c:extLst>
            </c:dLbl>
            <c:dLbl>
              <c:idx val="10"/>
              <c:tx>
                <c:rich>
                  <a:bodyPr/>
                  <a:lstStyle/>
                  <a:p>
                    <a:fld id="{2D982CA5-28A6-4BCD-A19C-D512FCFC6C88}"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75E3-4B2D-9E4C-1CB72A1A0085}"/>
                </c:ext>
              </c:extLst>
            </c:dLbl>
            <c:dLbl>
              <c:idx val="11"/>
              <c:tx>
                <c:rich>
                  <a:bodyPr/>
                  <a:lstStyle/>
                  <a:p>
                    <a:fld id="{928C5ABA-EAD7-4DA0-9EBC-84B24556BDE0}" type="CELLRANGE">
                      <a:rPr lang="en-GB"/>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75E3-4B2D-9E4C-1CB72A1A0085}"/>
                </c:ext>
              </c:extLst>
            </c:dLbl>
            <c:dLbl>
              <c:idx val="12"/>
              <c:layout>
                <c:manualLayout>
                  <c:x val="-4.864128826002098E-3"/>
                  <c:y val="8.8615792184854152E-3"/>
                </c:manualLayout>
              </c:layout>
              <c:tx>
                <c:rich>
                  <a:bodyPr/>
                  <a:lstStyle/>
                  <a:p>
                    <a:fld id="{6854518A-AA9E-4EB1-A52F-02A00ED377E7}"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75E3-4B2D-9E4C-1CB72A1A0085}"/>
                </c:ext>
              </c:extLst>
            </c:dLbl>
            <c:dLbl>
              <c:idx val="13"/>
              <c:tx>
                <c:rich>
                  <a:bodyPr/>
                  <a:lstStyle/>
                  <a:p>
                    <a:fld id="{A0ACEC58-6E51-45C0-B81E-75A5950E8CAF}" type="CELLRANGE">
                      <a:rPr lang="en-GB"/>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75E3-4B2D-9E4C-1CB72A1A0085}"/>
                </c:ext>
              </c:extLst>
            </c:dLbl>
            <c:dLbl>
              <c:idx val="14"/>
              <c:layout>
                <c:manualLayout>
                  <c:x val="-4.0228524066070685E-2"/>
                  <c:y val="1.5658520594866169E-2"/>
                </c:manualLayout>
              </c:layout>
              <c:tx>
                <c:rich>
                  <a:bodyPr/>
                  <a:lstStyle/>
                  <a:p>
                    <a:fld id="{5CC7F4F9-CB2B-4BEF-B1A0-D7DD5BA8831E}"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8-75E3-4B2D-9E4C-1CB72A1A0085}"/>
                </c:ext>
              </c:extLst>
            </c:dLbl>
            <c:dLbl>
              <c:idx val="15"/>
              <c:layout>
                <c:manualLayout>
                  <c:x val="-3.470213996529786E-3"/>
                  <c:y val="-3.3984706881903144E-3"/>
                </c:manualLayout>
              </c:layout>
              <c:tx>
                <c:rich>
                  <a:bodyPr/>
                  <a:lstStyle/>
                  <a:p>
                    <a:fld id="{DD990311-4093-44D2-83D6-87C0F3EE7A52}"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9-75E3-4B2D-9E4C-1CB72A1A0085}"/>
                </c:ext>
              </c:extLst>
            </c:dLbl>
            <c:dLbl>
              <c:idx val="16"/>
              <c:tx>
                <c:rich>
                  <a:bodyPr/>
                  <a:lstStyle/>
                  <a:p>
                    <a:fld id="{591EC3F1-4EE6-4986-A7C7-0D376BF32E5B}"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A-75E3-4B2D-9E4C-1CB72A1A0085}"/>
                </c:ext>
              </c:extLst>
            </c:dLbl>
            <c:dLbl>
              <c:idx val="17"/>
              <c:layout>
                <c:manualLayout>
                  <c:x val="-2.0280531735152582E-2"/>
                  <c:y val="5.6440168853149938E-2"/>
                </c:manualLayout>
              </c:layout>
              <c:tx>
                <c:rich>
                  <a:bodyPr/>
                  <a:lstStyle/>
                  <a:p>
                    <a:fld id="{7286FBC2-017F-42B2-9745-D9540C74A94A}"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B-75E3-4B2D-9E4C-1CB72A1A0085}"/>
                </c:ext>
              </c:extLst>
            </c:dLbl>
            <c:dLbl>
              <c:idx val="18"/>
              <c:layout>
                <c:manualLayout>
                  <c:x val="-3.0488790115810464E-2"/>
                  <c:y val="-1.9056857484997893E-2"/>
                </c:manualLayout>
              </c:layout>
              <c:tx>
                <c:rich>
                  <a:bodyPr/>
                  <a:lstStyle/>
                  <a:p>
                    <a:fld id="{C8B625CF-1AE9-4A07-9BBA-F7CA212F5AB4}"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C-75E3-4B2D-9E4C-1CB72A1A0085}"/>
                </c:ext>
              </c:extLst>
            </c:dLbl>
            <c:dLbl>
              <c:idx val="19"/>
              <c:layout>
                <c:manualLayout>
                  <c:x val="-3.6350537154515604E-2"/>
                  <c:y val="-2.0756092829093173E-2"/>
                </c:manualLayout>
              </c:layout>
              <c:tx>
                <c:rich>
                  <a:bodyPr/>
                  <a:lstStyle/>
                  <a:p>
                    <a:fld id="{6146C72B-3624-4F31-8F76-82A23EA5FAEC}"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D-75E3-4B2D-9E4C-1CB72A1A0085}"/>
                </c:ext>
              </c:extLst>
            </c:dLbl>
            <c:dLbl>
              <c:idx val="20"/>
              <c:layout>
                <c:manualLayout>
                  <c:x val="-5.6020821283979221E-2"/>
                  <c:y val="0"/>
                </c:manualLayout>
              </c:layout>
              <c:tx>
                <c:rich>
                  <a:bodyPr/>
                  <a:lstStyle/>
                  <a:p>
                    <a:fld id="{795A0D3C-90D7-486A-B353-0494FAB6757B}"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E-75E3-4B2D-9E4C-1CB72A1A0085}"/>
                </c:ext>
              </c:extLst>
            </c:dLbl>
            <c:dLbl>
              <c:idx val="21"/>
              <c:layout>
                <c:manualLayout>
                  <c:x val="-2.7761711972238288E-2"/>
                  <c:y val="1.18946474086661E-2"/>
                </c:manualLayout>
              </c:layout>
              <c:tx>
                <c:rich>
                  <a:bodyPr/>
                  <a:lstStyle/>
                  <a:p>
                    <a:fld id="{422A0B36-10F0-44DD-ABE4-1A42E44D6A5C}"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F-75E3-4B2D-9E4C-1CB72A1A0085}"/>
                </c:ext>
              </c:extLst>
            </c:dLbl>
            <c:spPr>
              <a:noFill/>
              <a:ln>
                <a:noFill/>
              </a:ln>
              <a:effectLst/>
            </c:spPr>
            <c:txPr>
              <a:bodyPr rot="0" spcFirstLastPara="1" vertOverflow="overflow" horzOverflow="overflow" vert="horz" wrap="square" lIns="38100" tIns="19050" rIns="38100" bIns="19050" anchor="ctr" anchorCtr="1">
                <a:spAutoFit/>
              </a:bodyPr>
              <a:lstStyle/>
              <a:p>
                <a:pPr>
                  <a:defRPr sz="1100" b="0" i="0" u="none" strike="noStrike" kern="1200" baseline="0">
                    <a:solidFill>
                      <a:schemeClr val="tx1">
                        <a:lumMod val="50000"/>
                        <a:lumOff val="50000"/>
                      </a:schemeClr>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28575" cap="rnd">
                <a:solidFill>
                  <a:schemeClr val="bg1">
                    <a:lumMod val="65000"/>
                  </a:schemeClr>
                </a:solidFill>
                <a:prstDash val="solid"/>
              </a:ln>
              <a:effectLst/>
            </c:spPr>
            <c:trendlineType val="linear"/>
            <c:dispRSqr val="1"/>
            <c:dispEq val="0"/>
            <c:trendlineLbl>
              <c:layout>
                <c:manualLayout>
                  <c:x val="0.13040208030676328"/>
                  <c:y val="2.8359836498772404E-3"/>
                </c:manualLayout>
              </c:layout>
              <c:numFmt formatCode="General" sourceLinked="0"/>
              <c:spPr>
                <a:noFill/>
                <a:ln>
                  <a:noFill/>
                </a:ln>
                <a:effectLst/>
              </c:spPr>
              <c:txPr>
                <a:bodyPr rot="0" spcFirstLastPara="1" vertOverflow="ellipsis" vert="horz" wrap="square" anchor="ctr" anchorCtr="1"/>
                <a:lstStyle/>
                <a:p>
                  <a:pPr>
                    <a:defRPr sz="1600" b="1" i="0" u="none" strike="noStrike" kern="1200" baseline="0">
                      <a:solidFill>
                        <a:schemeClr val="bg1">
                          <a:lumMod val="65000"/>
                        </a:schemeClr>
                      </a:solidFill>
                      <a:latin typeface="+mn-lt"/>
                      <a:ea typeface="+mn-ea"/>
                      <a:cs typeface="+mn-cs"/>
                    </a:defRPr>
                  </a:pPr>
                  <a:endParaRPr lang="en-US"/>
                </a:p>
              </c:txPr>
            </c:trendlineLbl>
          </c:trendline>
          <c:xVal>
            <c:numRef>
              <c:f>'Main Trends'!$D$113:$D$134</c:f>
              <c:numCache>
                <c:formatCode>General</c:formatCode>
                <c:ptCount val="22"/>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47.198</c:v>
                </c:pt>
                <c:pt idx="13">
                  <c:v>67.853000000000009</c:v>
                </c:pt>
                <c:pt idx="14">
                  <c:v>36.262999999999998</c:v>
                </c:pt>
                <c:pt idx="15">
                  <c:v>39.908000000000001</c:v>
                </c:pt>
                <c:pt idx="16">
                  <c:v>28.972999999999999</c:v>
                </c:pt>
                <c:pt idx="17">
                  <c:v>38.692999999999998</c:v>
                </c:pt>
                <c:pt idx="18">
                  <c:v>37.478000000000002</c:v>
                </c:pt>
                <c:pt idx="19">
                  <c:v>30.188000000000002</c:v>
                </c:pt>
                <c:pt idx="20">
                  <c:v>24.113</c:v>
                </c:pt>
                <c:pt idx="21">
                  <c:v>27.757999999999999</c:v>
                </c:pt>
              </c:numCache>
            </c:numRef>
          </c:xVal>
          <c:yVal>
            <c:numRef>
              <c:f>'Main Trends'!$I$113:$I$134</c:f>
              <c:numCache>
                <c:formatCode>General</c:formatCode>
                <c:ptCount val="22"/>
                <c:pt idx="4">
                  <c:v>12</c:v>
                </c:pt>
                <c:pt idx="5">
                  <c:v>12</c:v>
                </c:pt>
                <c:pt idx="8">
                  <c:v>10</c:v>
                </c:pt>
                <c:pt idx="9">
                  <c:v>11</c:v>
                </c:pt>
                <c:pt idx="10">
                  <c:v>5</c:v>
                </c:pt>
                <c:pt idx="11">
                  <c:v>16</c:v>
                </c:pt>
                <c:pt idx="12">
                  <c:v>13</c:v>
                </c:pt>
                <c:pt idx="13">
                  <c:v>7</c:v>
                </c:pt>
                <c:pt idx="14">
                  <c:v>13</c:v>
                </c:pt>
                <c:pt idx="15">
                  <c:v>12.5</c:v>
                </c:pt>
                <c:pt idx="16">
                  <c:v>12.5</c:v>
                </c:pt>
                <c:pt idx="17">
                  <c:v>13</c:v>
                </c:pt>
                <c:pt idx="18">
                  <c:v>16.5</c:v>
                </c:pt>
                <c:pt idx="19">
                  <c:v>13</c:v>
                </c:pt>
                <c:pt idx="20">
                  <c:v>28.5</c:v>
                </c:pt>
                <c:pt idx="21">
                  <c:v>23.5</c:v>
                </c:pt>
              </c:numCache>
            </c:numRef>
          </c:yVal>
          <c:smooth val="0"/>
          <c:extLst>
            <c:ext xmlns:c15="http://schemas.microsoft.com/office/drawing/2012/chart" uri="{02D57815-91ED-43cb-92C2-25804820EDAC}">
              <c15:datalabelsRange>
                <c15:f>'Main Trends'!$B$113:$B$134</c15:f>
                <c15:dlblRangeCache>
                  <c:ptCount val="22"/>
                  <c:pt idx="0">
                    <c:v>Phillipines</c:v>
                  </c:pt>
                  <c:pt idx="1">
                    <c:v>India</c:v>
                  </c:pt>
                  <c:pt idx="2">
                    <c:v>Qatar</c:v>
                  </c:pt>
                  <c:pt idx="3">
                    <c:v>Egypt</c:v>
                  </c:pt>
                  <c:pt idx="4">
                    <c:v>UAE</c:v>
                  </c:pt>
                  <c:pt idx="5">
                    <c:v>Thailand</c:v>
                  </c:pt>
                  <c:pt idx="6">
                    <c:v>Kuwait</c:v>
                  </c:pt>
                  <c:pt idx="7">
                    <c:v>Bahrain</c:v>
                  </c:pt>
                  <c:pt idx="8">
                    <c:v>Malaysia</c:v>
                  </c:pt>
                  <c:pt idx="9">
                    <c:v>Indonesia</c:v>
                  </c:pt>
                  <c:pt idx="10">
                    <c:v>Saudia Arabia</c:v>
                  </c:pt>
                  <c:pt idx="11">
                    <c:v>Singapore</c:v>
                  </c:pt>
                  <c:pt idx="12">
                    <c:v>Spain</c:v>
                  </c:pt>
                  <c:pt idx="13">
                    <c:v>Italy</c:v>
                  </c:pt>
                  <c:pt idx="14">
                    <c:v>Australia</c:v>
                  </c:pt>
                  <c:pt idx="15">
                    <c:v>France</c:v>
                  </c:pt>
                  <c:pt idx="16">
                    <c:v>Great Britain</c:v>
                  </c:pt>
                  <c:pt idx="17">
                    <c:v>Germany</c:v>
                  </c:pt>
                  <c:pt idx="18">
                    <c:v>Finland</c:v>
                  </c:pt>
                  <c:pt idx="19">
                    <c:v>Norway</c:v>
                  </c:pt>
                  <c:pt idx="20">
                    <c:v>Sweden</c:v>
                  </c:pt>
                  <c:pt idx="21">
                    <c:v>Denmark</c:v>
                  </c:pt>
                </c15:dlblRangeCache>
              </c15:datalabelsRange>
            </c:ext>
            <c:ext xmlns:c16="http://schemas.microsoft.com/office/drawing/2014/chart" uri="{C3380CC4-5D6E-409C-BE32-E72D297353CC}">
              <c16:uniqueId val="{00000031-75E3-4B2D-9E4C-1CB72A1A0085}"/>
            </c:ext>
          </c:extLst>
        </c:ser>
        <c:dLbls>
          <c:showLegendKey val="0"/>
          <c:showVal val="0"/>
          <c:showCatName val="0"/>
          <c:showSerName val="0"/>
          <c:showPercent val="0"/>
          <c:showBubbleSize val="0"/>
        </c:dLbls>
        <c:axId val="532367696"/>
        <c:axId val="532366056"/>
        <c:extLst>
          <c:ext xmlns:c15="http://schemas.microsoft.com/office/drawing/2012/chart" uri="{02D57815-91ED-43cb-92C2-25804820EDAC}">
            <c15:filteredScatterSeries>
              <c15:ser>
                <c:idx val="1"/>
                <c:order val="1"/>
                <c:tx>
                  <c:v>CC % Share of UN Concerns</c:v>
                </c:tx>
                <c:spPr>
                  <a:ln w="25400" cap="rnd">
                    <a:noFill/>
                    <a:round/>
                  </a:ln>
                  <a:effectLst/>
                </c:spPr>
                <c:marker>
                  <c:symbol val="circle"/>
                  <c:size val="5"/>
                  <c:spPr>
                    <a:solidFill>
                      <a:schemeClr val="accent2"/>
                    </a:solidFill>
                    <a:ln w="9525">
                      <a:solidFill>
                        <a:schemeClr val="accent2"/>
                      </a:solidFill>
                    </a:ln>
                    <a:effectLst/>
                  </c:spPr>
                </c:marker>
                <c:dLbls>
                  <c:dLbl>
                    <c:idx val="0"/>
                    <c:layout>
                      <c:manualLayout>
                        <c:x val="5.7836899942163098E-3"/>
                        <c:y val="1.18946474086661E-2"/>
                      </c:manualLayout>
                    </c:layout>
                    <c:tx>
                      <c:rich>
                        <a:bodyPr/>
                        <a:lstStyle/>
                        <a:p>
                          <a:fld id="{BE23CE19-257E-43E4-9AED-E852312332A6}" type="CELLRANGE">
                            <a:rPr lang="en-US"/>
                            <a:pPr/>
                            <a:t>[CELLRANGE]</a:t>
                          </a:fld>
                          <a:endParaRPr lang="en-GB"/>
                        </a:p>
                      </c:rich>
                    </c:tx>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4A-75E3-4B2D-9E4C-1CB72A1A0085}"/>
                      </c:ext>
                    </c:extLst>
                  </c:dLbl>
                  <c:dLbl>
                    <c:idx val="1"/>
                    <c:layout>
                      <c:manualLayout>
                        <c:x val="-1.1049762504383309E-2"/>
                        <c:y val="2.9723907706099183E-2"/>
                      </c:manualLayout>
                    </c:layout>
                    <c:tx>
                      <c:rich>
                        <a:bodyPr/>
                        <a:lstStyle/>
                        <a:p>
                          <a:fld id="{1FB52A33-E45E-4623-8E2A-D885A3598298}" type="CELLRANGE">
                            <a:rPr lang="en-US"/>
                            <a:pPr/>
                            <a:t>[CELLRANGE]</a:t>
                          </a:fld>
                          <a:endParaRPr lang="en-GB"/>
                        </a:p>
                      </c:rich>
                    </c:tx>
                    <c:dLblPos val="r"/>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4B-75E3-4B2D-9E4C-1CB72A1A0085}"/>
                      </c:ext>
                    </c:extLst>
                  </c:dLbl>
                  <c:dLbl>
                    <c:idx val="2"/>
                    <c:tx>
                      <c:rich>
                        <a:bodyPr/>
                        <a:lstStyle/>
                        <a:p>
                          <a:fld id="{F90DD307-F0DB-4403-83DA-FBAF9D52484E}"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4C-75E3-4B2D-9E4C-1CB72A1A0085}"/>
                      </c:ext>
                    </c:extLst>
                  </c:dLbl>
                  <c:dLbl>
                    <c:idx val="3"/>
                    <c:tx>
                      <c:rich>
                        <a:bodyPr/>
                        <a:lstStyle/>
                        <a:p>
                          <a:fld id="{4348080A-575D-4C91-BD0C-5DF4F0C327CB}" type="CELLRANGE">
                            <a:rPr lang="en-US"/>
                            <a:pPr/>
                            <a:t>[CELLRANGE]</a:t>
                          </a:fld>
                          <a:endParaRPr lang="en-GB"/>
                        </a:p>
                      </c:rich>
                    </c:tx>
                    <c:dLblPos val="t"/>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4D-75E3-4B2D-9E4C-1CB72A1A0085}"/>
                      </c:ext>
                    </c:extLst>
                  </c:dLbl>
                  <c:dLbl>
                    <c:idx val="4"/>
                    <c:layout>
                      <c:manualLayout>
                        <c:x val="-2.6824754193175246E-2"/>
                        <c:y val="2.2926966329718555E-2"/>
                      </c:manualLayout>
                    </c:layout>
                    <c:tx>
                      <c:rich>
                        <a:bodyPr/>
                        <a:lstStyle/>
                        <a:p>
                          <a:fld id="{5CFA95FB-5697-4300-8815-6120DA36260A}" type="CELLRANGE">
                            <a:rPr lang="en-US"/>
                            <a:pPr/>
                            <a:t>[CELLRANGE]</a:t>
                          </a:fld>
                          <a:endParaRPr lang="en-GB"/>
                        </a:p>
                      </c:rich>
                    </c:tx>
                    <c:dLblPos val="r"/>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4E-75E3-4B2D-9E4C-1CB72A1A0085}"/>
                      </c:ext>
                    </c:extLst>
                  </c:dLbl>
                  <c:dLbl>
                    <c:idx val="5"/>
                    <c:tx>
                      <c:rich>
                        <a:bodyPr/>
                        <a:lstStyle/>
                        <a:p>
                          <a:fld id="{2CBFEEA5-E9B0-4FA4-929C-6D19C996B845}"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4F-75E3-4B2D-9E4C-1CB72A1A0085}"/>
                      </c:ext>
                    </c:extLst>
                  </c:dLbl>
                  <c:dLbl>
                    <c:idx val="6"/>
                    <c:layout>
                      <c:manualLayout>
                        <c:x val="-3.612492770387507E-2"/>
                        <c:y val="-4.4180118946474084E-2"/>
                      </c:manualLayout>
                    </c:layout>
                    <c:tx>
                      <c:rich>
                        <a:bodyPr/>
                        <a:lstStyle/>
                        <a:p>
                          <a:fld id="{0BD5E7D4-9B72-45C3-9AA7-C4B1192DB45C}" type="CELLRANGE">
                            <a:rPr lang="en-US"/>
                            <a:pPr/>
                            <a:t>[CELLRANGE]</a:t>
                          </a:fld>
                          <a:endParaRPr lang="en-GB"/>
                        </a:p>
                      </c:rich>
                    </c:tx>
                    <c:dLblPos val="r"/>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50-75E3-4B2D-9E4C-1CB72A1A0085}"/>
                      </c:ext>
                    </c:extLst>
                  </c:dLbl>
                  <c:dLbl>
                    <c:idx val="7"/>
                    <c:layout>
                      <c:manualLayout>
                        <c:x val="-4.7634470792365532E-2"/>
                        <c:y val="-5.0977060322854716E-3"/>
                      </c:manualLayout>
                    </c:layout>
                    <c:tx>
                      <c:rich>
                        <a:bodyPr/>
                        <a:lstStyle/>
                        <a:p>
                          <a:fld id="{83123EA4-E36B-4F3D-97AC-992ADB24B49C}" type="CELLRANGE">
                            <a:rPr lang="en-US"/>
                            <a:pPr/>
                            <a:t>[CELLRANGE]</a:t>
                          </a:fld>
                          <a:endParaRPr lang="en-GB"/>
                        </a:p>
                      </c:rich>
                    </c:tx>
                    <c:dLblPos val="r"/>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51-75E3-4B2D-9E4C-1CB72A1A0085}"/>
                      </c:ext>
                    </c:extLst>
                  </c:dLbl>
                  <c:dLbl>
                    <c:idx val="8"/>
                    <c:tx>
                      <c:rich>
                        <a:bodyPr/>
                        <a:lstStyle/>
                        <a:p>
                          <a:fld id="{971F66DA-6E0D-4E1E-A751-72060DB4AE32}" type="CELLRANGE">
                            <a:rPr lang="en-US"/>
                            <a:pPr/>
                            <a:t>[CELLRANGE]</a:t>
                          </a:fld>
                          <a:endParaRPr lang="en-GB"/>
                        </a:p>
                      </c:rich>
                    </c:tx>
                    <c:dLblPos val="l"/>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52-75E3-4B2D-9E4C-1CB72A1A0085}"/>
                      </c:ext>
                    </c:extLst>
                  </c:dLbl>
                  <c:dLbl>
                    <c:idx val="9"/>
                    <c:tx>
                      <c:rich>
                        <a:bodyPr/>
                        <a:lstStyle/>
                        <a:p>
                          <a:fld id="{5087699E-D396-46FA-9D45-EF33DBA43848}" type="CELLRANGE">
                            <a:rPr lang="en-US"/>
                            <a:pPr/>
                            <a:t>[CELLRANGE]</a:t>
                          </a:fld>
                          <a:endParaRPr lang="en-GB"/>
                        </a:p>
                      </c:rich>
                    </c:tx>
                    <c:dLblPos val="l"/>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53-75E3-4B2D-9E4C-1CB72A1A0085}"/>
                      </c:ext>
                    </c:extLst>
                  </c:dLbl>
                  <c:dLbl>
                    <c:idx val="10"/>
                    <c:tx>
                      <c:rich>
                        <a:bodyPr/>
                        <a:lstStyle/>
                        <a:p>
                          <a:fld id="{6A5866C4-9B0C-43F8-AC90-9140572A496F}" type="CELLRANGE">
                            <a:rPr lang="en-US"/>
                            <a:pPr/>
                            <a:t>[CELLRANGE]</a:t>
                          </a:fld>
                          <a:endParaRPr lang="en-GB"/>
                        </a:p>
                      </c:rich>
                    </c:tx>
                    <c:dLblPos val="l"/>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54-75E3-4B2D-9E4C-1CB72A1A0085}"/>
                      </c:ext>
                    </c:extLst>
                  </c:dLbl>
                  <c:dLbl>
                    <c:idx val="11"/>
                    <c:tx>
                      <c:rich>
                        <a:bodyPr/>
                        <a:lstStyle/>
                        <a:p>
                          <a:fld id="{DA504751-7491-4CA1-AA23-1D59F0C68E78}"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55-75E3-4B2D-9E4C-1CB72A1A0085}"/>
                      </c:ext>
                    </c:extLst>
                  </c:dLbl>
                  <c:dLbl>
                    <c:idx val="12"/>
                    <c:tx>
                      <c:rich>
                        <a:bodyPr/>
                        <a:lstStyle/>
                        <a:p>
                          <a:fld id="{ED4C7B77-666D-482E-A0B8-B9630FC343D7}"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56-75E3-4B2D-9E4C-1CB72A1A0085}"/>
                      </c:ext>
                    </c:extLst>
                  </c:dLbl>
                  <c:dLbl>
                    <c:idx val="13"/>
                    <c:tx>
                      <c:rich>
                        <a:bodyPr/>
                        <a:lstStyle/>
                        <a:p>
                          <a:fld id="{DBBEA2AA-774B-4B7A-B0FB-BE61F3EA81A8}"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57-75E3-4B2D-9E4C-1CB72A1A0085}"/>
                      </c:ext>
                    </c:extLst>
                  </c:dLbl>
                  <c:dLbl>
                    <c:idx val="14"/>
                    <c:tx>
                      <c:rich>
                        <a:bodyPr/>
                        <a:lstStyle/>
                        <a:p>
                          <a:fld id="{48C688E1-40C7-44F5-A51B-56D226D25F08}" type="CELLRANGE">
                            <a:rPr lang="en-US"/>
                            <a:pPr/>
                            <a:t>[CELLRANGE]</a:t>
                          </a:fld>
                          <a:endParaRPr lang="en-GB"/>
                        </a:p>
                      </c:rich>
                    </c:tx>
                    <c:dLblPos val="t"/>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58-75E3-4B2D-9E4C-1CB72A1A0085}"/>
                      </c:ext>
                    </c:extLst>
                  </c:dLbl>
                  <c:dLbl>
                    <c:idx val="15"/>
                    <c:tx>
                      <c:rich>
                        <a:bodyPr/>
                        <a:lstStyle/>
                        <a:p>
                          <a:fld id="{406013A7-DEFE-48FF-A699-84722F462DFB}"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59-75E3-4B2D-9E4C-1CB72A1A0085}"/>
                      </c:ext>
                    </c:extLst>
                  </c:dLbl>
                  <c:dLbl>
                    <c:idx val="16"/>
                    <c:tx>
                      <c:rich>
                        <a:bodyPr/>
                        <a:lstStyle/>
                        <a:p>
                          <a:fld id="{9F35E5DA-D58B-414C-AD54-59AE17D3BA40}" type="CELLRANGE">
                            <a:rPr lang="en-US"/>
                            <a:pPr/>
                            <a:t>[CELLRANGE]</a:t>
                          </a:fld>
                          <a:endParaRPr lang="en-GB"/>
                        </a:p>
                      </c:rich>
                    </c:tx>
                    <c:dLblPos val="t"/>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5A-75E3-4B2D-9E4C-1CB72A1A0085}"/>
                      </c:ext>
                    </c:extLst>
                  </c:dLbl>
                  <c:dLbl>
                    <c:idx val="17"/>
                    <c:tx>
                      <c:rich>
                        <a:bodyPr/>
                        <a:lstStyle/>
                        <a:p>
                          <a:fld id="{A589C781-EC52-433C-8645-B3B2A6FCF957}" type="CELLRANGE">
                            <a:rPr lang="en-US"/>
                            <a:pPr/>
                            <a:t>[CELLRANGE]</a:t>
                          </a:fld>
                          <a:endParaRPr lang="en-GB"/>
                        </a:p>
                      </c:rich>
                    </c:tx>
                    <c:dLblPos val="t"/>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5B-75E3-4B2D-9E4C-1CB72A1A0085}"/>
                      </c:ext>
                    </c:extLst>
                  </c:dLbl>
                  <c:dLbl>
                    <c:idx val="18"/>
                    <c:tx>
                      <c:rich>
                        <a:bodyPr/>
                        <a:lstStyle/>
                        <a:p>
                          <a:fld id="{8D6C7818-982C-4BF0-A9FF-3DB9F78EBBCF}"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5C-75E3-4B2D-9E4C-1CB72A1A0085}"/>
                      </c:ext>
                    </c:extLst>
                  </c:dLbl>
                  <c:dLbl>
                    <c:idx val="19"/>
                    <c:tx>
                      <c:rich>
                        <a:bodyPr/>
                        <a:lstStyle/>
                        <a:p>
                          <a:fld id="{B271AA9F-2CA0-4176-9F4C-C2D0C44CC9A7}"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5D-75E3-4B2D-9E4C-1CB72A1A0085}"/>
                      </c:ext>
                    </c:extLst>
                  </c:dLbl>
                  <c:dLbl>
                    <c:idx val="20"/>
                    <c:tx>
                      <c:rich>
                        <a:bodyPr/>
                        <a:lstStyle/>
                        <a:p>
                          <a:fld id="{2C03C9F6-C4F7-494C-BDA9-A96D9532A63A}"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5E-75E3-4B2D-9E4C-1CB72A1A0085}"/>
                      </c:ext>
                    </c:extLst>
                  </c:dLbl>
                  <c:dLbl>
                    <c:idx val="21"/>
                    <c:tx>
                      <c:rich>
                        <a:bodyPr/>
                        <a:lstStyle/>
                        <a:p>
                          <a:fld id="{2ECA9C33-EF0C-43FB-9FF4-33C87B6AECB1}" type="CELLRANGE">
                            <a:rPr lang="en-GB"/>
                            <a:pPr/>
                            <a:t>[CELLRANGE]</a:t>
                          </a:fld>
                          <a:endParaRPr lang="en-GB"/>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5F-75E3-4B2D-9E4C-1CB72A1A008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2"/>
                      </a:solidFill>
                      <a:prstDash val="sysDot"/>
                    </a:ln>
                    <a:effectLst/>
                  </c:spPr>
                  <c:trendlineType val="linear"/>
                  <c:dispRSqr val="1"/>
                  <c:dispEq val="0"/>
                  <c:trendlineLbl>
                    <c:layout>
                      <c:manualLayout>
                        <c:x val="0.10232537304518342"/>
                        <c:y val="6.7624228789583116E-2"/>
                      </c:manualLayout>
                    </c:layout>
                    <c:numFmt formatCode="General" sourceLinked="0"/>
                    <c:spPr>
                      <a:noFill/>
                      <a:ln>
                        <a:noFill/>
                      </a:ln>
                      <a:effectLst/>
                    </c:spPr>
                    <c:txPr>
                      <a:bodyPr rot="0" spcFirstLastPara="1" vertOverflow="ellipsis" vert="horz" wrap="square" anchor="ctr" anchorCtr="1"/>
                      <a:lstStyle/>
                      <a:p>
                        <a:pPr>
                          <a:defRPr sz="1100" b="1" i="0" u="none" strike="noStrike" kern="1200" baseline="0">
                            <a:solidFill>
                              <a:schemeClr val="accent2"/>
                            </a:solidFill>
                            <a:latin typeface="+mn-lt"/>
                            <a:ea typeface="+mn-ea"/>
                            <a:cs typeface="+mn-cs"/>
                          </a:defRPr>
                        </a:pPr>
                        <a:endParaRPr lang="en-US"/>
                      </a:p>
                    </c:txPr>
                  </c:trendlineLbl>
                </c:trendline>
                <c:xVal>
                  <c:numRef>
                    <c:extLst>
                      <c:ext uri="{02D57815-91ED-43cb-92C2-25804820EDAC}">
                        <c15:formulaRef>
                          <c15:sqref>'Main Trends'!$D$79:$D$100</c15:sqref>
                        </c15:formulaRef>
                      </c:ext>
                    </c:extLst>
                    <c:numCache>
                      <c:formatCode>General</c:formatCode>
                      <c:ptCount val="22"/>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47.198</c:v>
                      </c:pt>
                      <c:pt idx="13">
                        <c:v>67.853000000000009</c:v>
                      </c:pt>
                      <c:pt idx="14">
                        <c:v>36.262999999999998</c:v>
                      </c:pt>
                      <c:pt idx="15">
                        <c:v>39.908000000000001</c:v>
                      </c:pt>
                      <c:pt idx="16">
                        <c:v>28.972999999999999</c:v>
                      </c:pt>
                      <c:pt idx="17">
                        <c:v>38.692999999999998</c:v>
                      </c:pt>
                      <c:pt idx="18">
                        <c:v>37.478000000000002</c:v>
                      </c:pt>
                      <c:pt idx="19">
                        <c:v>30.188000000000002</c:v>
                      </c:pt>
                      <c:pt idx="20">
                        <c:v>24.113</c:v>
                      </c:pt>
                      <c:pt idx="21">
                        <c:v>27.757999999999999</c:v>
                      </c:pt>
                    </c:numCache>
                  </c:numRef>
                </c:xVal>
                <c:yVal>
                  <c:numRef>
                    <c:extLst>
                      <c:ext uri="{02D57815-91ED-43cb-92C2-25804820EDAC}">
                        <c15:formulaRef>
                          <c15:sqref>'Main Trends'!$G$79:$G$100</c15:sqref>
                        </c15:formulaRef>
                      </c:ext>
                    </c:extLst>
                    <c:numCache>
                      <c:formatCode>General</c:formatCode>
                      <c:ptCount val="22"/>
                      <c:pt idx="0">
                        <c:v>22.200000000000003</c:v>
                      </c:pt>
                      <c:pt idx="1">
                        <c:v>21.6</c:v>
                      </c:pt>
                      <c:pt idx="2">
                        <c:v>27</c:v>
                      </c:pt>
                      <c:pt idx="3">
                        <c:v>11.399999999999999</c:v>
                      </c:pt>
                      <c:pt idx="4">
                        <c:v>21.6</c:v>
                      </c:pt>
                      <c:pt idx="5">
                        <c:v>23.4</c:v>
                      </c:pt>
                      <c:pt idx="6">
                        <c:v>22.799999999999997</c:v>
                      </c:pt>
                      <c:pt idx="7">
                        <c:v>24</c:v>
                      </c:pt>
                      <c:pt idx="8">
                        <c:v>21.6</c:v>
                      </c:pt>
                      <c:pt idx="9">
                        <c:v>18.600000000000001</c:v>
                      </c:pt>
                      <c:pt idx="10">
                        <c:v>19.799999999999997</c:v>
                      </c:pt>
                      <c:pt idx="11">
                        <c:v>40.799999999999997</c:v>
                      </c:pt>
                      <c:pt idx="12">
                        <c:v>36.599999999999994</c:v>
                      </c:pt>
                      <c:pt idx="13">
                        <c:v>42.599999999999994</c:v>
                      </c:pt>
                      <c:pt idx="14">
                        <c:v>27.599999999999998</c:v>
                      </c:pt>
                      <c:pt idx="15">
                        <c:v>48.599999999999994</c:v>
                      </c:pt>
                      <c:pt idx="16">
                        <c:v>40.799999999999997</c:v>
                      </c:pt>
                      <c:pt idx="17">
                        <c:v>49.199999999999996</c:v>
                      </c:pt>
                      <c:pt idx="18">
                        <c:v>41.400000000000006</c:v>
                      </c:pt>
                      <c:pt idx="19">
                        <c:v>52.199999999999996</c:v>
                      </c:pt>
                      <c:pt idx="20">
                        <c:v>57</c:v>
                      </c:pt>
                      <c:pt idx="21">
                        <c:v>54.599999999999994</c:v>
                      </c:pt>
                    </c:numCache>
                  </c:numRef>
                </c:yVal>
                <c:smooth val="0"/>
                <c:extLst>
                  <c:ext uri="{02D57815-91ED-43cb-92C2-25804820EDAC}">
                    <c15:datalabelsRange>
                      <c15:f>'Main Trends'!$B$79:$B$100</c15:f>
                      <c15:dlblRangeCache>
                        <c:ptCount val="22"/>
                        <c:pt idx="0">
                          <c:v>Phillipines</c:v>
                        </c:pt>
                        <c:pt idx="1">
                          <c:v>India</c:v>
                        </c:pt>
                        <c:pt idx="2">
                          <c:v>Qatar</c:v>
                        </c:pt>
                        <c:pt idx="3">
                          <c:v>Egypt</c:v>
                        </c:pt>
                        <c:pt idx="4">
                          <c:v>UAE</c:v>
                        </c:pt>
                        <c:pt idx="5">
                          <c:v>Thailand</c:v>
                        </c:pt>
                        <c:pt idx="6">
                          <c:v>Kuwait</c:v>
                        </c:pt>
                        <c:pt idx="7">
                          <c:v>Bahrain</c:v>
                        </c:pt>
                        <c:pt idx="8">
                          <c:v>Malaysia</c:v>
                        </c:pt>
                        <c:pt idx="9">
                          <c:v>Indonesia</c:v>
                        </c:pt>
                        <c:pt idx="10">
                          <c:v>Saudia Arabia</c:v>
                        </c:pt>
                        <c:pt idx="11">
                          <c:v>Singapore</c:v>
                        </c:pt>
                        <c:pt idx="12">
                          <c:v>Spain</c:v>
                        </c:pt>
                        <c:pt idx="13">
                          <c:v>Italy</c:v>
                        </c:pt>
                        <c:pt idx="14">
                          <c:v>Australia</c:v>
                        </c:pt>
                        <c:pt idx="15">
                          <c:v>France</c:v>
                        </c:pt>
                        <c:pt idx="16">
                          <c:v>Great Britain</c:v>
                        </c:pt>
                        <c:pt idx="17">
                          <c:v>Germany</c:v>
                        </c:pt>
                        <c:pt idx="18">
                          <c:v>Finland</c:v>
                        </c:pt>
                        <c:pt idx="19">
                          <c:v>Norway</c:v>
                        </c:pt>
                        <c:pt idx="20">
                          <c:v>Sweden</c:v>
                        </c:pt>
                        <c:pt idx="21">
                          <c:v>Denmark</c:v>
                        </c:pt>
                      </c15:dlblRangeCache>
                    </c15:datalabelsRange>
                  </c:ext>
                  <c:ext xmlns:c16="http://schemas.microsoft.com/office/drawing/2014/chart" uri="{C3380CC4-5D6E-409C-BE32-E72D297353CC}">
                    <c16:uniqueId val="{00000061-75E3-4B2D-9E4C-1CB72A1A0085}"/>
                  </c:ext>
                </c:extLst>
              </c15:ser>
            </c15:filteredScatterSeries>
          </c:ext>
        </c:extLst>
      </c:scatterChart>
      <c:valAx>
        <c:axId val="5462803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GB" sz="1800" b="1"/>
                  <a:t>%</a:t>
                </a:r>
                <a:r>
                  <a:rPr lang="en-GB" sz="1800" b="1" baseline="0"/>
                  <a:t> Debiased National Religiosity</a:t>
                </a:r>
                <a:endParaRPr lang="en-GB" sz="1800" b="1"/>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crossAx val="546282328"/>
        <c:crosses val="autoZero"/>
        <c:crossBetween val="midCat"/>
      </c:valAx>
      <c:valAx>
        <c:axId val="5462823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800" b="1"/>
                  <a:t>Climate-change</a:t>
                </a:r>
                <a:r>
                  <a:rPr lang="en-GB" sz="1800" b="1" baseline="0"/>
                  <a:t> most endorsing responses</a:t>
                </a:r>
                <a:endParaRPr lang="en-GB" sz="1800" b="1"/>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n-US"/>
          </a:p>
        </c:txPr>
        <c:crossAx val="546280360"/>
        <c:crosses val="autoZero"/>
        <c:crossBetween val="midCat"/>
      </c:valAx>
      <c:valAx>
        <c:axId val="532366056"/>
        <c:scaling>
          <c:orientation val="minMax"/>
          <c:min val="1"/>
        </c:scaling>
        <c:delete val="1"/>
        <c:axPos val="r"/>
        <c:numFmt formatCode="General" sourceLinked="1"/>
        <c:majorTickMark val="out"/>
        <c:minorTickMark val="none"/>
        <c:tickLblPos val="nextTo"/>
        <c:crossAx val="532367696"/>
        <c:crosses val="max"/>
        <c:crossBetween val="midCat"/>
      </c:valAx>
      <c:valAx>
        <c:axId val="532367696"/>
        <c:scaling>
          <c:orientation val="minMax"/>
        </c:scaling>
        <c:delete val="1"/>
        <c:axPos val="b"/>
        <c:numFmt formatCode="General" sourceLinked="1"/>
        <c:majorTickMark val="out"/>
        <c:minorTickMark val="none"/>
        <c:tickLblPos val="nextTo"/>
        <c:crossAx val="53236605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GB" sz="2000"/>
              <a:t>% Climate-change most endorsing attitudes (unconstrained). Personal Impacts: 'a great deal', </a:t>
            </a:r>
            <a:r>
              <a:rPr lang="en-GB" sz="2000" b="0"/>
              <a:t>versus</a:t>
            </a:r>
            <a:r>
              <a:rPr lang="en-GB" sz="2000" baseline="0"/>
              <a:t> Debiased National Religiosity. 24 Nations.</a:t>
            </a:r>
            <a:r>
              <a:rPr lang="en-GB" sz="2000"/>
              <a:t> </a:t>
            </a:r>
            <a:endParaRPr lang="en-US" sz="2000"/>
          </a:p>
        </c:rich>
      </c:tx>
      <c:layout>
        <c:manualLayout>
          <c:xMode val="edge"/>
          <c:yMode val="edge"/>
          <c:x val="0.15723647136019761"/>
          <c:y val="2.2588235294117649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scatterChart>
        <c:scatterStyle val="lineMarker"/>
        <c:varyColors val="0"/>
        <c:ser>
          <c:idx val="0"/>
          <c:order val="0"/>
          <c:tx>
            <c:v>Climate Concerns PI:GD yx</c:v>
          </c:tx>
          <c:spPr>
            <a:ln w="25400" cap="rnd">
              <a:noFill/>
              <a:round/>
            </a:ln>
            <a:effectLst/>
          </c:spPr>
          <c:marker>
            <c:symbol val="circle"/>
            <c:size val="5"/>
            <c:spPr>
              <a:solidFill>
                <a:schemeClr val="tx1">
                  <a:lumMod val="75000"/>
                  <a:lumOff val="25000"/>
                </a:schemeClr>
              </a:solidFill>
              <a:ln w="9525">
                <a:noFill/>
                <a:round/>
              </a:ln>
              <a:effectLst/>
            </c:spPr>
          </c:marker>
          <c:dLbls>
            <c:dLbl>
              <c:idx val="0"/>
              <c:tx>
                <c:rich>
                  <a:bodyPr/>
                  <a:lstStyle/>
                  <a:p>
                    <a:fld id="{4DA118A2-6F07-4ABC-B627-025FEECC156C}"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F7C4-4C0B-982F-FEBFA8D23536}"/>
                </c:ext>
              </c:extLst>
            </c:dLbl>
            <c:dLbl>
              <c:idx val="1"/>
              <c:tx>
                <c:rich>
                  <a:bodyPr/>
                  <a:lstStyle/>
                  <a:p>
                    <a:fld id="{35178FCE-8A6C-48B6-881A-B275509F6FB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F7C4-4C0B-982F-FEBFA8D23536}"/>
                </c:ext>
              </c:extLst>
            </c:dLbl>
            <c:dLbl>
              <c:idx val="2"/>
              <c:tx>
                <c:rich>
                  <a:bodyPr/>
                  <a:lstStyle/>
                  <a:p>
                    <a:fld id="{0F756D18-95F6-4925-A37F-F1F444AFF56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F7C4-4C0B-982F-FEBFA8D23536}"/>
                </c:ext>
              </c:extLst>
            </c:dLbl>
            <c:dLbl>
              <c:idx val="3"/>
              <c:tx>
                <c:rich>
                  <a:bodyPr/>
                  <a:lstStyle/>
                  <a:p>
                    <a:fld id="{4A001F7A-74DC-410D-B5BF-962A25254344}"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F7C4-4C0B-982F-FEBFA8D23536}"/>
                </c:ext>
              </c:extLst>
            </c:dLbl>
            <c:dLbl>
              <c:idx val="4"/>
              <c:tx>
                <c:rich>
                  <a:bodyPr/>
                  <a:lstStyle/>
                  <a:p>
                    <a:fld id="{A60AAE31-BB1F-4825-85BD-EC1366EA20C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F7C4-4C0B-982F-FEBFA8D23536}"/>
                </c:ext>
              </c:extLst>
            </c:dLbl>
            <c:dLbl>
              <c:idx val="5"/>
              <c:tx>
                <c:rich>
                  <a:bodyPr/>
                  <a:lstStyle/>
                  <a:p>
                    <a:fld id="{9AFA5BC5-FB6F-41AA-BD99-F77B244876D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F7C4-4C0B-982F-FEBFA8D23536}"/>
                </c:ext>
              </c:extLst>
            </c:dLbl>
            <c:dLbl>
              <c:idx val="6"/>
              <c:tx>
                <c:rich>
                  <a:bodyPr/>
                  <a:lstStyle/>
                  <a:p>
                    <a:fld id="{E1350DFC-801F-43BE-A1C1-A680EA5AB20D}"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F7C4-4C0B-982F-FEBFA8D23536}"/>
                </c:ext>
              </c:extLst>
            </c:dLbl>
            <c:dLbl>
              <c:idx val="7"/>
              <c:tx>
                <c:rich>
                  <a:bodyPr/>
                  <a:lstStyle/>
                  <a:p>
                    <a:fld id="{56BA359D-2D33-4ABD-81D2-13ECB8F163C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F7C4-4C0B-982F-FEBFA8D23536}"/>
                </c:ext>
              </c:extLst>
            </c:dLbl>
            <c:dLbl>
              <c:idx val="8"/>
              <c:tx>
                <c:rich>
                  <a:bodyPr/>
                  <a:lstStyle/>
                  <a:p>
                    <a:fld id="{A31388D3-C10E-4B03-8429-F990B44D479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F7C4-4C0B-982F-FEBFA8D23536}"/>
                </c:ext>
              </c:extLst>
            </c:dLbl>
            <c:dLbl>
              <c:idx val="9"/>
              <c:tx>
                <c:rich>
                  <a:bodyPr/>
                  <a:lstStyle/>
                  <a:p>
                    <a:fld id="{3D449B8C-3A32-4FCC-AE52-964D0541629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F7C4-4C0B-982F-FEBFA8D23536}"/>
                </c:ext>
              </c:extLst>
            </c:dLbl>
            <c:dLbl>
              <c:idx val="10"/>
              <c:tx>
                <c:rich>
                  <a:bodyPr/>
                  <a:lstStyle/>
                  <a:p>
                    <a:fld id="{92343259-3CF0-4862-881E-6C46D7B56E5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F7C4-4C0B-982F-FEBFA8D23536}"/>
                </c:ext>
              </c:extLst>
            </c:dLbl>
            <c:dLbl>
              <c:idx val="11"/>
              <c:tx>
                <c:rich>
                  <a:bodyPr/>
                  <a:lstStyle/>
                  <a:p>
                    <a:fld id="{CC8371C9-214A-445F-9DEE-152753CFA852}"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F7C4-4C0B-982F-FEBFA8D23536}"/>
                </c:ext>
              </c:extLst>
            </c:dLbl>
            <c:dLbl>
              <c:idx val="12"/>
              <c:tx>
                <c:rich>
                  <a:bodyPr/>
                  <a:lstStyle/>
                  <a:p>
                    <a:fld id="{E74A65D1-144A-4C62-BA2F-3930EEC331B7}"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F7C4-4C0B-982F-FEBFA8D23536}"/>
                </c:ext>
              </c:extLst>
            </c:dLbl>
            <c:dLbl>
              <c:idx val="13"/>
              <c:tx>
                <c:rich>
                  <a:bodyPr/>
                  <a:lstStyle/>
                  <a:p>
                    <a:fld id="{A8314712-5404-42AF-B54B-EEA08B2F7CA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F7C4-4C0B-982F-FEBFA8D23536}"/>
                </c:ext>
              </c:extLst>
            </c:dLbl>
            <c:dLbl>
              <c:idx val="14"/>
              <c:tx>
                <c:rich>
                  <a:bodyPr/>
                  <a:lstStyle/>
                  <a:p>
                    <a:fld id="{6414B10D-D075-49AE-9A5A-EDC3845CB14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F7C4-4C0B-982F-FEBFA8D23536}"/>
                </c:ext>
              </c:extLst>
            </c:dLbl>
            <c:dLbl>
              <c:idx val="15"/>
              <c:tx>
                <c:rich>
                  <a:bodyPr/>
                  <a:lstStyle/>
                  <a:p>
                    <a:fld id="{6FAD1E58-4553-4F62-902D-1A16A5478351}"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F7C4-4C0B-982F-FEBFA8D23536}"/>
                </c:ext>
              </c:extLst>
            </c:dLbl>
            <c:dLbl>
              <c:idx val="16"/>
              <c:layout>
                <c:manualLayout>
                  <c:x val="-3.1289852555195265E-2"/>
                  <c:y val="2.0169485873089393E-2"/>
                </c:manualLayout>
              </c:layout>
              <c:tx>
                <c:rich>
                  <a:bodyPr/>
                  <a:lstStyle/>
                  <a:p>
                    <a:fld id="{6F3B28C1-FD53-4978-9B28-B4B781629D8F}"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F7C4-4C0B-982F-FEBFA8D23536}"/>
                </c:ext>
              </c:extLst>
            </c:dLbl>
            <c:dLbl>
              <c:idx val="17"/>
              <c:tx>
                <c:rich>
                  <a:bodyPr/>
                  <a:lstStyle/>
                  <a:p>
                    <a:fld id="{CE554F44-4A5D-45A1-8163-66BC82243B6D}"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F7C4-4C0B-982F-FEBFA8D23536}"/>
                </c:ext>
              </c:extLst>
            </c:dLbl>
            <c:dLbl>
              <c:idx val="18"/>
              <c:tx>
                <c:rich>
                  <a:bodyPr/>
                  <a:lstStyle/>
                  <a:p>
                    <a:fld id="{ECD2D095-3C41-482F-A50D-9F54D1981D71}"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F7C4-4C0B-982F-FEBFA8D23536}"/>
                </c:ext>
              </c:extLst>
            </c:dLbl>
            <c:dLbl>
              <c:idx val="19"/>
              <c:tx>
                <c:rich>
                  <a:bodyPr/>
                  <a:lstStyle/>
                  <a:p>
                    <a:fld id="{4593E58B-E3B5-4C6B-9C59-A123AF958DC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F7C4-4C0B-982F-FEBFA8D23536}"/>
                </c:ext>
              </c:extLst>
            </c:dLbl>
            <c:dLbl>
              <c:idx val="20"/>
              <c:tx>
                <c:rich>
                  <a:bodyPr/>
                  <a:lstStyle/>
                  <a:p>
                    <a:fld id="{13800610-5042-40A0-82A3-7111EA1303A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F7C4-4C0B-982F-FEBFA8D23536}"/>
                </c:ext>
              </c:extLst>
            </c:dLbl>
            <c:dLbl>
              <c:idx val="21"/>
              <c:tx>
                <c:rich>
                  <a:bodyPr/>
                  <a:lstStyle/>
                  <a:p>
                    <a:fld id="{3535E522-2F82-43C3-AE1E-DBD6C7EA152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F7C4-4C0B-982F-FEBFA8D23536}"/>
                </c:ext>
              </c:extLst>
            </c:dLbl>
            <c:dLbl>
              <c:idx val="22"/>
              <c:tx>
                <c:rich>
                  <a:bodyPr/>
                  <a:lstStyle/>
                  <a:p>
                    <a:fld id="{7FCB01FA-DCB7-4879-88F7-A8D7EAC36A0E}"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F7C4-4C0B-982F-FEBFA8D23536}"/>
                </c:ext>
              </c:extLst>
            </c:dLbl>
            <c:dLbl>
              <c:idx val="23"/>
              <c:layout>
                <c:manualLayout>
                  <c:x val="-3.6764705882352941E-3"/>
                  <c:y val="3.7647058823529413E-3"/>
                </c:manualLayout>
              </c:layout>
              <c:tx>
                <c:rich>
                  <a:bodyPr/>
                  <a:lstStyle/>
                  <a:p>
                    <a:fld id="{50449511-A034-4954-846D-67EF1A4B0BEA}"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F7C4-4C0B-982F-FEBFA8D23536}"/>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a:solidFill>
                        <a:schemeClr val="tx2">
                          <a:lumMod val="35000"/>
                          <a:lumOff val="65000"/>
                        </a:schemeClr>
                      </a:solidFill>
                    </a:ln>
                    <a:effectLst/>
                  </c:spPr>
                </c15:leaderLines>
              </c:ext>
            </c:extLst>
          </c:dLbls>
          <c:trendline>
            <c:spPr>
              <a:ln w="19050" cap="rnd">
                <a:solidFill>
                  <a:schemeClr val="tx1">
                    <a:lumMod val="75000"/>
                    <a:lumOff val="25000"/>
                  </a:schemeClr>
                </a:solidFill>
              </a:ln>
              <a:effectLst/>
            </c:spPr>
            <c:trendlineType val="linear"/>
            <c:dispRSqr val="1"/>
            <c:dispEq val="0"/>
            <c:trendlineLbl>
              <c:layout>
                <c:manualLayout>
                  <c:x val="0.12984203720858423"/>
                  <c:y val="0.38791277443260769"/>
                </c:manualLayout>
              </c:layout>
              <c:numFmt formatCode="General" sourceLinked="0"/>
              <c:spPr>
                <a:noFill/>
                <a:ln>
                  <a:noFill/>
                </a:ln>
                <a:effectLst/>
              </c:spPr>
              <c:txPr>
                <a:bodyPr rot="0" spcFirstLastPara="1" vertOverflow="ellipsis" vert="horz" wrap="square" anchor="ctr" anchorCtr="1"/>
                <a:lstStyle/>
                <a:p>
                  <a:pPr>
                    <a:defRPr sz="1600" b="1" i="0" u="none" strike="noStrike" kern="1200" baseline="0">
                      <a:solidFill>
                        <a:schemeClr val="tx1">
                          <a:lumMod val="75000"/>
                          <a:lumOff val="25000"/>
                        </a:schemeClr>
                      </a:solidFill>
                      <a:latin typeface="+mn-lt"/>
                      <a:ea typeface="+mn-ea"/>
                      <a:cs typeface="+mn-cs"/>
                    </a:defRPr>
                  </a:pPr>
                  <a:endParaRPr lang="en-US"/>
                </a:p>
              </c:txPr>
            </c:trendlineLbl>
          </c:trendline>
          <c:xVal>
            <c:numRef>
              <c:f>'Main Trends'!$D$10:$D$33</c:f>
              <c:numCache>
                <c:formatCode>General</c:formatCode>
                <c:ptCount val="24"/>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59.347999999999999</c:v>
                </c:pt>
                <c:pt idx="13">
                  <c:v>47.198</c:v>
                </c:pt>
                <c:pt idx="14">
                  <c:v>67.853000000000009</c:v>
                </c:pt>
                <c:pt idx="15">
                  <c:v>36.262999999999998</c:v>
                </c:pt>
                <c:pt idx="16">
                  <c:v>39.908000000000001</c:v>
                </c:pt>
                <c:pt idx="17">
                  <c:v>31.402999999999999</c:v>
                </c:pt>
                <c:pt idx="18">
                  <c:v>28.972999999999999</c:v>
                </c:pt>
                <c:pt idx="19">
                  <c:v>38.692999999999998</c:v>
                </c:pt>
                <c:pt idx="20">
                  <c:v>37.478000000000002</c:v>
                </c:pt>
                <c:pt idx="21">
                  <c:v>30.188000000000002</c:v>
                </c:pt>
                <c:pt idx="22">
                  <c:v>24.113</c:v>
                </c:pt>
                <c:pt idx="23">
                  <c:v>27.757999999999999</c:v>
                </c:pt>
              </c:numCache>
            </c:numRef>
          </c:xVal>
          <c:yVal>
            <c:numRef>
              <c:f>'Main Trends'!$C$10:$C$33</c:f>
              <c:numCache>
                <c:formatCode>General</c:formatCode>
                <c:ptCount val="24"/>
                <c:pt idx="0">
                  <c:v>75</c:v>
                </c:pt>
                <c:pt idx="1">
                  <c:v>70</c:v>
                </c:pt>
                <c:pt idx="2">
                  <c:v>65</c:v>
                </c:pt>
                <c:pt idx="3">
                  <c:v>58</c:v>
                </c:pt>
                <c:pt idx="4">
                  <c:v>56</c:v>
                </c:pt>
                <c:pt idx="5">
                  <c:v>55</c:v>
                </c:pt>
                <c:pt idx="6">
                  <c:v>55</c:v>
                </c:pt>
                <c:pt idx="7">
                  <c:v>53</c:v>
                </c:pt>
                <c:pt idx="8">
                  <c:v>47</c:v>
                </c:pt>
                <c:pt idx="9">
                  <c:v>45</c:v>
                </c:pt>
                <c:pt idx="10">
                  <c:v>41</c:v>
                </c:pt>
                <c:pt idx="11">
                  <c:v>41</c:v>
                </c:pt>
                <c:pt idx="12">
                  <c:v>38</c:v>
                </c:pt>
                <c:pt idx="13">
                  <c:v>32</c:v>
                </c:pt>
                <c:pt idx="14">
                  <c:v>29</c:v>
                </c:pt>
                <c:pt idx="15">
                  <c:v>29</c:v>
                </c:pt>
                <c:pt idx="16">
                  <c:v>26</c:v>
                </c:pt>
                <c:pt idx="17">
                  <c:v>25</c:v>
                </c:pt>
                <c:pt idx="18">
                  <c:v>17</c:v>
                </c:pt>
                <c:pt idx="19">
                  <c:v>16</c:v>
                </c:pt>
                <c:pt idx="20">
                  <c:v>14</c:v>
                </c:pt>
                <c:pt idx="21">
                  <c:v>12</c:v>
                </c:pt>
                <c:pt idx="22">
                  <c:v>11</c:v>
                </c:pt>
                <c:pt idx="23">
                  <c:v>10</c:v>
                </c:pt>
              </c:numCache>
            </c:numRef>
          </c:yVal>
          <c:smooth val="0"/>
          <c:extLst>
            <c:ext xmlns:c15="http://schemas.microsoft.com/office/drawing/2012/chart" uri="{02D57815-91ED-43cb-92C2-25804820EDAC}">
              <c15:datalabelsRange>
                <c15:f>'Main Trends'!$B$10:$B$33</c15:f>
                <c15:dlblRangeCache>
                  <c:ptCount val="24"/>
                  <c:pt idx="0">
                    <c:v>Phillipines</c:v>
                  </c:pt>
                  <c:pt idx="1">
                    <c:v>India</c:v>
                  </c:pt>
                  <c:pt idx="2">
                    <c:v>Qatar</c:v>
                  </c:pt>
                  <c:pt idx="3">
                    <c:v>Egypt</c:v>
                  </c:pt>
                  <c:pt idx="4">
                    <c:v>UAE</c:v>
                  </c:pt>
                  <c:pt idx="5">
                    <c:v>Thailand</c:v>
                  </c:pt>
                  <c:pt idx="6">
                    <c:v>Kuwait</c:v>
                  </c:pt>
                  <c:pt idx="7">
                    <c:v>Bahrain</c:v>
                  </c:pt>
                  <c:pt idx="8">
                    <c:v>Malaysia</c:v>
                  </c:pt>
                  <c:pt idx="9">
                    <c:v>Indonesia</c:v>
                  </c:pt>
                  <c:pt idx="10">
                    <c:v>Saudia Arabia</c:v>
                  </c:pt>
                  <c:pt idx="11">
                    <c:v>Singapore</c:v>
                  </c:pt>
                  <c:pt idx="12">
                    <c:v>Taiwan</c:v>
                  </c:pt>
                  <c:pt idx="13">
                    <c:v>Spain</c:v>
                  </c:pt>
                  <c:pt idx="14">
                    <c:v>Italy</c:v>
                  </c:pt>
                  <c:pt idx="15">
                    <c:v>Australia</c:v>
                  </c:pt>
                  <c:pt idx="16">
                    <c:v>France</c:v>
                  </c:pt>
                  <c:pt idx="17">
                    <c:v>Hong Kong</c:v>
                  </c:pt>
                  <c:pt idx="18">
                    <c:v>Great Britain</c:v>
                  </c:pt>
                  <c:pt idx="19">
                    <c:v>Germany</c:v>
                  </c:pt>
                  <c:pt idx="20">
                    <c:v>Finland</c:v>
                  </c:pt>
                  <c:pt idx="21">
                    <c:v>Norway</c:v>
                  </c:pt>
                  <c:pt idx="22">
                    <c:v>Sweden</c:v>
                  </c:pt>
                  <c:pt idx="23">
                    <c:v>Denmark</c:v>
                  </c:pt>
                </c15:dlblRangeCache>
              </c15:datalabelsRange>
            </c:ext>
            <c:ext xmlns:c16="http://schemas.microsoft.com/office/drawing/2014/chart" uri="{C3380CC4-5D6E-409C-BE32-E72D297353CC}">
              <c16:uniqueId val="{00000019-F7C4-4C0B-982F-FEBFA8D23536}"/>
            </c:ext>
          </c:extLst>
        </c:ser>
        <c:dLbls>
          <c:showLegendKey val="0"/>
          <c:showVal val="0"/>
          <c:showCatName val="0"/>
          <c:showSerName val="0"/>
          <c:showPercent val="0"/>
          <c:showBubbleSize val="0"/>
        </c:dLbls>
        <c:axId val="473937400"/>
        <c:axId val="473936088"/>
      </c:scatterChart>
      <c:valAx>
        <c:axId val="473937400"/>
        <c:scaling>
          <c:orientation val="minMax"/>
        </c:scaling>
        <c:delete val="0"/>
        <c:axPos val="b"/>
        <c:majorGridlines>
          <c:spPr>
            <a:ln w="9525" cap="flat" cmpd="sng" algn="ctr">
              <a:solidFill>
                <a:schemeClr val="tx2">
                  <a:lumMod val="15000"/>
                  <a:lumOff val="85000"/>
                </a:schemeClr>
              </a:solidFill>
              <a:round/>
            </a:ln>
            <a:effectLst/>
          </c:spPr>
        </c:majorGridlines>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GB" sz="1800"/>
                  <a:t>% Debiased National Religiosity</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numFmt formatCode="General" sourceLinked="1"/>
        <c:majorTickMark val="none"/>
        <c:minorTickMark val="none"/>
        <c:tickLblPos val="nextTo"/>
        <c:spPr>
          <a:noFill/>
          <a:ln>
            <a:solidFill>
              <a:schemeClr val="tx2">
                <a:lumMod val="40000"/>
                <a:lumOff val="60000"/>
              </a:schemeClr>
            </a:solidFill>
          </a:ln>
          <a:effectLst/>
        </c:spPr>
        <c:txPr>
          <a:bodyPr rot="-60000000" spcFirstLastPara="1" vertOverflow="ellipsis" vert="horz" wrap="square" anchor="ctr" anchorCtr="1"/>
          <a:lstStyle/>
          <a:p>
            <a:pPr>
              <a:defRPr sz="1050" b="1" i="0" u="none" strike="noStrike" kern="1200" baseline="0">
                <a:solidFill>
                  <a:schemeClr val="tx2"/>
                </a:solidFill>
                <a:latin typeface="+mn-lt"/>
                <a:ea typeface="+mn-ea"/>
                <a:cs typeface="+mn-cs"/>
              </a:defRPr>
            </a:pPr>
            <a:endParaRPr lang="en-US"/>
          </a:p>
        </c:txPr>
        <c:crossAx val="473936088"/>
        <c:crosses val="autoZero"/>
        <c:crossBetween val="midCat"/>
      </c:valAx>
      <c:valAx>
        <c:axId val="473936088"/>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GB" sz="1400" b="1" i="0" u="none" strike="noStrike" baseline="0">
                    <a:effectLst/>
                  </a:rPr>
                  <a:t> </a:t>
                </a:r>
                <a:r>
                  <a:rPr lang="en-GB" sz="1800" b="1" i="0" u="none" strike="noStrike" baseline="0">
                    <a:effectLst/>
                  </a:rPr>
                  <a:t>% Climate-change most endorsing attitude.</a:t>
                </a:r>
              </a:p>
              <a:p>
                <a:pPr>
                  <a:defRPr/>
                </a:pPr>
                <a:r>
                  <a:rPr lang="en-GB" sz="1800" b="1" i="0" u="none" strike="noStrike" baseline="0">
                    <a:effectLst/>
                  </a:rPr>
                  <a:t>Personal impacts: 'a great deal'</a:t>
                </a:r>
                <a:endParaRPr lang="en-GB" sz="1800"/>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numFmt formatCode="General" sourceLinked="1"/>
        <c:majorTickMark val="none"/>
        <c:minorTickMark val="none"/>
        <c:tickLblPos val="nextTo"/>
        <c:spPr>
          <a:noFill/>
          <a:ln>
            <a:solidFill>
              <a:schemeClr val="tx2">
                <a:lumMod val="40000"/>
                <a:lumOff val="60000"/>
              </a:schemeClr>
            </a:solidFill>
          </a:ln>
          <a:effectLst/>
        </c:spPr>
        <c:txPr>
          <a:bodyPr rot="-60000000" spcFirstLastPara="1" vertOverflow="ellipsis" vert="horz" wrap="square" anchor="ctr" anchorCtr="1"/>
          <a:lstStyle/>
          <a:p>
            <a:pPr>
              <a:defRPr sz="1050" b="1" i="0" u="none" strike="noStrike" kern="1200" baseline="0">
                <a:solidFill>
                  <a:schemeClr val="tx2"/>
                </a:solidFill>
                <a:latin typeface="+mn-lt"/>
                <a:ea typeface="+mn-ea"/>
                <a:cs typeface="+mn-cs"/>
              </a:defRPr>
            </a:pPr>
            <a:endParaRPr lang="en-US"/>
          </a:p>
        </c:txPr>
        <c:crossAx val="47393740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2000" b="1" i="0" baseline="0">
                <a:effectLst/>
              </a:rPr>
              <a:t>Climate-change endorsing attitudes (reality-constrained): UN poll vote share for 'Action on climate-change', </a:t>
            </a:r>
            <a:r>
              <a:rPr lang="en-GB" sz="2000" b="0" i="0" baseline="0">
                <a:effectLst/>
              </a:rPr>
              <a:t>versus</a:t>
            </a:r>
            <a:r>
              <a:rPr lang="en-GB" sz="2000" b="1" i="0" baseline="0">
                <a:effectLst/>
              </a:rPr>
              <a:t> Debiased National Religiosity.</a:t>
            </a:r>
          </a:p>
          <a:p>
            <a:pPr>
              <a:defRPr/>
            </a:pPr>
            <a:r>
              <a:rPr lang="en-GB" sz="1800" b="0" i="0" baseline="0">
                <a:effectLst/>
              </a:rPr>
              <a:t>For 47 nations.</a:t>
            </a:r>
          </a:p>
        </c:rich>
      </c:tx>
      <c:layout>
        <c:manualLayout>
          <c:xMode val="edge"/>
          <c:yMode val="edge"/>
          <c:x val="0.12275992384305547"/>
          <c:y val="6.2597809076682318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1279073104926272E-2"/>
          <c:y val="0.13137715179968701"/>
          <c:w val="0.91661914830512525"/>
          <c:h val="0.79360283370267337"/>
        </c:manualLayout>
      </c:layout>
      <c:scatterChart>
        <c:scatterStyle val="lineMarker"/>
        <c:varyColors val="0"/>
        <c:ser>
          <c:idx val="0"/>
          <c:order val="0"/>
          <c:tx>
            <c:v>Weakly Constrained</c:v>
          </c:tx>
          <c:spPr>
            <a:ln w="25400" cap="rnd">
              <a:noFill/>
              <a:round/>
            </a:ln>
            <a:effectLst/>
          </c:spPr>
          <c:marker>
            <c:symbol val="circle"/>
            <c:size val="6"/>
            <c:spPr>
              <a:solidFill>
                <a:schemeClr val="tx1">
                  <a:lumMod val="65000"/>
                  <a:lumOff val="35000"/>
                </a:schemeClr>
              </a:solidFill>
              <a:ln w="9525">
                <a:noFill/>
              </a:ln>
              <a:effectLst/>
            </c:spPr>
          </c:marker>
          <c:dPt>
            <c:idx val="0"/>
            <c:marker>
              <c:symbol val="circle"/>
              <c:size val="6"/>
              <c:spPr>
                <a:solidFill>
                  <a:schemeClr val="tx1">
                    <a:lumMod val="65000"/>
                    <a:lumOff val="35000"/>
                  </a:schemeClr>
                </a:solidFill>
                <a:ln w="9525">
                  <a:noFill/>
                </a:ln>
                <a:effectLst/>
              </c:spPr>
            </c:marker>
            <c:bubble3D val="0"/>
            <c:extLst>
              <c:ext xmlns:c16="http://schemas.microsoft.com/office/drawing/2014/chart" uri="{C3380CC4-5D6E-409C-BE32-E72D297353CC}">
                <c16:uniqueId val="{00000000-AAFC-4B10-9FF9-65FFF1D2F81F}"/>
              </c:ext>
            </c:extLst>
          </c:dPt>
          <c:dPt>
            <c:idx val="1"/>
            <c:marker>
              <c:symbol val="circle"/>
              <c:size val="6"/>
              <c:spPr>
                <a:solidFill>
                  <a:schemeClr val="tx1">
                    <a:lumMod val="65000"/>
                    <a:lumOff val="35000"/>
                  </a:schemeClr>
                </a:solidFill>
                <a:ln w="9525">
                  <a:noFill/>
                </a:ln>
                <a:effectLst/>
              </c:spPr>
            </c:marker>
            <c:bubble3D val="0"/>
            <c:extLst>
              <c:ext xmlns:c16="http://schemas.microsoft.com/office/drawing/2014/chart" uri="{C3380CC4-5D6E-409C-BE32-E72D297353CC}">
                <c16:uniqueId val="{00000001-AAFC-4B10-9FF9-65FFF1D2F81F}"/>
              </c:ext>
            </c:extLst>
          </c:dPt>
          <c:dPt>
            <c:idx val="2"/>
            <c:marker>
              <c:symbol val="circle"/>
              <c:size val="6"/>
              <c:spPr>
                <a:solidFill>
                  <a:schemeClr val="tx1">
                    <a:lumMod val="65000"/>
                    <a:lumOff val="35000"/>
                  </a:schemeClr>
                </a:solidFill>
                <a:ln w="9525">
                  <a:noFill/>
                </a:ln>
                <a:effectLst/>
              </c:spPr>
            </c:marker>
            <c:bubble3D val="0"/>
            <c:extLst>
              <c:ext xmlns:c16="http://schemas.microsoft.com/office/drawing/2014/chart" uri="{C3380CC4-5D6E-409C-BE32-E72D297353CC}">
                <c16:uniqueId val="{00000002-AAFC-4B10-9FF9-65FFF1D2F81F}"/>
              </c:ext>
            </c:extLst>
          </c:dPt>
          <c:dPt>
            <c:idx val="3"/>
            <c:marker>
              <c:symbol val="circle"/>
              <c:size val="6"/>
              <c:spPr>
                <a:solidFill>
                  <a:schemeClr val="tx1">
                    <a:lumMod val="65000"/>
                    <a:lumOff val="35000"/>
                  </a:schemeClr>
                </a:solidFill>
                <a:ln w="9525">
                  <a:noFill/>
                </a:ln>
                <a:effectLst/>
              </c:spPr>
            </c:marker>
            <c:bubble3D val="0"/>
            <c:extLst>
              <c:ext xmlns:c16="http://schemas.microsoft.com/office/drawing/2014/chart" uri="{C3380CC4-5D6E-409C-BE32-E72D297353CC}">
                <c16:uniqueId val="{00000003-AAFC-4B10-9FF9-65FFF1D2F81F}"/>
              </c:ext>
            </c:extLst>
          </c:dPt>
          <c:dPt>
            <c:idx val="4"/>
            <c:marker>
              <c:symbol val="circle"/>
              <c:size val="6"/>
              <c:spPr>
                <a:solidFill>
                  <a:schemeClr val="tx1">
                    <a:lumMod val="65000"/>
                    <a:lumOff val="35000"/>
                  </a:schemeClr>
                </a:solidFill>
                <a:ln w="9525">
                  <a:noFill/>
                </a:ln>
                <a:effectLst/>
              </c:spPr>
            </c:marker>
            <c:bubble3D val="0"/>
            <c:extLst>
              <c:ext xmlns:c16="http://schemas.microsoft.com/office/drawing/2014/chart" uri="{C3380CC4-5D6E-409C-BE32-E72D297353CC}">
                <c16:uniqueId val="{00000004-AAFC-4B10-9FF9-65FFF1D2F81F}"/>
              </c:ext>
            </c:extLst>
          </c:dPt>
          <c:dPt>
            <c:idx val="5"/>
            <c:marker>
              <c:symbol val="circle"/>
              <c:size val="6"/>
              <c:spPr>
                <a:solidFill>
                  <a:schemeClr val="tx1">
                    <a:lumMod val="65000"/>
                    <a:lumOff val="35000"/>
                  </a:schemeClr>
                </a:solidFill>
                <a:ln w="9525">
                  <a:noFill/>
                </a:ln>
                <a:effectLst/>
              </c:spPr>
            </c:marker>
            <c:bubble3D val="0"/>
            <c:extLst>
              <c:ext xmlns:c16="http://schemas.microsoft.com/office/drawing/2014/chart" uri="{C3380CC4-5D6E-409C-BE32-E72D297353CC}">
                <c16:uniqueId val="{00000005-AAFC-4B10-9FF9-65FFF1D2F81F}"/>
              </c:ext>
            </c:extLst>
          </c:dPt>
          <c:dPt>
            <c:idx val="6"/>
            <c:marker>
              <c:symbol val="circle"/>
              <c:size val="6"/>
              <c:spPr>
                <a:solidFill>
                  <a:schemeClr val="tx1">
                    <a:lumMod val="65000"/>
                    <a:lumOff val="35000"/>
                  </a:schemeClr>
                </a:solidFill>
                <a:ln w="9525">
                  <a:noFill/>
                </a:ln>
                <a:effectLst/>
              </c:spPr>
            </c:marker>
            <c:bubble3D val="0"/>
            <c:extLst>
              <c:ext xmlns:c16="http://schemas.microsoft.com/office/drawing/2014/chart" uri="{C3380CC4-5D6E-409C-BE32-E72D297353CC}">
                <c16:uniqueId val="{00000006-AAFC-4B10-9FF9-65FFF1D2F81F}"/>
              </c:ext>
            </c:extLst>
          </c:dPt>
          <c:dPt>
            <c:idx val="7"/>
            <c:marker>
              <c:symbol val="circle"/>
              <c:size val="6"/>
              <c:spPr>
                <a:solidFill>
                  <a:schemeClr val="tx1">
                    <a:lumMod val="65000"/>
                    <a:lumOff val="35000"/>
                  </a:schemeClr>
                </a:solidFill>
                <a:ln w="9525">
                  <a:noFill/>
                </a:ln>
                <a:effectLst/>
              </c:spPr>
            </c:marker>
            <c:bubble3D val="0"/>
            <c:extLst>
              <c:ext xmlns:c16="http://schemas.microsoft.com/office/drawing/2014/chart" uri="{C3380CC4-5D6E-409C-BE32-E72D297353CC}">
                <c16:uniqueId val="{00000007-AAFC-4B10-9FF9-65FFF1D2F81F}"/>
              </c:ext>
            </c:extLst>
          </c:dPt>
          <c:dPt>
            <c:idx val="8"/>
            <c:marker>
              <c:symbol val="circle"/>
              <c:size val="6"/>
              <c:spPr>
                <a:solidFill>
                  <a:schemeClr val="tx1">
                    <a:lumMod val="65000"/>
                    <a:lumOff val="35000"/>
                  </a:schemeClr>
                </a:solidFill>
                <a:ln w="9525">
                  <a:noFill/>
                </a:ln>
                <a:effectLst/>
              </c:spPr>
            </c:marker>
            <c:bubble3D val="0"/>
            <c:extLst>
              <c:ext xmlns:c16="http://schemas.microsoft.com/office/drawing/2014/chart" uri="{C3380CC4-5D6E-409C-BE32-E72D297353CC}">
                <c16:uniqueId val="{00000008-AAFC-4B10-9FF9-65FFF1D2F81F}"/>
              </c:ext>
            </c:extLst>
          </c:dPt>
          <c:dPt>
            <c:idx val="9"/>
            <c:marker>
              <c:symbol val="circle"/>
              <c:size val="6"/>
              <c:spPr>
                <a:solidFill>
                  <a:schemeClr val="tx1">
                    <a:lumMod val="65000"/>
                    <a:lumOff val="35000"/>
                  </a:schemeClr>
                </a:solidFill>
                <a:ln w="9525">
                  <a:noFill/>
                </a:ln>
                <a:effectLst/>
              </c:spPr>
            </c:marker>
            <c:bubble3D val="0"/>
            <c:extLst>
              <c:ext xmlns:c16="http://schemas.microsoft.com/office/drawing/2014/chart" uri="{C3380CC4-5D6E-409C-BE32-E72D297353CC}">
                <c16:uniqueId val="{00000009-AAFC-4B10-9FF9-65FFF1D2F81F}"/>
              </c:ext>
            </c:extLst>
          </c:dPt>
          <c:dPt>
            <c:idx val="10"/>
            <c:marker>
              <c:symbol val="circle"/>
              <c:size val="6"/>
              <c:spPr>
                <a:solidFill>
                  <a:schemeClr val="tx1">
                    <a:lumMod val="65000"/>
                    <a:lumOff val="35000"/>
                  </a:schemeClr>
                </a:solidFill>
                <a:ln w="9525">
                  <a:noFill/>
                </a:ln>
                <a:effectLst/>
              </c:spPr>
            </c:marker>
            <c:bubble3D val="0"/>
            <c:extLst>
              <c:ext xmlns:c16="http://schemas.microsoft.com/office/drawing/2014/chart" uri="{C3380CC4-5D6E-409C-BE32-E72D297353CC}">
                <c16:uniqueId val="{0000000A-AAFC-4B10-9FF9-65FFF1D2F81F}"/>
              </c:ext>
            </c:extLst>
          </c:dPt>
          <c:dPt>
            <c:idx val="11"/>
            <c:marker>
              <c:symbol val="circle"/>
              <c:size val="6"/>
              <c:spPr>
                <a:solidFill>
                  <a:schemeClr val="tx1">
                    <a:lumMod val="65000"/>
                    <a:lumOff val="35000"/>
                  </a:schemeClr>
                </a:solidFill>
                <a:ln w="9525">
                  <a:noFill/>
                </a:ln>
                <a:effectLst/>
              </c:spPr>
            </c:marker>
            <c:bubble3D val="0"/>
            <c:extLst>
              <c:ext xmlns:c16="http://schemas.microsoft.com/office/drawing/2014/chart" uri="{C3380CC4-5D6E-409C-BE32-E72D297353CC}">
                <c16:uniqueId val="{0000000B-AAFC-4B10-9FF9-65FFF1D2F81F}"/>
              </c:ext>
            </c:extLst>
          </c:dPt>
          <c:dPt>
            <c:idx val="13"/>
            <c:marker>
              <c:symbol val="circle"/>
              <c:size val="6"/>
              <c:spPr>
                <a:solidFill>
                  <a:schemeClr val="tx1">
                    <a:lumMod val="65000"/>
                    <a:lumOff val="35000"/>
                  </a:schemeClr>
                </a:solidFill>
                <a:ln w="9525">
                  <a:noFill/>
                </a:ln>
                <a:effectLst/>
              </c:spPr>
            </c:marker>
            <c:bubble3D val="0"/>
            <c:extLst>
              <c:ext xmlns:c16="http://schemas.microsoft.com/office/drawing/2014/chart" uri="{C3380CC4-5D6E-409C-BE32-E72D297353CC}">
                <c16:uniqueId val="{0000000C-AAFC-4B10-9FF9-65FFF1D2F81F}"/>
              </c:ext>
            </c:extLst>
          </c:dPt>
          <c:dPt>
            <c:idx val="14"/>
            <c:marker>
              <c:symbol val="circle"/>
              <c:size val="6"/>
              <c:spPr>
                <a:solidFill>
                  <a:schemeClr val="tx1">
                    <a:lumMod val="65000"/>
                    <a:lumOff val="35000"/>
                  </a:schemeClr>
                </a:solidFill>
                <a:ln w="9525">
                  <a:noFill/>
                </a:ln>
                <a:effectLst/>
              </c:spPr>
            </c:marker>
            <c:bubble3D val="0"/>
            <c:extLst>
              <c:ext xmlns:c16="http://schemas.microsoft.com/office/drawing/2014/chart" uri="{C3380CC4-5D6E-409C-BE32-E72D297353CC}">
                <c16:uniqueId val="{0000000D-AAFC-4B10-9FF9-65FFF1D2F81F}"/>
              </c:ext>
            </c:extLst>
          </c:dPt>
          <c:dPt>
            <c:idx val="22"/>
            <c:marker>
              <c:symbol val="circle"/>
              <c:size val="6"/>
              <c:spPr>
                <a:solidFill>
                  <a:schemeClr val="tx1">
                    <a:lumMod val="65000"/>
                    <a:lumOff val="35000"/>
                  </a:schemeClr>
                </a:solidFill>
                <a:ln w="9525">
                  <a:noFill/>
                </a:ln>
                <a:effectLst/>
              </c:spPr>
            </c:marker>
            <c:bubble3D val="0"/>
            <c:extLst>
              <c:ext xmlns:c16="http://schemas.microsoft.com/office/drawing/2014/chart" uri="{C3380CC4-5D6E-409C-BE32-E72D297353CC}">
                <c16:uniqueId val="{0000000E-AAFC-4B10-9FF9-65FFF1D2F81F}"/>
              </c:ext>
            </c:extLst>
          </c:dPt>
          <c:dPt>
            <c:idx val="23"/>
            <c:marker>
              <c:symbol val="circle"/>
              <c:size val="6"/>
              <c:spPr>
                <a:solidFill>
                  <a:schemeClr val="tx1">
                    <a:lumMod val="65000"/>
                    <a:lumOff val="35000"/>
                  </a:schemeClr>
                </a:solidFill>
                <a:ln w="9525">
                  <a:noFill/>
                </a:ln>
                <a:effectLst/>
              </c:spPr>
            </c:marker>
            <c:bubble3D val="0"/>
            <c:extLst>
              <c:ext xmlns:c16="http://schemas.microsoft.com/office/drawing/2014/chart" uri="{C3380CC4-5D6E-409C-BE32-E72D297353CC}">
                <c16:uniqueId val="{0000000F-AAFC-4B10-9FF9-65FFF1D2F81F}"/>
              </c:ext>
            </c:extLst>
          </c:dPt>
          <c:dPt>
            <c:idx val="24"/>
            <c:marker>
              <c:symbol val="circle"/>
              <c:size val="6"/>
              <c:spPr>
                <a:solidFill>
                  <a:schemeClr val="tx1">
                    <a:lumMod val="65000"/>
                    <a:lumOff val="35000"/>
                  </a:schemeClr>
                </a:solidFill>
                <a:ln w="9525">
                  <a:noFill/>
                </a:ln>
                <a:effectLst/>
              </c:spPr>
            </c:marker>
            <c:bubble3D val="0"/>
            <c:extLst>
              <c:ext xmlns:c16="http://schemas.microsoft.com/office/drawing/2014/chart" uri="{C3380CC4-5D6E-409C-BE32-E72D297353CC}">
                <c16:uniqueId val="{00000010-AAFC-4B10-9FF9-65FFF1D2F81F}"/>
              </c:ext>
            </c:extLst>
          </c:dPt>
          <c:dPt>
            <c:idx val="25"/>
            <c:marker>
              <c:symbol val="circle"/>
              <c:size val="6"/>
              <c:spPr>
                <a:solidFill>
                  <a:schemeClr val="tx1">
                    <a:lumMod val="65000"/>
                    <a:lumOff val="35000"/>
                  </a:schemeClr>
                </a:solidFill>
                <a:ln w="9525">
                  <a:noFill/>
                </a:ln>
                <a:effectLst/>
              </c:spPr>
            </c:marker>
            <c:bubble3D val="0"/>
            <c:extLst>
              <c:ext xmlns:c16="http://schemas.microsoft.com/office/drawing/2014/chart" uri="{C3380CC4-5D6E-409C-BE32-E72D297353CC}">
                <c16:uniqueId val="{00000011-AAFC-4B10-9FF9-65FFF1D2F81F}"/>
              </c:ext>
            </c:extLst>
          </c:dPt>
          <c:dPt>
            <c:idx val="26"/>
            <c:marker>
              <c:symbol val="circle"/>
              <c:size val="6"/>
              <c:spPr>
                <a:solidFill>
                  <a:schemeClr val="tx1">
                    <a:lumMod val="65000"/>
                    <a:lumOff val="35000"/>
                  </a:schemeClr>
                </a:solidFill>
                <a:ln w="9525">
                  <a:noFill/>
                </a:ln>
                <a:effectLst/>
              </c:spPr>
            </c:marker>
            <c:bubble3D val="0"/>
            <c:extLst>
              <c:ext xmlns:c16="http://schemas.microsoft.com/office/drawing/2014/chart" uri="{C3380CC4-5D6E-409C-BE32-E72D297353CC}">
                <c16:uniqueId val="{00000012-AAFC-4B10-9FF9-65FFF1D2F81F}"/>
              </c:ext>
            </c:extLst>
          </c:dPt>
          <c:dPt>
            <c:idx val="27"/>
            <c:marker>
              <c:symbol val="circle"/>
              <c:size val="6"/>
              <c:spPr>
                <a:solidFill>
                  <a:schemeClr val="tx1">
                    <a:lumMod val="65000"/>
                    <a:lumOff val="35000"/>
                  </a:schemeClr>
                </a:solidFill>
                <a:ln w="9525">
                  <a:noFill/>
                </a:ln>
                <a:effectLst/>
              </c:spPr>
            </c:marker>
            <c:bubble3D val="0"/>
            <c:extLst>
              <c:ext xmlns:c16="http://schemas.microsoft.com/office/drawing/2014/chart" uri="{C3380CC4-5D6E-409C-BE32-E72D297353CC}">
                <c16:uniqueId val="{00000013-AAFC-4B10-9FF9-65FFF1D2F81F}"/>
              </c:ext>
            </c:extLst>
          </c:dPt>
          <c:dPt>
            <c:idx val="28"/>
            <c:marker>
              <c:symbol val="circle"/>
              <c:size val="6"/>
              <c:spPr>
                <a:solidFill>
                  <a:schemeClr val="tx1">
                    <a:lumMod val="65000"/>
                    <a:lumOff val="35000"/>
                  </a:schemeClr>
                </a:solidFill>
                <a:ln w="9525">
                  <a:noFill/>
                </a:ln>
                <a:effectLst/>
              </c:spPr>
            </c:marker>
            <c:bubble3D val="0"/>
            <c:extLst>
              <c:ext xmlns:c16="http://schemas.microsoft.com/office/drawing/2014/chart" uri="{C3380CC4-5D6E-409C-BE32-E72D297353CC}">
                <c16:uniqueId val="{00000014-AAFC-4B10-9FF9-65FFF1D2F81F}"/>
              </c:ext>
            </c:extLst>
          </c:dPt>
          <c:dPt>
            <c:idx val="29"/>
            <c:marker>
              <c:symbol val="circle"/>
              <c:size val="6"/>
              <c:spPr>
                <a:solidFill>
                  <a:schemeClr val="tx1">
                    <a:lumMod val="65000"/>
                    <a:lumOff val="35000"/>
                  </a:schemeClr>
                </a:solidFill>
                <a:ln w="9525">
                  <a:noFill/>
                </a:ln>
                <a:effectLst/>
              </c:spPr>
            </c:marker>
            <c:bubble3D val="0"/>
            <c:extLst>
              <c:ext xmlns:c16="http://schemas.microsoft.com/office/drawing/2014/chart" uri="{C3380CC4-5D6E-409C-BE32-E72D297353CC}">
                <c16:uniqueId val="{00000015-AAFC-4B10-9FF9-65FFF1D2F81F}"/>
              </c:ext>
            </c:extLst>
          </c:dPt>
          <c:dPt>
            <c:idx val="30"/>
            <c:marker>
              <c:symbol val="circle"/>
              <c:size val="6"/>
              <c:spPr>
                <a:solidFill>
                  <a:schemeClr val="tx1">
                    <a:lumMod val="65000"/>
                    <a:lumOff val="35000"/>
                  </a:schemeClr>
                </a:solidFill>
                <a:ln w="9525">
                  <a:noFill/>
                </a:ln>
                <a:effectLst/>
              </c:spPr>
            </c:marker>
            <c:bubble3D val="0"/>
            <c:extLst>
              <c:ext xmlns:c16="http://schemas.microsoft.com/office/drawing/2014/chart" uri="{C3380CC4-5D6E-409C-BE32-E72D297353CC}">
                <c16:uniqueId val="{00000016-AAFC-4B10-9FF9-65FFF1D2F81F}"/>
              </c:ext>
            </c:extLst>
          </c:dPt>
          <c:dPt>
            <c:idx val="31"/>
            <c:marker>
              <c:symbol val="circle"/>
              <c:size val="6"/>
              <c:spPr>
                <a:solidFill>
                  <a:schemeClr val="tx1">
                    <a:lumMod val="65000"/>
                    <a:lumOff val="35000"/>
                  </a:schemeClr>
                </a:solidFill>
                <a:ln w="9525">
                  <a:noFill/>
                </a:ln>
                <a:effectLst/>
              </c:spPr>
            </c:marker>
            <c:bubble3D val="0"/>
            <c:extLst>
              <c:ext xmlns:c16="http://schemas.microsoft.com/office/drawing/2014/chart" uri="{C3380CC4-5D6E-409C-BE32-E72D297353CC}">
                <c16:uniqueId val="{00000017-AAFC-4B10-9FF9-65FFF1D2F81F}"/>
              </c:ext>
            </c:extLst>
          </c:dPt>
          <c:dPt>
            <c:idx val="32"/>
            <c:marker>
              <c:symbol val="circle"/>
              <c:size val="6"/>
              <c:spPr>
                <a:solidFill>
                  <a:schemeClr val="tx1">
                    <a:lumMod val="65000"/>
                    <a:lumOff val="35000"/>
                  </a:schemeClr>
                </a:solidFill>
                <a:ln w="9525">
                  <a:noFill/>
                </a:ln>
                <a:effectLst/>
              </c:spPr>
            </c:marker>
            <c:bubble3D val="0"/>
            <c:extLst>
              <c:ext xmlns:c16="http://schemas.microsoft.com/office/drawing/2014/chart" uri="{C3380CC4-5D6E-409C-BE32-E72D297353CC}">
                <c16:uniqueId val="{00000018-AAFC-4B10-9FF9-65FFF1D2F81F}"/>
              </c:ext>
            </c:extLst>
          </c:dPt>
          <c:dPt>
            <c:idx val="33"/>
            <c:marker>
              <c:symbol val="circle"/>
              <c:size val="6"/>
              <c:spPr>
                <a:solidFill>
                  <a:schemeClr val="tx1">
                    <a:lumMod val="65000"/>
                    <a:lumOff val="35000"/>
                  </a:schemeClr>
                </a:solidFill>
                <a:ln w="9525">
                  <a:noFill/>
                </a:ln>
                <a:effectLst/>
              </c:spPr>
            </c:marker>
            <c:bubble3D val="0"/>
            <c:extLst>
              <c:ext xmlns:c16="http://schemas.microsoft.com/office/drawing/2014/chart" uri="{C3380CC4-5D6E-409C-BE32-E72D297353CC}">
                <c16:uniqueId val="{00000019-AAFC-4B10-9FF9-65FFF1D2F81F}"/>
              </c:ext>
            </c:extLst>
          </c:dPt>
          <c:dPt>
            <c:idx val="34"/>
            <c:marker>
              <c:symbol val="circle"/>
              <c:size val="6"/>
              <c:spPr>
                <a:solidFill>
                  <a:schemeClr val="tx1">
                    <a:lumMod val="65000"/>
                    <a:lumOff val="35000"/>
                  </a:schemeClr>
                </a:solidFill>
                <a:ln w="9525">
                  <a:noFill/>
                </a:ln>
                <a:effectLst/>
              </c:spPr>
            </c:marker>
            <c:bubble3D val="0"/>
            <c:extLst>
              <c:ext xmlns:c16="http://schemas.microsoft.com/office/drawing/2014/chart" uri="{C3380CC4-5D6E-409C-BE32-E72D297353CC}">
                <c16:uniqueId val="{0000001A-AAFC-4B10-9FF9-65FFF1D2F81F}"/>
              </c:ext>
            </c:extLst>
          </c:dPt>
          <c:dPt>
            <c:idx val="35"/>
            <c:marker>
              <c:symbol val="circle"/>
              <c:size val="6"/>
              <c:spPr>
                <a:solidFill>
                  <a:schemeClr val="tx1">
                    <a:lumMod val="65000"/>
                    <a:lumOff val="35000"/>
                  </a:schemeClr>
                </a:solidFill>
                <a:ln w="9525">
                  <a:noFill/>
                </a:ln>
                <a:effectLst/>
              </c:spPr>
            </c:marker>
            <c:bubble3D val="0"/>
            <c:extLst>
              <c:ext xmlns:c16="http://schemas.microsoft.com/office/drawing/2014/chart" uri="{C3380CC4-5D6E-409C-BE32-E72D297353CC}">
                <c16:uniqueId val="{0000001B-AAFC-4B10-9FF9-65FFF1D2F81F}"/>
              </c:ext>
            </c:extLst>
          </c:dPt>
          <c:dPt>
            <c:idx val="38"/>
            <c:marker>
              <c:symbol val="circle"/>
              <c:size val="6"/>
              <c:spPr>
                <a:solidFill>
                  <a:schemeClr val="tx1">
                    <a:lumMod val="65000"/>
                    <a:lumOff val="35000"/>
                  </a:schemeClr>
                </a:solidFill>
                <a:ln w="9525">
                  <a:noFill/>
                </a:ln>
                <a:effectLst/>
              </c:spPr>
            </c:marker>
            <c:bubble3D val="0"/>
            <c:extLst>
              <c:ext xmlns:c16="http://schemas.microsoft.com/office/drawing/2014/chart" uri="{C3380CC4-5D6E-409C-BE32-E72D297353CC}">
                <c16:uniqueId val="{0000001C-AAFC-4B10-9FF9-65FFF1D2F81F}"/>
              </c:ext>
            </c:extLst>
          </c:dPt>
          <c:dPt>
            <c:idx val="39"/>
            <c:marker>
              <c:symbol val="circle"/>
              <c:size val="6"/>
              <c:spPr>
                <a:solidFill>
                  <a:schemeClr val="tx1">
                    <a:lumMod val="65000"/>
                    <a:lumOff val="35000"/>
                  </a:schemeClr>
                </a:solidFill>
                <a:ln w="9525">
                  <a:noFill/>
                </a:ln>
                <a:effectLst/>
              </c:spPr>
            </c:marker>
            <c:bubble3D val="0"/>
            <c:extLst>
              <c:ext xmlns:c16="http://schemas.microsoft.com/office/drawing/2014/chart" uri="{C3380CC4-5D6E-409C-BE32-E72D297353CC}">
                <c16:uniqueId val="{0000001D-AAFC-4B10-9FF9-65FFF1D2F81F}"/>
              </c:ext>
            </c:extLst>
          </c:dPt>
          <c:dPt>
            <c:idx val="40"/>
            <c:marker>
              <c:symbol val="circle"/>
              <c:size val="6"/>
              <c:spPr>
                <a:solidFill>
                  <a:schemeClr val="tx1">
                    <a:lumMod val="65000"/>
                    <a:lumOff val="35000"/>
                  </a:schemeClr>
                </a:solidFill>
                <a:ln w="9525">
                  <a:noFill/>
                </a:ln>
                <a:effectLst/>
              </c:spPr>
            </c:marker>
            <c:bubble3D val="0"/>
            <c:extLst>
              <c:ext xmlns:c16="http://schemas.microsoft.com/office/drawing/2014/chart" uri="{C3380CC4-5D6E-409C-BE32-E72D297353CC}">
                <c16:uniqueId val="{0000001E-AAFC-4B10-9FF9-65FFF1D2F81F}"/>
              </c:ext>
            </c:extLst>
          </c:dPt>
          <c:dPt>
            <c:idx val="43"/>
            <c:marker>
              <c:symbol val="circle"/>
              <c:size val="6"/>
              <c:spPr>
                <a:solidFill>
                  <a:schemeClr val="tx1">
                    <a:lumMod val="65000"/>
                    <a:lumOff val="35000"/>
                  </a:schemeClr>
                </a:solidFill>
                <a:ln w="9525">
                  <a:noFill/>
                </a:ln>
                <a:effectLst/>
              </c:spPr>
            </c:marker>
            <c:bubble3D val="0"/>
            <c:extLst>
              <c:ext xmlns:c16="http://schemas.microsoft.com/office/drawing/2014/chart" uri="{C3380CC4-5D6E-409C-BE32-E72D297353CC}">
                <c16:uniqueId val="{0000001F-AAFC-4B10-9FF9-65FFF1D2F81F}"/>
              </c:ext>
            </c:extLst>
          </c:dPt>
          <c:dPt>
            <c:idx val="46"/>
            <c:marker>
              <c:symbol val="circle"/>
              <c:size val="6"/>
              <c:spPr>
                <a:solidFill>
                  <a:schemeClr val="tx1">
                    <a:lumMod val="65000"/>
                    <a:lumOff val="35000"/>
                  </a:schemeClr>
                </a:solidFill>
                <a:ln w="9525">
                  <a:noFill/>
                </a:ln>
                <a:effectLst/>
              </c:spPr>
            </c:marker>
            <c:bubble3D val="0"/>
            <c:extLst>
              <c:ext xmlns:c16="http://schemas.microsoft.com/office/drawing/2014/chart" uri="{C3380CC4-5D6E-409C-BE32-E72D297353CC}">
                <c16:uniqueId val="{00000020-AAFC-4B10-9FF9-65FFF1D2F81F}"/>
              </c:ext>
            </c:extLst>
          </c:dPt>
          <c:dPt>
            <c:idx val="47"/>
            <c:marker>
              <c:symbol val="circle"/>
              <c:size val="6"/>
              <c:spPr>
                <a:solidFill>
                  <a:schemeClr val="tx1">
                    <a:lumMod val="65000"/>
                    <a:lumOff val="35000"/>
                  </a:schemeClr>
                </a:solidFill>
                <a:ln w="9525">
                  <a:noFill/>
                </a:ln>
                <a:effectLst/>
              </c:spPr>
            </c:marker>
            <c:bubble3D val="0"/>
            <c:extLst>
              <c:ext xmlns:c16="http://schemas.microsoft.com/office/drawing/2014/chart" uri="{C3380CC4-5D6E-409C-BE32-E72D297353CC}">
                <c16:uniqueId val="{00000021-AAFC-4B10-9FF9-65FFF1D2F81F}"/>
              </c:ext>
            </c:extLst>
          </c:dPt>
          <c:dLbls>
            <c:dLbl>
              <c:idx val="0"/>
              <c:layout>
                <c:manualLayout>
                  <c:x val="-2.3794070091177937E-2"/>
                  <c:y val="1.8767636439811219E-2"/>
                </c:manualLayout>
              </c:layout>
              <c:tx>
                <c:rich>
                  <a:bodyPr/>
                  <a:lstStyle/>
                  <a:p>
                    <a:fld id="{CF21458B-BC55-4239-AFC3-BCDFAABF75F2}" type="CELLRANGE">
                      <a:rPr lang="en-US" sz="1050">
                        <a:solidFill>
                          <a:schemeClr val="tx1">
                            <a:lumMod val="50000"/>
                            <a:lumOff val="50000"/>
                          </a:schemeClr>
                        </a:solidFill>
                      </a:rPr>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AAFC-4B10-9FF9-65FFF1D2F81F}"/>
                </c:ext>
              </c:extLst>
            </c:dLbl>
            <c:dLbl>
              <c:idx val="1"/>
              <c:layout>
                <c:manualLayout>
                  <c:x val="-2.436515150065546E-2"/>
                  <c:y val="-1.5637745985977104E-2"/>
                </c:manualLayout>
              </c:layout>
              <c:tx>
                <c:rich>
                  <a:bodyPr/>
                  <a:lstStyle/>
                  <a:p>
                    <a:fld id="{CD2A1D16-272C-4F81-9432-C57F1E92DA64}" type="CELLRANGE">
                      <a:rPr lang="en-US" sz="1050">
                        <a:solidFill>
                          <a:schemeClr val="tx1">
                            <a:lumMod val="50000"/>
                            <a:lumOff val="50000"/>
                          </a:schemeClr>
                        </a:solidFill>
                      </a:rPr>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AAFC-4B10-9FF9-65FFF1D2F81F}"/>
                </c:ext>
              </c:extLst>
            </c:dLbl>
            <c:dLbl>
              <c:idx val="2"/>
              <c:tx>
                <c:rich>
                  <a:bodyPr/>
                  <a:lstStyle/>
                  <a:p>
                    <a:fld id="{EAF1D2EB-51BF-44F7-82BD-2AD105A3D05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AAFC-4B10-9FF9-65FFF1D2F81F}"/>
                </c:ext>
              </c:extLst>
            </c:dLbl>
            <c:dLbl>
              <c:idx val="3"/>
              <c:tx>
                <c:rich>
                  <a:bodyPr/>
                  <a:lstStyle/>
                  <a:p>
                    <a:fld id="{3F2D8119-2EDA-4A27-A092-FAE218489C5A}" type="CELLRANGE">
                      <a:rPr lang="en-US" sz="1050">
                        <a:solidFill>
                          <a:schemeClr val="tx1">
                            <a:lumMod val="50000"/>
                            <a:lumOff val="50000"/>
                          </a:schemeClr>
                        </a:solidFill>
                      </a:rPr>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AAFC-4B10-9FF9-65FFF1D2F81F}"/>
                </c:ext>
              </c:extLst>
            </c:dLbl>
            <c:dLbl>
              <c:idx val="4"/>
              <c:layout>
                <c:manualLayout>
                  <c:x val="-2.1494532199271048E-2"/>
                  <c:y val="1.2711702579093782E-2"/>
                </c:manualLayout>
              </c:layout>
              <c:tx>
                <c:rich>
                  <a:bodyPr/>
                  <a:lstStyle/>
                  <a:p>
                    <a:fld id="{4C4AB530-828B-43F1-8207-E22A6B55DF7D}" type="CELLRANGE">
                      <a:rPr lang="en-US" sz="1050">
                        <a:solidFill>
                          <a:schemeClr val="tx1">
                            <a:lumMod val="50000"/>
                            <a:lumOff val="50000"/>
                          </a:schemeClr>
                        </a:solidFill>
                      </a:rPr>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AAFC-4B10-9FF9-65FFF1D2F81F}"/>
                </c:ext>
              </c:extLst>
            </c:dLbl>
            <c:dLbl>
              <c:idx val="5"/>
              <c:tx>
                <c:rich>
                  <a:bodyPr/>
                  <a:lstStyle/>
                  <a:p>
                    <a:fld id="{F9098C8E-AB25-4194-805D-4887AF2D977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AFC-4B10-9FF9-65FFF1D2F81F}"/>
                </c:ext>
              </c:extLst>
            </c:dLbl>
            <c:dLbl>
              <c:idx val="6"/>
              <c:tx>
                <c:rich>
                  <a:bodyPr/>
                  <a:lstStyle/>
                  <a:p>
                    <a:fld id="{4142B8CA-2A50-4232-8582-A0A6B8014E07}" type="CELLRANGE">
                      <a:rPr lang="en-US" sz="1050">
                        <a:solidFill>
                          <a:schemeClr val="tx1">
                            <a:lumMod val="50000"/>
                            <a:lumOff val="50000"/>
                          </a:schemeClr>
                        </a:solidFill>
                      </a:rPr>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AAFC-4B10-9FF9-65FFF1D2F81F}"/>
                </c:ext>
              </c:extLst>
            </c:dLbl>
            <c:dLbl>
              <c:idx val="7"/>
              <c:layout>
                <c:manualLayout>
                  <c:x val="-6.0753341433778859E-3"/>
                  <c:y val="-1.2519561815336578E-2"/>
                </c:manualLayout>
              </c:layout>
              <c:tx>
                <c:rich>
                  <a:bodyPr/>
                  <a:lstStyle/>
                  <a:p>
                    <a:fld id="{C7CF5119-A8F0-4968-B217-CA9810C4AA54}" type="CELLRANGE">
                      <a:rPr lang="en-US" sz="1050">
                        <a:solidFill>
                          <a:schemeClr val="tx1">
                            <a:lumMod val="50000"/>
                            <a:lumOff val="50000"/>
                          </a:schemeClr>
                        </a:solidFill>
                      </a:rPr>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AAFC-4B10-9FF9-65FFF1D2F81F}"/>
                </c:ext>
              </c:extLst>
            </c:dLbl>
            <c:dLbl>
              <c:idx val="8"/>
              <c:tx>
                <c:rich>
                  <a:bodyPr/>
                  <a:lstStyle/>
                  <a:p>
                    <a:fld id="{AC9BA27E-691B-4957-AD39-4B3228080139}" type="CELLRANGE">
                      <a:rPr lang="en-US" sz="1050">
                        <a:solidFill>
                          <a:schemeClr val="tx1">
                            <a:lumMod val="50000"/>
                            <a:lumOff val="50000"/>
                          </a:schemeClr>
                        </a:solidFill>
                      </a:rPr>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AAFC-4B10-9FF9-65FFF1D2F81F}"/>
                </c:ext>
              </c:extLst>
            </c:dLbl>
            <c:dLbl>
              <c:idx val="9"/>
              <c:tx>
                <c:rich>
                  <a:bodyPr/>
                  <a:lstStyle/>
                  <a:p>
                    <a:fld id="{4E21C727-8FC7-4041-B44B-9C7C3EFCD0BF}" type="CELLRANGE">
                      <a:rPr lang="en-US" sz="1050">
                        <a:solidFill>
                          <a:schemeClr val="tx1">
                            <a:lumMod val="50000"/>
                            <a:lumOff val="50000"/>
                          </a:schemeClr>
                        </a:solidFill>
                      </a:rPr>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AAFC-4B10-9FF9-65FFF1D2F81F}"/>
                </c:ext>
              </c:extLst>
            </c:dLbl>
            <c:dLbl>
              <c:idx val="10"/>
              <c:tx>
                <c:rich>
                  <a:bodyPr/>
                  <a:lstStyle/>
                  <a:p>
                    <a:fld id="{8B38D6EF-BB31-4378-AC99-F62D67A90FDD}" type="CELLRANGE">
                      <a:rPr lang="en-US" sz="1050">
                        <a:solidFill>
                          <a:schemeClr val="tx1">
                            <a:lumMod val="50000"/>
                            <a:lumOff val="50000"/>
                          </a:schemeClr>
                        </a:solidFill>
                      </a:rPr>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AAFC-4B10-9FF9-65FFF1D2F81F}"/>
                </c:ext>
              </c:extLst>
            </c:dLbl>
            <c:dLbl>
              <c:idx val="11"/>
              <c:tx>
                <c:rich>
                  <a:bodyPr/>
                  <a:lstStyle/>
                  <a:p>
                    <a:fld id="{805DFB6C-83B6-4AD4-888B-D58BC478873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AAFC-4B10-9FF9-65FFF1D2F81F}"/>
                </c:ext>
              </c:extLst>
            </c:dLbl>
            <c:dLbl>
              <c:idx val="12"/>
              <c:tx>
                <c:rich>
                  <a:bodyPr/>
                  <a:lstStyle/>
                  <a:p>
                    <a:fld id="{D149138D-FB8C-47F7-A4F6-A103F0B0F825}" type="CELLRANGE">
                      <a:rPr lang="en-US" sz="1050">
                        <a:solidFill>
                          <a:schemeClr val="tx1">
                            <a:lumMod val="50000"/>
                            <a:lumOff val="50000"/>
                          </a:schemeClr>
                        </a:solidFill>
                      </a:rPr>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AAFC-4B10-9FF9-65FFF1D2F81F}"/>
                </c:ext>
              </c:extLst>
            </c:dLbl>
            <c:dLbl>
              <c:idx val="13"/>
              <c:tx>
                <c:rich>
                  <a:bodyPr/>
                  <a:lstStyle/>
                  <a:p>
                    <a:fld id="{BF9353F3-ADB0-470A-BBC9-2DB3C68461B4}" type="CELLRANGE">
                      <a:rPr lang="en-US" sz="1050">
                        <a:solidFill>
                          <a:schemeClr val="tx1">
                            <a:lumMod val="50000"/>
                            <a:lumOff val="50000"/>
                          </a:schemeClr>
                        </a:solidFill>
                      </a:rPr>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AAFC-4B10-9FF9-65FFF1D2F81F}"/>
                </c:ext>
              </c:extLst>
            </c:dLbl>
            <c:dLbl>
              <c:idx val="14"/>
              <c:tx>
                <c:rich>
                  <a:bodyPr/>
                  <a:lstStyle/>
                  <a:p>
                    <a:fld id="{89DC170C-BD38-4D34-89DB-90A259E89764}" type="CELLRANGE">
                      <a:rPr lang="en-US" sz="1050">
                        <a:solidFill>
                          <a:schemeClr val="tx1">
                            <a:lumMod val="50000"/>
                            <a:lumOff val="50000"/>
                          </a:schemeClr>
                        </a:solidFill>
                      </a:rPr>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AAFC-4B10-9FF9-65FFF1D2F81F}"/>
                </c:ext>
              </c:extLst>
            </c:dLbl>
            <c:dLbl>
              <c:idx val="15"/>
              <c:layout>
                <c:manualLayout>
                  <c:x val="-2.6242477588235856E-2"/>
                  <c:y val="1.8767636439811219E-2"/>
                </c:manualLayout>
              </c:layout>
              <c:tx>
                <c:rich>
                  <a:bodyPr/>
                  <a:lstStyle/>
                  <a:p>
                    <a:fld id="{5EFA828F-60D9-485E-AE43-D3535AB0AA26}" type="CELLRANGE">
                      <a:rPr lang="en-US" sz="1050">
                        <a:solidFill>
                          <a:schemeClr val="tx1">
                            <a:lumMod val="50000"/>
                            <a:lumOff val="50000"/>
                          </a:schemeClr>
                        </a:solidFill>
                      </a:rPr>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AAFC-4B10-9FF9-65FFF1D2F81F}"/>
                </c:ext>
              </c:extLst>
            </c:dLbl>
            <c:dLbl>
              <c:idx val="16"/>
              <c:tx>
                <c:rich>
                  <a:bodyPr/>
                  <a:lstStyle/>
                  <a:p>
                    <a:fld id="{91CD261E-A1A3-4815-A773-5556DE5EE2B7}" type="CELLRANGE">
                      <a:rPr lang="en-US" sz="1050">
                        <a:solidFill>
                          <a:schemeClr val="tx1">
                            <a:lumMod val="50000"/>
                            <a:lumOff val="50000"/>
                          </a:schemeClr>
                        </a:solidFill>
                      </a:rPr>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AAFC-4B10-9FF9-65FFF1D2F81F}"/>
                </c:ext>
              </c:extLst>
            </c:dLbl>
            <c:dLbl>
              <c:idx val="17"/>
              <c:layout>
                <c:manualLayout>
                  <c:x val="-2.0656136087484813E-2"/>
                  <c:y val="-1.5649452269170552E-2"/>
                </c:manualLayout>
              </c:layout>
              <c:tx>
                <c:rich>
                  <a:bodyPr/>
                  <a:lstStyle/>
                  <a:p>
                    <a:fld id="{E6C54E54-DCCB-45D4-A55F-2F28D36BAFD1}" type="CELLRANGE">
                      <a:rPr lang="en-US" sz="1050">
                        <a:solidFill>
                          <a:schemeClr val="tx1">
                            <a:lumMod val="50000"/>
                            <a:lumOff val="50000"/>
                          </a:schemeClr>
                        </a:solidFill>
                      </a:rPr>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AAFC-4B10-9FF9-65FFF1D2F81F}"/>
                </c:ext>
              </c:extLst>
            </c:dLbl>
            <c:dLbl>
              <c:idx val="18"/>
              <c:tx>
                <c:rich>
                  <a:bodyPr/>
                  <a:lstStyle/>
                  <a:p>
                    <a:fld id="{924303B8-10A0-40AF-BA7A-4D52C0923F9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AAFC-4B10-9FF9-65FFF1D2F81F}"/>
                </c:ext>
              </c:extLst>
            </c:dLbl>
            <c:dLbl>
              <c:idx val="19"/>
              <c:layout>
                <c:manualLayout>
                  <c:x val="-6.2290353134776787E-2"/>
                  <c:y val="0"/>
                </c:manualLayout>
              </c:layout>
              <c:tx>
                <c:rich>
                  <a:bodyPr/>
                  <a:lstStyle/>
                  <a:p>
                    <a:fld id="{87C238D6-CEEE-422B-BD19-973FF9EFD87C}" type="CELLRANGE">
                      <a:rPr lang="en-US" sz="1050">
                        <a:solidFill>
                          <a:schemeClr val="tx1">
                            <a:lumMod val="50000"/>
                            <a:lumOff val="50000"/>
                          </a:schemeClr>
                        </a:solidFill>
                      </a:rPr>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AAFC-4B10-9FF9-65FFF1D2F81F}"/>
                </c:ext>
              </c:extLst>
            </c:dLbl>
            <c:dLbl>
              <c:idx val="20"/>
              <c:tx>
                <c:rich>
                  <a:bodyPr/>
                  <a:lstStyle/>
                  <a:p>
                    <a:fld id="{708E9FE6-7550-4BD4-BF2B-8CA3422AD11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AAFC-4B10-9FF9-65FFF1D2F81F}"/>
                </c:ext>
              </c:extLst>
            </c:dLbl>
            <c:dLbl>
              <c:idx val="21"/>
              <c:tx>
                <c:rich>
                  <a:bodyPr/>
                  <a:lstStyle/>
                  <a:p>
                    <a:fld id="{0E9409FA-A9B5-40C5-B39C-451A5279307B}" type="CELLRANGE">
                      <a:rPr lang="en-US" sz="1050">
                        <a:solidFill>
                          <a:schemeClr val="tx1">
                            <a:lumMod val="50000"/>
                            <a:lumOff val="50000"/>
                          </a:schemeClr>
                        </a:solidFill>
                      </a:rPr>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9-AAFC-4B10-9FF9-65FFF1D2F81F}"/>
                </c:ext>
              </c:extLst>
            </c:dLbl>
            <c:dLbl>
              <c:idx val="22"/>
              <c:tx>
                <c:rich>
                  <a:bodyPr/>
                  <a:lstStyle/>
                  <a:p>
                    <a:fld id="{C74B3483-22A4-401B-9495-C77F99EFB5D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AAFC-4B10-9FF9-65FFF1D2F81F}"/>
                </c:ext>
              </c:extLst>
            </c:dLbl>
            <c:dLbl>
              <c:idx val="23"/>
              <c:tx>
                <c:rich>
                  <a:bodyPr/>
                  <a:lstStyle/>
                  <a:p>
                    <a:fld id="{6A42D66B-8B09-4326-9624-9569600881B4}" type="CELLRANGE">
                      <a:rPr lang="en-US" sz="1050">
                        <a:solidFill>
                          <a:schemeClr val="tx1">
                            <a:lumMod val="50000"/>
                            <a:lumOff val="50000"/>
                          </a:schemeClr>
                        </a:solidFill>
                      </a:rPr>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AAFC-4B10-9FF9-65FFF1D2F81F}"/>
                </c:ext>
              </c:extLst>
            </c:dLbl>
            <c:dLbl>
              <c:idx val="24"/>
              <c:layout>
                <c:manualLayout>
                  <c:x val="-6.0753341433778859E-3"/>
                  <c:y val="1.5649452269170579E-3"/>
                </c:manualLayout>
              </c:layout>
              <c:tx>
                <c:rich>
                  <a:bodyPr/>
                  <a:lstStyle/>
                  <a:p>
                    <a:fld id="{0A58B6FA-AD49-42A5-A835-B3B2812D32FD}" type="CELLRANGE">
                      <a:rPr lang="en-US" sz="1050">
                        <a:solidFill>
                          <a:schemeClr val="tx1">
                            <a:lumMod val="50000"/>
                            <a:lumOff val="50000"/>
                          </a:schemeClr>
                        </a:solidFill>
                      </a:rPr>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AAFC-4B10-9FF9-65FFF1D2F81F}"/>
                </c:ext>
              </c:extLst>
            </c:dLbl>
            <c:dLbl>
              <c:idx val="25"/>
              <c:tx>
                <c:rich>
                  <a:bodyPr/>
                  <a:lstStyle/>
                  <a:p>
                    <a:fld id="{28EBAEE8-7C62-45A7-A20F-8C53008A21A6}" type="CELLRANGE">
                      <a:rPr lang="en-US" sz="1050">
                        <a:solidFill>
                          <a:schemeClr val="tx1">
                            <a:lumMod val="50000"/>
                            <a:lumOff val="50000"/>
                          </a:schemeClr>
                        </a:solidFill>
                      </a:rPr>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AAFC-4B10-9FF9-65FFF1D2F81F}"/>
                </c:ext>
              </c:extLst>
            </c:dLbl>
            <c:dLbl>
              <c:idx val="26"/>
              <c:tx>
                <c:rich>
                  <a:bodyPr/>
                  <a:lstStyle/>
                  <a:p>
                    <a:fld id="{61954313-2077-4025-8182-004F736243CF}" type="CELLRANGE">
                      <a:rPr lang="en-US" sz="1050">
                        <a:solidFill>
                          <a:schemeClr val="tx1">
                            <a:lumMod val="50000"/>
                            <a:lumOff val="50000"/>
                          </a:schemeClr>
                        </a:solidFill>
                      </a:rPr>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AAFC-4B10-9FF9-65FFF1D2F81F}"/>
                </c:ext>
              </c:extLst>
            </c:dLbl>
            <c:dLbl>
              <c:idx val="27"/>
              <c:tx>
                <c:rich>
                  <a:bodyPr/>
                  <a:lstStyle/>
                  <a:p>
                    <a:fld id="{343930FA-B753-4648-ABC2-078AE2BE286E}" type="CELLRANGE">
                      <a:rPr lang="en-US" sz="1050">
                        <a:solidFill>
                          <a:schemeClr val="tx1">
                            <a:lumMod val="50000"/>
                            <a:lumOff val="50000"/>
                          </a:schemeClr>
                        </a:solidFill>
                      </a:rPr>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AAFC-4B10-9FF9-65FFF1D2F81F}"/>
                </c:ext>
              </c:extLst>
            </c:dLbl>
            <c:dLbl>
              <c:idx val="28"/>
              <c:tx>
                <c:rich>
                  <a:bodyPr/>
                  <a:lstStyle/>
                  <a:p>
                    <a:fld id="{0BF5B648-F2F2-41AB-8491-EC2BE85C0CB2}" type="CELLRANGE">
                      <a:rPr lang="en-US" sz="1050">
                        <a:solidFill>
                          <a:schemeClr val="tx1">
                            <a:lumMod val="50000"/>
                            <a:lumOff val="50000"/>
                          </a:schemeClr>
                        </a:solidFill>
                      </a:rPr>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AAFC-4B10-9FF9-65FFF1D2F81F}"/>
                </c:ext>
              </c:extLst>
            </c:dLbl>
            <c:dLbl>
              <c:idx val="29"/>
              <c:layout>
                <c:manualLayout>
                  <c:x val="-3.7703523693803247E-2"/>
                  <c:y val="1.2519561815336349E-2"/>
                </c:manualLayout>
              </c:layout>
              <c:tx>
                <c:rich>
                  <a:bodyPr/>
                  <a:lstStyle/>
                  <a:p>
                    <a:fld id="{E97368E8-C253-4DB7-98CD-764598FAD7E4}" type="CELLRANGE">
                      <a:rPr lang="en-US" sz="1050">
                        <a:solidFill>
                          <a:schemeClr val="tx1">
                            <a:lumMod val="50000"/>
                            <a:lumOff val="50000"/>
                          </a:schemeClr>
                        </a:solidFill>
                      </a:rPr>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AAFC-4B10-9FF9-65FFF1D2F81F}"/>
                </c:ext>
              </c:extLst>
            </c:dLbl>
            <c:dLbl>
              <c:idx val="30"/>
              <c:tx>
                <c:rich>
                  <a:bodyPr/>
                  <a:lstStyle/>
                  <a:p>
                    <a:fld id="{469D4B6D-A00D-4EBE-9825-E61043771143}" type="CELLRANGE">
                      <a:rPr lang="en-US" sz="1050">
                        <a:solidFill>
                          <a:schemeClr val="tx1">
                            <a:lumMod val="50000"/>
                            <a:lumOff val="50000"/>
                          </a:schemeClr>
                        </a:solidFill>
                      </a:rPr>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AAFC-4B10-9FF9-65FFF1D2F81F}"/>
                </c:ext>
              </c:extLst>
            </c:dLbl>
            <c:dLbl>
              <c:idx val="31"/>
              <c:tx>
                <c:rich>
                  <a:bodyPr/>
                  <a:lstStyle/>
                  <a:p>
                    <a:fld id="{E120A112-F7B6-44BE-B811-06D5B3CD33C9}" type="CELLRANGE">
                      <a:rPr lang="en-US" sz="1050">
                        <a:solidFill>
                          <a:schemeClr val="tx1">
                            <a:lumMod val="50000"/>
                            <a:lumOff val="50000"/>
                          </a:schemeClr>
                        </a:solidFill>
                      </a:rPr>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AAFC-4B10-9FF9-65FFF1D2F81F}"/>
                </c:ext>
              </c:extLst>
            </c:dLbl>
            <c:dLbl>
              <c:idx val="32"/>
              <c:tx>
                <c:rich>
                  <a:bodyPr/>
                  <a:lstStyle/>
                  <a:p>
                    <a:fld id="{4ECE2C6E-E0E8-4BCA-90BC-BA7B89495A7A}" type="CELLRANGE">
                      <a:rPr lang="en-US" sz="1050">
                        <a:solidFill>
                          <a:schemeClr val="tx1">
                            <a:lumMod val="50000"/>
                            <a:lumOff val="50000"/>
                          </a:schemeClr>
                        </a:solidFill>
                      </a:rPr>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AAFC-4B10-9FF9-65FFF1D2F81F}"/>
                </c:ext>
              </c:extLst>
            </c:dLbl>
            <c:dLbl>
              <c:idx val="33"/>
              <c:tx>
                <c:rich>
                  <a:bodyPr/>
                  <a:lstStyle/>
                  <a:p>
                    <a:fld id="{F7574790-F984-4684-9E72-17F193178249}" type="CELLRANGE">
                      <a:rPr lang="en-US" sz="1050">
                        <a:solidFill>
                          <a:schemeClr val="tx1">
                            <a:lumMod val="50000"/>
                            <a:lumOff val="50000"/>
                          </a:schemeClr>
                        </a:solidFill>
                      </a:rPr>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AAFC-4B10-9FF9-65FFF1D2F81F}"/>
                </c:ext>
              </c:extLst>
            </c:dLbl>
            <c:dLbl>
              <c:idx val="34"/>
              <c:tx>
                <c:rich>
                  <a:bodyPr/>
                  <a:lstStyle/>
                  <a:p>
                    <a:fld id="{346227B3-2E77-478E-B5EB-7B9FF564AB5F}" type="CELLRANGE">
                      <a:rPr lang="en-US" sz="1050">
                        <a:solidFill>
                          <a:schemeClr val="tx1">
                            <a:lumMod val="50000"/>
                            <a:lumOff val="50000"/>
                          </a:schemeClr>
                        </a:solidFill>
                      </a:rPr>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AAFC-4B10-9FF9-65FFF1D2F81F}"/>
                </c:ext>
              </c:extLst>
            </c:dLbl>
            <c:dLbl>
              <c:idx val="35"/>
              <c:tx>
                <c:rich>
                  <a:bodyPr/>
                  <a:lstStyle/>
                  <a:p>
                    <a:fld id="{4DDD778F-B912-4287-9FEE-62916B49B572}" type="CELLRANGE">
                      <a:rPr lang="en-US" sz="1050">
                        <a:solidFill>
                          <a:schemeClr val="tx1">
                            <a:lumMod val="50000"/>
                            <a:lumOff val="50000"/>
                          </a:schemeClr>
                        </a:solidFill>
                      </a:rPr>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AAFC-4B10-9FF9-65FFF1D2F81F}"/>
                </c:ext>
              </c:extLst>
            </c:dLbl>
            <c:dLbl>
              <c:idx val="36"/>
              <c:tx>
                <c:rich>
                  <a:bodyPr/>
                  <a:lstStyle/>
                  <a:p>
                    <a:fld id="{C8973027-E07A-479A-A895-59F0FC843708}" type="CELLRANGE">
                      <a:rPr lang="en-US" sz="1050">
                        <a:solidFill>
                          <a:schemeClr val="tx1">
                            <a:lumMod val="50000"/>
                            <a:lumOff val="50000"/>
                          </a:schemeClr>
                        </a:solidFill>
                      </a:rPr>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A-AAFC-4B10-9FF9-65FFF1D2F81F}"/>
                </c:ext>
              </c:extLst>
            </c:dLbl>
            <c:dLbl>
              <c:idx val="37"/>
              <c:tx>
                <c:rich>
                  <a:bodyPr/>
                  <a:lstStyle/>
                  <a:p>
                    <a:fld id="{C5DCA2AD-AC77-4AB2-A861-61380562C7D2}" type="CELLRANGE">
                      <a:rPr lang="en-US" sz="1050">
                        <a:solidFill>
                          <a:schemeClr val="tx1">
                            <a:lumMod val="50000"/>
                            <a:lumOff val="50000"/>
                          </a:schemeClr>
                        </a:solidFill>
                      </a:rPr>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B-AAFC-4B10-9FF9-65FFF1D2F81F}"/>
                </c:ext>
              </c:extLst>
            </c:dLbl>
            <c:dLbl>
              <c:idx val="38"/>
              <c:tx>
                <c:rich>
                  <a:bodyPr/>
                  <a:lstStyle/>
                  <a:p>
                    <a:fld id="{108273D3-A510-49BD-A0D9-08EF99B9C59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AAFC-4B10-9FF9-65FFF1D2F81F}"/>
                </c:ext>
              </c:extLst>
            </c:dLbl>
            <c:dLbl>
              <c:idx val="39"/>
              <c:layout>
                <c:manualLayout>
                  <c:x val="-6.2843256379100848E-2"/>
                  <c:y val="-1.5649452269170579E-3"/>
                </c:manualLayout>
              </c:layout>
              <c:tx>
                <c:rich>
                  <a:bodyPr/>
                  <a:lstStyle/>
                  <a:p>
                    <a:fld id="{BC436C5F-2A06-42D6-81B9-C268E6775B14}" type="CELLRANGE">
                      <a:rPr lang="en-US" sz="1050">
                        <a:solidFill>
                          <a:schemeClr val="tx1">
                            <a:lumMod val="50000"/>
                            <a:lumOff val="50000"/>
                          </a:schemeClr>
                        </a:solidFill>
                      </a:rPr>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AAFC-4B10-9FF9-65FFF1D2F81F}"/>
                </c:ext>
              </c:extLst>
            </c:dLbl>
            <c:dLbl>
              <c:idx val="40"/>
              <c:layout>
                <c:manualLayout>
                  <c:x val="-2.7095990279465416E-2"/>
                  <c:y val="-1.9326347305389222E-2"/>
                </c:manualLayout>
              </c:layout>
              <c:tx>
                <c:rich>
                  <a:bodyPr/>
                  <a:lstStyle/>
                  <a:p>
                    <a:fld id="{A40EDBDA-1B29-44A4-AD81-4F9E4FDF535F}" type="CELLRANGE">
                      <a:rPr lang="en-US">
                        <a:solidFill>
                          <a:schemeClr val="tx1">
                            <a:lumMod val="50000"/>
                            <a:lumOff val="50000"/>
                          </a:schemeClr>
                        </a:solidFill>
                      </a:rPr>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AAFC-4B10-9FF9-65FFF1D2F81F}"/>
                </c:ext>
              </c:extLst>
            </c:dLbl>
            <c:dLbl>
              <c:idx val="41"/>
              <c:tx>
                <c:rich>
                  <a:bodyPr/>
                  <a:lstStyle/>
                  <a:p>
                    <a:fld id="{D6125DB3-1E6F-48C9-A46C-3A205FA7D1E4}" type="CELLRANGE">
                      <a:rPr lang="en-US" sz="1050">
                        <a:solidFill>
                          <a:schemeClr val="tx1">
                            <a:lumMod val="50000"/>
                            <a:lumOff val="50000"/>
                          </a:schemeClr>
                        </a:solidFill>
                      </a:rPr>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C-AAFC-4B10-9FF9-65FFF1D2F81F}"/>
                </c:ext>
              </c:extLst>
            </c:dLbl>
            <c:dLbl>
              <c:idx val="42"/>
              <c:tx>
                <c:rich>
                  <a:bodyPr/>
                  <a:lstStyle/>
                  <a:p>
                    <a:fld id="{2BAF6601-5591-4B05-A908-68AC5E25FB4E}" type="CELLRANGE">
                      <a:rPr lang="en-US" sz="1050">
                        <a:solidFill>
                          <a:schemeClr val="tx1">
                            <a:lumMod val="50000"/>
                            <a:lumOff val="50000"/>
                          </a:schemeClr>
                        </a:solidFill>
                      </a:rPr>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D-AAFC-4B10-9FF9-65FFF1D2F81F}"/>
                </c:ext>
              </c:extLst>
            </c:dLbl>
            <c:dLbl>
              <c:idx val="43"/>
              <c:tx>
                <c:rich>
                  <a:bodyPr/>
                  <a:lstStyle/>
                  <a:p>
                    <a:fld id="{3F7821F6-5731-48C5-A8A8-4F0F9678A268}" type="CELLRANGE">
                      <a:rPr lang="en-US" sz="1050">
                        <a:solidFill>
                          <a:schemeClr val="tx1">
                            <a:lumMod val="50000"/>
                            <a:lumOff val="50000"/>
                          </a:schemeClr>
                        </a:solidFill>
                      </a:rPr>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AAFC-4B10-9FF9-65FFF1D2F81F}"/>
                </c:ext>
              </c:extLst>
            </c:dLbl>
            <c:dLbl>
              <c:idx val="44"/>
              <c:tx>
                <c:rich>
                  <a:bodyPr/>
                  <a:lstStyle/>
                  <a:p>
                    <a:fld id="{DF139DB9-DBD3-4995-A7BF-D4834EA58D05}" type="CELLRANGE">
                      <a:rPr lang="en-US" sz="1050">
                        <a:solidFill>
                          <a:schemeClr val="tx1">
                            <a:lumMod val="50000"/>
                            <a:lumOff val="50000"/>
                          </a:schemeClr>
                        </a:solidFill>
                      </a:rPr>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E-AAFC-4B10-9FF9-65FFF1D2F81F}"/>
                </c:ext>
              </c:extLst>
            </c:dLbl>
            <c:dLbl>
              <c:idx val="45"/>
              <c:tx>
                <c:rich>
                  <a:bodyPr/>
                  <a:lstStyle/>
                  <a:p>
                    <a:fld id="{65564BE1-5B79-41C7-ACA5-7839B5C5A0DB}" type="CELLRANGE">
                      <a:rPr lang="en-US" sz="1050">
                        <a:solidFill>
                          <a:schemeClr val="tx1">
                            <a:lumMod val="50000"/>
                            <a:lumOff val="50000"/>
                          </a:schemeClr>
                        </a:solidFill>
                      </a:rPr>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F-AAFC-4B10-9FF9-65FFF1D2F81F}"/>
                </c:ext>
              </c:extLst>
            </c:dLbl>
            <c:dLbl>
              <c:idx val="46"/>
              <c:tx>
                <c:rich>
                  <a:bodyPr/>
                  <a:lstStyle/>
                  <a:p>
                    <a:fld id="{ED503C63-9E3E-4B36-9FF9-832C2C0F2E61}" type="CELLRANGE">
                      <a:rPr lang="en-US" sz="1050">
                        <a:solidFill>
                          <a:schemeClr val="tx1">
                            <a:lumMod val="50000"/>
                            <a:lumOff val="50000"/>
                          </a:schemeClr>
                        </a:solidFill>
                      </a:rPr>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AAFC-4B10-9FF9-65FFF1D2F81F}"/>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50000"/>
                        <a:lumOff val="50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trendline>
            <c:spPr>
              <a:ln w="19050" cap="rnd">
                <a:solidFill>
                  <a:schemeClr val="tx1">
                    <a:lumMod val="75000"/>
                    <a:lumOff val="25000"/>
                  </a:schemeClr>
                </a:solidFill>
                <a:prstDash val="solid"/>
              </a:ln>
              <a:effectLst/>
            </c:spPr>
            <c:trendlineType val="linear"/>
            <c:dispRSqr val="1"/>
            <c:dispEq val="0"/>
            <c:trendlineLbl>
              <c:layout>
                <c:manualLayout>
                  <c:x val="0.11829814104342667"/>
                  <c:y val="-0.45854943655995095"/>
                </c:manualLayout>
              </c:layout>
              <c:numFmt formatCode="General" sourceLinked="0"/>
              <c:spPr>
                <a:noFill/>
                <a:ln>
                  <a:noFill/>
                </a:ln>
                <a:effectLst/>
              </c:spPr>
              <c:txPr>
                <a:bodyPr rot="0" spcFirstLastPara="1" vertOverflow="ellipsis" vert="horz" wrap="square" anchor="ctr" anchorCtr="1"/>
                <a:lstStyle/>
                <a:p>
                  <a:pPr>
                    <a:defRPr sz="1600" b="1" i="0" u="none" strike="noStrike" kern="1200" baseline="0">
                      <a:solidFill>
                        <a:schemeClr val="tx1">
                          <a:lumMod val="75000"/>
                          <a:lumOff val="25000"/>
                        </a:schemeClr>
                      </a:solidFill>
                      <a:latin typeface="+mn-lt"/>
                      <a:ea typeface="+mn-ea"/>
                      <a:cs typeface="+mn-cs"/>
                    </a:defRPr>
                  </a:pPr>
                  <a:endParaRPr lang="en-US"/>
                </a:p>
              </c:txPr>
            </c:trendlineLbl>
          </c:trendline>
          <c:xVal>
            <c:numRef>
              <c:f>'Main Trends'!$D$362:$D$408</c:f>
              <c:numCache>
                <c:formatCode>General</c:formatCode>
                <c:ptCount val="47"/>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47.198</c:v>
                </c:pt>
                <c:pt idx="13">
                  <c:v>67.853000000000009</c:v>
                </c:pt>
                <c:pt idx="14">
                  <c:v>36.262999999999998</c:v>
                </c:pt>
                <c:pt idx="15">
                  <c:v>39.908000000000001</c:v>
                </c:pt>
                <c:pt idx="16">
                  <c:v>28.972999999999999</c:v>
                </c:pt>
                <c:pt idx="17">
                  <c:v>38.692999999999998</c:v>
                </c:pt>
                <c:pt idx="18">
                  <c:v>37.478000000000002</c:v>
                </c:pt>
                <c:pt idx="19">
                  <c:v>30.188000000000002</c:v>
                </c:pt>
                <c:pt idx="20">
                  <c:v>24.113</c:v>
                </c:pt>
                <c:pt idx="21">
                  <c:v>27.757999999999999</c:v>
                </c:pt>
                <c:pt idx="22">
                  <c:v>100</c:v>
                </c:pt>
                <c:pt idx="23">
                  <c:v>100</c:v>
                </c:pt>
                <c:pt idx="24">
                  <c:v>97.013000000000005</c:v>
                </c:pt>
                <c:pt idx="25">
                  <c:v>94.582999999999998</c:v>
                </c:pt>
                <c:pt idx="26">
                  <c:v>88.507999999999996</c:v>
                </c:pt>
                <c:pt idx="27">
                  <c:v>87.293000000000006</c:v>
                </c:pt>
                <c:pt idx="28">
                  <c:v>86.078000000000003</c:v>
                </c:pt>
                <c:pt idx="29">
                  <c:v>82.433000000000007</c:v>
                </c:pt>
                <c:pt idx="30">
                  <c:v>78.787999999999997</c:v>
                </c:pt>
                <c:pt idx="31">
                  <c:v>50.843000000000004</c:v>
                </c:pt>
                <c:pt idx="32">
                  <c:v>73.927999999999997</c:v>
                </c:pt>
                <c:pt idx="33">
                  <c:v>61.778000000000006</c:v>
                </c:pt>
                <c:pt idx="34">
                  <c:v>58.132999999999996</c:v>
                </c:pt>
                <c:pt idx="35">
                  <c:v>53.273000000000003</c:v>
                </c:pt>
                <c:pt idx="36">
                  <c:v>45.983000000000004</c:v>
                </c:pt>
                <c:pt idx="37">
                  <c:v>44.768000000000001</c:v>
                </c:pt>
                <c:pt idx="38">
                  <c:v>43.552999999999997</c:v>
                </c:pt>
                <c:pt idx="39">
                  <c:v>49.628</c:v>
                </c:pt>
                <c:pt idx="40">
                  <c:v>35.048000000000002</c:v>
                </c:pt>
                <c:pt idx="41">
                  <c:v>33.832999999999998</c:v>
                </c:pt>
                <c:pt idx="42">
                  <c:v>32.618000000000002</c:v>
                </c:pt>
                <c:pt idx="43">
                  <c:v>26.542999999999999</c:v>
                </c:pt>
                <c:pt idx="44">
                  <c:v>25.327999999999999</c:v>
                </c:pt>
                <c:pt idx="45">
                  <c:v>70.283000000000001</c:v>
                </c:pt>
                <c:pt idx="46">
                  <c:v>100</c:v>
                </c:pt>
              </c:numCache>
            </c:numRef>
          </c:xVal>
          <c:yVal>
            <c:numRef>
              <c:f>'Main Trends'!$G$362:$G$408</c:f>
              <c:numCache>
                <c:formatCode>General</c:formatCode>
                <c:ptCount val="47"/>
                <c:pt idx="0">
                  <c:v>22.200000000000003</c:v>
                </c:pt>
                <c:pt idx="1">
                  <c:v>21.6</c:v>
                </c:pt>
                <c:pt idx="2">
                  <c:v>27</c:v>
                </c:pt>
                <c:pt idx="3">
                  <c:v>11.399999999999999</c:v>
                </c:pt>
                <c:pt idx="4">
                  <c:v>21.6</c:v>
                </c:pt>
                <c:pt idx="5">
                  <c:v>23.4</c:v>
                </c:pt>
                <c:pt idx="6">
                  <c:v>22.799999999999997</c:v>
                </c:pt>
                <c:pt idx="7">
                  <c:v>24</c:v>
                </c:pt>
                <c:pt idx="8">
                  <c:v>21.6</c:v>
                </c:pt>
                <c:pt idx="9">
                  <c:v>18.600000000000001</c:v>
                </c:pt>
                <c:pt idx="10">
                  <c:v>19.799999999999997</c:v>
                </c:pt>
                <c:pt idx="11">
                  <c:v>40.799999999999997</c:v>
                </c:pt>
                <c:pt idx="12">
                  <c:v>36.599999999999994</c:v>
                </c:pt>
                <c:pt idx="13">
                  <c:v>42.599999999999994</c:v>
                </c:pt>
                <c:pt idx="14">
                  <c:v>27.599999999999998</c:v>
                </c:pt>
                <c:pt idx="15">
                  <c:v>48.599999999999994</c:v>
                </c:pt>
                <c:pt idx="16">
                  <c:v>40.799999999999997</c:v>
                </c:pt>
                <c:pt idx="17">
                  <c:v>49.199999999999996</c:v>
                </c:pt>
                <c:pt idx="18">
                  <c:v>41.400000000000006</c:v>
                </c:pt>
                <c:pt idx="19">
                  <c:v>52.199999999999996</c:v>
                </c:pt>
                <c:pt idx="20">
                  <c:v>57</c:v>
                </c:pt>
                <c:pt idx="21">
                  <c:v>54.599999999999994</c:v>
                </c:pt>
                <c:pt idx="22">
                  <c:v>15.600000000000001</c:v>
                </c:pt>
                <c:pt idx="23">
                  <c:v>11.399999999999999</c:v>
                </c:pt>
                <c:pt idx="24">
                  <c:v>22.200000000000003</c:v>
                </c:pt>
                <c:pt idx="25">
                  <c:v>0.96</c:v>
                </c:pt>
                <c:pt idx="26">
                  <c:v>18</c:v>
                </c:pt>
                <c:pt idx="27">
                  <c:v>25.799999999999997</c:v>
                </c:pt>
                <c:pt idx="28">
                  <c:v>29.400000000000002</c:v>
                </c:pt>
                <c:pt idx="29">
                  <c:v>18</c:v>
                </c:pt>
                <c:pt idx="30">
                  <c:v>31.200000000000003</c:v>
                </c:pt>
                <c:pt idx="31">
                  <c:v>35.400000000000006</c:v>
                </c:pt>
                <c:pt idx="32">
                  <c:v>26.400000000000002</c:v>
                </c:pt>
                <c:pt idx="33">
                  <c:v>22.200000000000003</c:v>
                </c:pt>
                <c:pt idx="34">
                  <c:v>15.600000000000001</c:v>
                </c:pt>
                <c:pt idx="35">
                  <c:v>42</c:v>
                </c:pt>
                <c:pt idx="36">
                  <c:v>27</c:v>
                </c:pt>
                <c:pt idx="37">
                  <c:v>25.200000000000003</c:v>
                </c:pt>
                <c:pt idx="38">
                  <c:v>43.8</c:v>
                </c:pt>
                <c:pt idx="39">
                  <c:v>33.599999999999994</c:v>
                </c:pt>
                <c:pt idx="40">
                  <c:v>51</c:v>
                </c:pt>
                <c:pt idx="41">
                  <c:v>48.599999999999994</c:v>
                </c:pt>
                <c:pt idx="42">
                  <c:v>28.200000000000003</c:v>
                </c:pt>
                <c:pt idx="43">
                  <c:v>30.599999999999998</c:v>
                </c:pt>
                <c:pt idx="44">
                  <c:v>45.599999999999994</c:v>
                </c:pt>
                <c:pt idx="45">
                  <c:v>18</c:v>
                </c:pt>
                <c:pt idx="46">
                  <c:v>14.399999999999999</c:v>
                </c:pt>
              </c:numCache>
            </c:numRef>
          </c:yVal>
          <c:smooth val="0"/>
          <c:extLst>
            <c:ext xmlns:c15="http://schemas.microsoft.com/office/drawing/2012/chart" uri="{02D57815-91ED-43cb-92C2-25804820EDAC}">
              <c15:datalabelsRange>
                <c15:f>'Main Trends'!$B$362:$B$408</c15:f>
                <c15:dlblRangeCache>
                  <c:ptCount val="47"/>
                  <c:pt idx="0">
                    <c:v>Phillipines</c:v>
                  </c:pt>
                  <c:pt idx="1">
                    <c:v>India</c:v>
                  </c:pt>
                  <c:pt idx="2">
                    <c:v>Qatar</c:v>
                  </c:pt>
                  <c:pt idx="3">
                    <c:v>Egypt</c:v>
                  </c:pt>
                  <c:pt idx="4">
                    <c:v>UAE</c:v>
                  </c:pt>
                  <c:pt idx="5">
                    <c:v>Thailand</c:v>
                  </c:pt>
                  <c:pt idx="6">
                    <c:v>Kuwait</c:v>
                  </c:pt>
                  <c:pt idx="7">
                    <c:v>Bahrain</c:v>
                  </c:pt>
                  <c:pt idx="8">
                    <c:v>Malaysia</c:v>
                  </c:pt>
                  <c:pt idx="9">
                    <c:v>Indonesia</c:v>
                  </c:pt>
                  <c:pt idx="10">
                    <c:v>Saudia Arabia</c:v>
                  </c:pt>
                  <c:pt idx="11">
                    <c:v>Singapore</c:v>
                  </c:pt>
                  <c:pt idx="12">
                    <c:v>Spain</c:v>
                  </c:pt>
                  <c:pt idx="13">
                    <c:v>Italy</c:v>
                  </c:pt>
                  <c:pt idx="14">
                    <c:v>Australia</c:v>
                  </c:pt>
                  <c:pt idx="15">
                    <c:v>France</c:v>
                  </c:pt>
                  <c:pt idx="16">
                    <c:v>Great Britain</c:v>
                  </c:pt>
                  <c:pt idx="17">
                    <c:v>Germany</c:v>
                  </c:pt>
                  <c:pt idx="18">
                    <c:v>Finland</c:v>
                  </c:pt>
                  <c:pt idx="19">
                    <c:v>Norway</c:v>
                  </c:pt>
                  <c:pt idx="20">
                    <c:v>Sweden</c:v>
                  </c:pt>
                  <c:pt idx="21">
                    <c:v>Denmark</c:v>
                  </c:pt>
                  <c:pt idx="22">
                    <c:v>Nigeria</c:v>
                  </c:pt>
                  <c:pt idx="23">
                    <c:v>Ghana</c:v>
                  </c:pt>
                  <c:pt idx="24">
                    <c:v>Afghanistan</c:v>
                  </c:pt>
                  <c:pt idx="25">
                    <c:v>Pakistan</c:v>
                  </c:pt>
                  <c:pt idx="26">
                    <c:v>DR Congo</c:v>
                  </c:pt>
                  <c:pt idx="27">
                    <c:v>Venezuela</c:v>
                  </c:pt>
                  <c:pt idx="28">
                    <c:v>Romania</c:v>
                  </c:pt>
                  <c:pt idx="29">
                    <c:v>Brazil</c:v>
                  </c:pt>
                  <c:pt idx="30">
                    <c:v>Turkey</c:v>
                  </c:pt>
                  <c:pt idx="31">
                    <c:v>Bulgaria</c:v>
                  </c:pt>
                  <c:pt idx="32">
                    <c:v>Iran</c:v>
                  </c:pt>
                  <c:pt idx="33">
                    <c:v>Serbia</c:v>
                  </c:pt>
                  <c:pt idx="34">
                    <c:v>Ukraine</c:v>
                  </c:pt>
                  <c:pt idx="35">
                    <c:v>Ireland</c:v>
                  </c:pt>
                  <c:pt idx="36">
                    <c:v>Latvia</c:v>
                  </c:pt>
                  <c:pt idx="37">
                    <c:v>Azerbaijan</c:v>
                  </c:pt>
                  <c:pt idx="38">
                    <c:v>Canada</c:v>
                  </c:pt>
                  <c:pt idx="39">
                    <c:v>Slovenia</c:v>
                  </c:pt>
                  <c:pt idx="40">
                    <c:v>Belgium</c:v>
                  </c:pt>
                  <c:pt idx="41">
                    <c:v>Netherlands</c:v>
                  </c:pt>
                  <c:pt idx="42">
                    <c:v>Japan</c:v>
                  </c:pt>
                  <c:pt idx="43">
                    <c:v>Estonia</c:v>
                  </c:pt>
                  <c:pt idx="44">
                    <c:v>Czech republic</c:v>
                  </c:pt>
                  <c:pt idx="45">
                    <c:v>Iraq</c:v>
                  </c:pt>
                  <c:pt idx="46">
                    <c:v>Morocco</c:v>
                  </c:pt>
                </c15:dlblRangeCache>
              </c15:datalabelsRange>
            </c:ext>
            <c:ext xmlns:c16="http://schemas.microsoft.com/office/drawing/2014/chart" uri="{C3380CC4-5D6E-409C-BE32-E72D297353CC}">
              <c16:uniqueId val="{00000031-AAFC-4B10-9FF9-65FFF1D2F81F}"/>
            </c:ext>
          </c:extLst>
        </c:ser>
        <c:dLbls>
          <c:showLegendKey val="0"/>
          <c:showVal val="0"/>
          <c:showCatName val="0"/>
          <c:showSerName val="0"/>
          <c:showPercent val="0"/>
          <c:showBubbleSize val="0"/>
        </c:dLbls>
        <c:axId val="519796096"/>
        <c:axId val="519793144"/>
      </c:scatterChart>
      <c:valAx>
        <c:axId val="5197960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r>
                  <a:rPr lang="en-US" sz="1800" b="1"/>
                  <a:t>Debiased National Religiosity</a:t>
                </a:r>
              </a:p>
            </c:rich>
          </c:tx>
          <c:layout>
            <c:manualLayout>
              <c:xMode val="edge"/>
              <c:yMode val="edge"/>
              <c:x val="0.37264454033160804"/>
              <c:y val="0.95340303644679159"/>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519793144"/>
        <c:crosses val="autoZero"/>
        <c:crossBetween val="midCat"/>
      </c:valAx>
      <c:valAx>
        <c:axId val="5197931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800" b="1"/>
                  <a:t>% Vote share for 'Action on climate-change'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51979609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2000" b="1" i="0" u="none" strike="noStrike" baseline="0">
                <a:solidFill>
                  <a:schemeClr val="tx1">
                    <a:lumMod val="85000"/>
                    <a:lumOff val="15000"/>
                  </a:schemeClr>
                </a:solidFill>
                <a:effectLst/>
              </a:rPr>
              <a:t>Rank of renewables commitment (black) </a:t>
            </a:r>
            <a:r>
              <a:rPr lang="en-GB" sz="2000" b="0" i="0" u="none" strike="noStrike" baseline="0">
                <a:solidFill>
                  <a:schemeClr val="tx1">
                    <a:lumMod val="85000"/>
                    <a:lumOff val="15000"/>
                  </a:schemeClr>
                </a:solidFill>
                <a:effectLst/>
              </a:rPr>
              <a:t>and</a:t>
            </a:r>
            <a:r>
              <a:rPr lang="en-GB" sz="2000" b="1" i="0" u="none" strike="noStrike" baseline="0">
                <a:solidFill>
                  <a:schemeClr val="tx1">
                    <a:lumMod val="85000"/>
                    <a:lumOff val="15000"/>
                  </a:schemeClr>
                </a:solidFill>
                <a:effectLst/>
              </a:rPr>
              <a:t> most concern for personal impact from climate change (</a:t>
            </a:r>
            <a:r>
              <a:rPr lang="en-GB" sz="2000" b="1" i="0" u="none" strike="noStrike" baseline="0">
                <a:solidFill>
                  <a:schemeClr val="bg1">
                    <a:lumMod val="50000"/>
                  </a:schemeClr>
                </a:solidFill>
                <a:effectLst/>
              </a:rPr>
              <a:t>grey, trend only</a:t>
            </a:r>
            <a:r>
              <a:rPr lang="en-GB" sz="2000" b="1" i="0" u="none" strike="noStrike" baseline="0">
                <a:solidFill>
                  <a:schemeClr val="tx1">
                    <a:lumMod val="85000"/>
                    <a:lumOff val="15000"/>
                  </a:schemeClr>
                </a:solidFill>
                <a:effectLst/>
              </a:rPr>
              <a:t>), </a:t>
            </a:r>
            <a:r>
              <a:rPr lang="en-GB" sz="2000" b="0" i="0" u="none" strike="noStrike" baseline="0">
                <a:solidFill>
                  <a:schemeClr val="tx1">
                    <a:lumMod val="85000"/>
                    <a:lumOff val="15000"/>
                  </a:schemeClr>
                </a:solidFill>
                <a:effectLst/>
              </a:rPr>
              <a:t>versus</a:t>
            </a:r>
            <a:r>
              <a:rPr lang="en-GB" sz="2000" b="1" i="0" u="none" strike="noStrike" baseline="0">
                <a:solidFill>
                  <a:schemeClr val="tx1">
                    <a:lumMod val="85000"/>
                    <a:lumOff val="15000"/>
                  </a:schemeClr>
                </a:solidFill>
                <a:effectLst/>
              </a:rPr>
              <a:t> Debiased National Religiosity.</a:t>
            </a:r>
            <a:endParaRPr lang="en-GB" sz="2000" b="1">
              <a:solidFill>
                <a:schemeClr val="tx1">
                  <a:lumMod val="85000"/>
                  <a:lumOff val="15000"/>
                </a:schemeClr>
              </a:solidFill>
            </a:endParaRPr>
          </a:p>
        </c:rich>
      </c:tx>
      <c:layout>
        <c:manualLayout>
          <c:xMode val="edge"/>
          <c:yMode val="edge"/>
          <c:x val="0.11344472962979076"/>
          <c:y val="1.19352088661551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742445730195328E-2"/>
          <c:y val="0.11517597384725885"/>
          <c:w val="0.88563083481968063"/>
          <c:h val="0.80528331017446353"/>
        </c:manualLayout>
      </c:layout>
      <c:scatterChart>
        <c:scatterStyle val="lineMarker"/>
        <c:varyColors val="0"/>
        <c:ser>
          <c:idx val="0"/>
          <c:order val="0"/>
          <c:spPr>
            <a:ln w="25400" cap="rnd">
              <a:noFill/>
              <a:round/>
            </a:ln>
            <a:effectLst/>
          </c:spPr>
          <c:marker>
            <c:symbol val="circle"/>
            <c:size val="7"/>
            <c:spPr>
              <a:solidFill>
                <a:schemeClr val="tx1">
                  <a:lumMod val="85000"/>
                  <a:lumOff val="15000"/>
                </a:schemeClr>
              </a:solidFill>
              <a:ln w="9525">
                <a:noFill/>
              </a:ln>
              <a:effectLst/>
            </c:spPr>
          </c:marker>
          <c:dLbls>
            <c:dLbl>
              <c:idx val="0"/>
              <c:tx>
                <c:rich>
                  <a:bodyPr/>
                  <a:lstStyle/>
                  <a:p>
                    <a:fld id="{46D98E99-9294-4F91-A523-991076E6BAD7}"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9164-4943-BD66-03BADB0957FC}"/>
                </c:ext>
              </c:extLst>
            </c:dLbl>
            <c:dLbl>
              <c:idx val="1"/>
              <c:tx>
                <c:rich>
                  <a:bodyPr/>
                  <a:lstStyle/>
                  <a:p>
                    <a:fld id="{8178E285-35C1-44E4-B0E9-128CF0C3E28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9164-4943-BD66-03BADB0957FC}"/>
                </c:ext>
              </c:extLst>
            </c:dLbl>
            <c:dLbl>
              <c:idx val="2"/>
              <c:tx>
                <c:rich>
                  <a:bodyPr/>
                  <a:lstStyle/>
                  <a:p>
                    <a:fld id="{9DC31C69-35EE-4E7A-A1E9-36946340202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9164-4943-BD66-03BADB0957FC}"/>
                </c:ext>
              </c:extLst>
            </c:dLbl>
            <c:dLbl>
              <c:idx val="3"/>
              <c:tx>
                <c:rich>
                  <a:bodyPr/>
                  <a:lstStyle/>
                  <a:p>
                    <a:fld id="{4A91D6D0-D54C-4E05-9A82-131AE35ADE9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9164-4943-BD66-03BADB0957FC}"/>
                </c:ext>
              </c:extLst>
            </c:dLbl>
            <c:dLbl>
              <c:idx val="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164-4943-BD66-03BADB0957FC}"/>
                </c:ext>
              </c:extLst>
            </c:dLbl>
            <c:dLbl>
              <c:idx val="5"/>
              <c:tx>
                <c:rich>
                  <a:bodyPr/>
                  <a:lstStyle/>
                  <a:p>
                    <a:fld id="{2A143BA2-1305-4B2E-8DB4-C8491B3735B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9164-4943-BD66-03BADB0957FC}"/>
                </c:ext>
              </c:extLst>
            </c:dLbl>
            <c:dLbl>
              <c:idx val="6"/>
              <c:tx>
                <c:rich>
                  <a:bodyPr/>
                  <a:lstStyle/>
                  <a:p>
                    <a:fld id="{DFA3B938-C2C4-4242-9E6E-D1211E2816BA}"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9164-4943-BD66-03BADB0957FC}"/>
                </c:ext>
              </c:extLst>
            </c:dLbl>
            <c:dLbl>
              <c:idx val="7"/>
              <c:tx>
                <c:rich>
                  <a:bodyPr/>
                  <a:lstStyle/>
                  <a:p>
                    <a:fld id="{B62C1CF6-2D17-4795-B9B7-E7E13B75621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9164-4943-BD66-03BADB0957FC}"/>
                </c:ext>
              </c:extLst>
            </c:dLbl>
            <c:dLbl>
              <c:idx val="8"/>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164-4943-BD66-03BADB0957FC}"/>
                </c:ext>
              </c:extLst>
            </c:dLbl>
            <c:dLbl>
              <c:idx val="9"/>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164-4943-BD66-03BADB0957FC}"/>
                </c:ext>
              </c:extLst>
            </c:dLbl>
            <c:dLbl>
              <c:idx val="10"/>
              <c:tx>
                <c:rich>
                  <a:bodyPr/>
                  <a:lstStyle/>
                  <a:p>
                    <a:fld id="{84D26481-FA0E-42F5-8F62-122CF1EC8D9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9164-4943-BD66-03BADB0957FC}"/>
                </c:ext>
              </c:extLst>
            </c:dLbl>
            <c:dLbl>
              <c:idx val="11"/>
              <c:tx>
                <c:rich>
                  <a:bodyPr/>
                  <a:lstStyle/>
                  <a:p>
                    <a:fld id="{53412CDD-3373-4421-AFCA-BBBCBA922D9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9164-4943-BD66-03BADB0957FC}"/>
                </c:ext>
              </c:extLst>
            </c:dLbl>
            <c:dLbl>
              <c:idx val="12"/>
              <c:tx>
                <c:rich>
                  <a:bodyPr/>
                  <a:lstStyle/>
                  <a:p>
                    <a:fld id="{C366E30F-032C-4289-9762-189C6750603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9164-4943-BD66-03BADB0957FC}"/>
                </c:ext>
              </c:extLst>
            </c:dLbl>
            <c:dLbl>
              <c:idx val="13"/>
              <c:tx>
                <c:rich>
                  <a:bodyPr/>
                  <a:lstStyle/>
                  <a:p>
                    <a:fld id="{C492A124-2C53-4074-86FD-639AD6ABDC3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9164-4943-BD66-03BADB0957FC}"/>
                </c:ext>
              </c:extLst>
            </c:dLbl>
            <c:dLbl>
              <c:idx val="14"/>
              <c:layout>
                <c:manualLayout>
                  <c:x val="-2.2099447513812156E-3"/>
                  <c:y val="-3.4100596760443932E-3"/>
                </c:manualLayout>
              </c:layout>
              <c:tx>
                <c:rich>
                  <a:bodyPr/>
                  <a:lstStyle/>
                  <a:p>
                    <a:fld id="{157DE685-3544-4BA8-A398-1FA021A0A6B1}"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9164-4943-BD66-03BADB0957FC}"/>
                </c:ext>
              </c:extLst>
            </c:dLbl>
            <c:dLbl>
              <c:idx val="15"/>
              <c:tx>
                <c:rich>
                  <a:bodyPr/>
                  <a:lstStyle/>
                  <a:p>
                    <a:fld id="{9FD45012-557D-4B30-8DF9-C115A66214C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9164-4943-BD66-03BADB0957FC}"/>
                </c:ext>
              </c:extLst>
            </c:dLbl>
            <c:dLbl>
              <c:idx val="16"/>
              <c:layout>
                <c:manualLayout>
                  <c:x val="-2.2099447513812156E-3"/>
                  <c:y val="-3.4100596760443308E-3"/>
                </c:manualLayout>
              </c:layout>
              <c:tx>
                <c:rich>
                  <a:bodyPr/>
                  <a:lstStyle/>
                  <a:p>
                    <a:fld id="{7BF2F813-1EF3-453B-8EA4-A4D1D17322F0}"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9164-4943-BD66-03BADB0957FC}"/>
                </c:ext>
              </c:extLst>
            </c:dLbl>
            <c:dLbl>
              <c:idx val="17"/>
              <c:tx>
                <c:rich>
                  <a:bodyPr/>
                  <a:lstStyle/>
                  <a:p>
                    <a:fld id="{AA4628E0-5521-4F8D-927C-AD3A32ECE6A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9164-4943-BD66-03BADB0957FC}"/>
                </c:ext>
              </c:extLst>
            </c:dLbl>
            <c:dLbl>
              <c:idx val="18"/>
              <c:layout>
                <c:manualLayout>
                  <c:x val="-2.7745856353591159E-2"/>
                  <c:y val="2.2864450127877238E-2"/>
                </c:manualLayout>
              </c:layout>
              <c:tx>
                <c:rich>
                  <a:bodyPr/>
                  <a:lstStyle/>
                  <a:p>
                    <a:fld id="{279A28B0-218D-417A-933A-ACB72444F693}"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9164-4943-BD66-03BADB0957FC}"/>
                </c:ext>
              </c:extLst>
            </c:dLbl>
            <c:dLbl>
              <c:idx val="19"/>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164-4943-BD66-03BADB0957FC}"/>
                </c:ext>
              </c:extLst>
            </c:dLbl>
            <c:dLbl>
              <c:idx val="20"/>
              <c:tx>
                <c:rich>
                  <a:bodyPr/>
                  <a:lstStyle/>
                  <a:p>
                    <a:fld id="{B8B70A42-16C6-457B-9FC8-932F09F8CF1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9164-4943-BD66-03BADB0957FC}"/>
                </c:ext>
              </c:extLst>
            </c:dLbl>
            <c:dLbl>
              <c:idx val="21"/>
              <c:tx>
                <c:rich>
                  <a:bodyPr/>
                  <a:lstStyle/>
                  <a:p>
                    <a:fld id="{FB8C9206-A8D7-4804-BC1A-3C4522D1350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9164-4943-BD66-03BADB0957FC}"/>
                </c:ext>
              </c:extLst>
            </c:dLbl>
            <c:dLbl>
              <c:idx val="22"/>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164-4943-BD66-03BADB0957FC}"/>
                </c:ext>
              </c:extLst>
            </c:dLbl>
            <c:dLbl>
              <c:idx val="23"/>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164-4943-BD66-03BADB0957FC}"/>
                </c:ext>
              </c:extLst>
            </c:dLbl>
            <c:dLbl>
              <c:idx val="2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164-4943-BD66-03BADB0957FC}"/>
                </c:ext>
              </c:extLst>
            </c:dLbl>
            <c:dLbl>
              <c:idx val="25"/>
              <c:tx>
                <c:rich>
                  <a:bodyPr/>
                  <a:lstStyle/>
                  <a:p>
                    <a:fld id="{0F004B26-2A2C-45B8-8BA2-DA9D5F22A7D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9164-4943-BD66-03BADB0957FC}"/>
                </c:ext>
              </c:extLst>
            </c:dLbl>
            <c:dLbl>
              <c:idx val="26"/>
              <c:layout>
                <c:manualLayout>
                  <c:x val="-3.224039674598686E-2"/>
                  <c:y val="2.2864450127877238E-2"/>
                </c:manualLayout>
              </c:layout>
              <c:tx>
                <c:rich>
                  <a:bodyPr/>
                  <a:lstStyle/>
                  <a:p>
                    <a:fld id="{8D9005A4-5C55-4FC5-B0E1-BA85812E1ADD}"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9164-4943-BD66-03BADB0957FC}"/>
                </c:ext>
              </c:extLst>
            </c:dLbl>
            <c:dLbl>
              <c:idx val="27"/>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164-4943-BD66-03BADB0957FC}"/>
                </c:ext>
              </c:extLst>
            </c:dLbl>
            <c:dLbl>
              <c:idx val="28"/>
              <c:tx>
                <c:rich>
                  <a:bodyPr/>
                  <a:lstStyle/>
                  <a:p>
                    <a:fld id="{9A545FF2-B52A-448E-B19C-BDFBCD2B5D5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9164-4943-BD66-03BADB0957FC}"/>
                </c:ext>
              </c:extLst>
            </c:dLbl>
            <c:dLbl>
              <c:idx val="29"/>
              <c:layout>
                <c:manualLayout>
                  <c:x val="-3.3149171270718232E-3"/>
                  <c:y val="5.1150895140663708E-3"/>
                </c:manualLayout>
              </c:layout>
              <c:tx>
                <c:rich>
                  <a:bodyPr/>
                  <a:lstStyle/>
                  <a:p>
                    <a:fld id="{FC932DC5-2C67-4AA5-92C6-A97E6B2B38B8}"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9164-4943-BD66-03BADB0957FC}"/>
                </c:ext>
              </c:extLst>
            </c:dLbl>
            <c:dLbl>
              <c:idx val="30"/>
              <c:tx>
                <c:rich>
                  <a:bodyPr/>
                  <a:lstStyle/>
                  <a:p>
                    <a:fld id="{53A8D295-20F2-4097-A089-9262B6675E27}"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9164-4943-BD66-03BADB0957FC}"/>
                </c:ext>
              </c:extLst>
            </c:dLbl>
            <c:dLbl>
              <c:idx val="31"/>
              <c:tx>
                <c:rich>
                  <a:bodyPr/>
                  <a:lstStyle/>
                  <a:p>
                    <a:fld id="{D7404CA1-1C4E-4561-9B98-75C9627EFDFA}"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9164-4943-BD66-03BADB0957FC}"/>
                </c:ext>
              </c:extLst>
            </c:dLbl>
            <c:dLbl>
              <c:idx val="32"/>
              <c:tx>
                <c:rich>
                  <a:bodyPr/>
                  <a:lstStyle/>
                  <a:p>
                    <a:fld id="{86828C5B-EFBE-40A7-9EA7-F37289FA055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9164-4943-BD66-03BADB0957FC}"/>
                </c:ext>
              </c:extLst>
            </c:dLbl>
            <c:dLbl>
              <c:idx val="33"/>
              <c:tx>
                <c:rich>
                  <a:bodyPr/>
                  <a:lstStyle/>
                  <a:p>
                    <a:fld id="{4BBC164B-1370-4736-8F09-C44B18524EB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9164-4943-BD66-03BADB0957FC}"/>
                </c:ext>
              </c:extLst>
            </c:dLbl>
            <c:dLbl>
              <c:idx val="3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9164-4943-BD66-03BADB0957FC}"/>
                </c:ext>
              </c:extLst>
            </c:dLbl>
            <c:dLbl>
              <c:idx val="35"/>
              <c:tx>
                <c:rich>
                  <a:bodyPr/>
                  <a:lstStyle/>
                  <a:p>
                    <a:fld id="{AA8585CC-2E82-4147-A731-26B07B15271C}"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9164-4943-BD66-03BADB0957FC}"/>
                </c:ext>
              </c:extLst>
            </c:dLbl>
            <c:dLbl>
              <c:idx val="36"/>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9164-4943-BD66-03BADB0957FC}"/>
                </c:ext>
              </c:extLst>
            </c:dLbl>
            <c:dLbl>
              <c:idx val="37"/>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9164-4943-BD66-03BADB0957FC}"/>
                </c:ext>
              </c:extLst>
            </c:dLbl>
            <c:dLbl>
              <c:idx val="38"/>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9164-4943-BD66-03BADB0957FC}"/>
                </c:ext>
              </c:extLst>
            </c:dLbl>
            <c:dLbl>
              <c:idx val="39"/>
              <c:layout>
                <c:manualLayout>
                  <c:x val="-2.360220994475138E-2"/>
                  <c:y val="1.7749360613810741E-2"/>
                </c:manualLayout>
              </c:layout>
              <c:tx>
                <c:rich>
                  <a:bodyPr/>
                  <a:lstStyle/>
                  <a:p>
                    <a:fld id="{80FC7A65-105E-4230-A6EF-3C39A397CEEE}"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9164-4943-BD66-03BADB0957FC}"/>
                </c:ext>
              </c:extLst>
            </c:dLbl>
            <c:dLbl>
              <c:idx val="40"/>
              <c:layout>
                <c:manualLayout>
                  <c:x val="-3.9281767955801183E-2"/>
                  <c:y val="-1.9454390451833031E-2"/>
                </c:manualLayout>
              </c:layout>
              <c:tx>
                <c:rich>
                  <a:bodyPr/>
                  <a:lstStyle/>
                  <a:p>
                    <a:fld id="{DB2AFB3B-F553-4B50-AC11-884BE46C523B}"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8-9164-4943-BD66-03BADB0957FC}"/>
                </c:ext>
              </c:extLst>
            </c:dLbl>
            <c:dLbl>
              <c:idx val="41"/>
              <c:tx>
                <c:rich>
                  <a:bodyPr/>
                  <a:lstStyle/>
                  <a:p>
                    <a:fld id="{DC42FB45-EDFC-4E80-A9D2-2282D80CDEF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9164-4943-BD66-03BADB0957FC}"/>
                </c:ext>
              </c:extLst>
            </c:dLbl>
            <c:dLbl>
              <c:idx val="42"/>
              <c:tx>
                <c:rich>
                  <a:bodyPr/>
                  <a:lstStyle/>
                  <a:p>
                    <a:fld id="{6C101E84-8333-41BF-9583-2ED63052EDBA}"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A-9164-4943-BD66-03BADB0957FC}"/>
                </c:ext>
              </c:extLst>
            </c:dLbl>
            <c:dLbl>
              <c:idx val="43"/>
              <c:tx>
                <c:rich>
                  <a:bodyPr/>
                  <a:lstStyle/>
                  <a:p>
                    <a:fld id="{3BDAA619-CF9B-4534-BD21-4F717894169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B-9164-4943-BD66-03BADB0957FC}"/>
                </c:ext>
              </c:extLst>
            </c:dLbl>
            <c:dLbl>
              <c:idx val="44"/>
              <c:tx>
                <c:rich>
                  <a:bodyPr/>
                  <a:lstStyle/>
                  <a:p>
                    <a:endParaRPr lang="en-GB"/>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9164-4943-BD66-03BADB0957FC}"/>
                </c:ext>
              </c:extLst>
            </c:dLbl>
            <c:dLbl>
              <c:idx val="45"/>
              <c:tx>
                <c:rich>
                  <a:bodyPr/>
                  <a:lstStyle/>
                  <a:p>
                    <a:fld id="{9E6272AB-A715-4D2A-98D8-FD9F89F10017}"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D-9164-4943-BD66-03BADB0957FC}"/>
                </c:ext>
              </c:extLst>
            </c:dLbl>
            <c:dLbl>
              <c:idx val="46"/>
              <c:tx>
                <c:rich>
                  <a:bodyPr/>
                  <a:lstStyle/>
                  <a:p>
                    <a:fld id="{8E04D736-DC04-4D0D-9243-801B03FBC064}"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E-9164-4943-BD66-03BADB0957FC}"/>
                </c:ext>
              </c:extLst>
            </c:dLbl>
            <c:dLbl>
              <c:idx val="47"/>
              <c:tx>
                <c:rich>
                  <a:bodyPr/>
                  <a:lstStyle/>
                  <a:p>
                    <a:fld id="{1EDE85A5-2FCC-4C28-85A8-B7C2A9D07DF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F-9164-4943-BD66-03BADB0957FC}"/>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trendline>
            <c:spPr>
              <a:ln w="28575" cap="rnd">
                <a:solidFill>
                  <a:schemeClr val="tx1">
                    <a:lumMod val="85000"/>
                    <a:lumOff val="15000"/>
                  </a:schemeClr>
                </a:solidFill>
                <a:prstDash val="solid"/>
              </a:ln>
              <a:effectLst/>
            </c:spPr>
            <c:trendlineType val="linear"/>
            <c:dispRSqr val="1"/>
            <c:dispEq val="0"/>
            <c:trendlineLbl>
              <c:layout>
                <c:manualLayout>
                  <c:x val="-0.57728437812676725"/>
                  <c:y val="-0.54806949003497329"/>
                </c:manualLayout>
              </c:layout>
              <c:numFmt formatCode="General" sourceLinked="0"/>
              <c:spPr>
                <a:noFill/>
                <a:ln>
                  <a:noFill/>
                </a:ln>
                <a:effectLst/>
              </c:spPr>
              <c:txPr>
                <a:bodyPr rot="0" spcFirstLastPara="1" vertOverflow="ellipsis" vert="horz" wrap="square" anchor="ctr" anchorCtr="1"/>
                <a:lstStyle/>
                <a:p>
                  <a:pPr>
                    <a:defRPr sz="1600" b="1" i="0" u="none" strike="noStrike" kern="1200" baseline="0">
                      <a:solidFill>
                        <a:schemeClr val="tx1">
                          <a:lumMod val="85000"/>
                          <a:lumOff val="15000"/>
                        </a:schemeClr>
                      </a:solidFill>
                      <a:latin typeface="+mn-lt"/>
                      <a:ea typeface="+mn-ea"/>
                      <a:cs typeface="+mn-cs"/>
                    </a:defRPr>
                  </a:pPr>
                  <a:endParaRPr lang="en-US"/>
                </a:p>
              </c:txPr>
            </c:trendlineLbl>
          </c:trendline>
          <c:xVal>
            <c:numRef>
              <c:f>'Relig DB and Renewables'!$D$285:$D$332</c:f>
              <c:numCache>
                <c:formatCode>0.00</c:formatCode>
                <c:ptCount val="48"/>
                <c:pt idx="0">
                  <c:v>95.798000000000002</c:v>
                </c:pt>
                <c:pt idx="1">
                  <c:v>93.367999999999995</c:v>
                </c:pt>
                <c:pt idx="2">
                  <c:v>76.358000000000004</c:v>
                </c:pt>
                <c:pt idx="3">
                  <c:v>83.64800000000001</c:v>
                </c:pt>
                <c:pt idx="5">
                  <c:v>100</c:v>
                </c:pt>
                <c:pt idx="6">
                  <c:v>62.993000000000009</c:v>
                </c:pt>
                <c:pt idx="7">
                  <c:v>66.638000000000005</c:v>
                </c:pt>
                <c:pt idx="10">
                  <c:v>54.488</c:v>
                </c:pt>
                <c:pt idx="11">
                  <c:v>69.067999999999998</c:v>
                </c:pt>
                <c:pt idx="12">
                  <c:v>47.198</c:v>
                </c:pt>
                <c:pt idx="13">
                  <c:v>67.853000000000009</c:v>
                </c:pt>
                <c:pt idx="14">
                  <c:v>36.262999999999998</c:v>
                </c:pt>
                <c:pt idx="15">
                  <c:v>39.908000000000001</c:v>
                </c:pt>
                <c:pt idx="16">
                  <c:v>28.972999999999999</c:v>
                </c:pt>
                <c:pt idx="17">
                  <c:v>38.692999999999998</c:v>
                </c:pt>
                <c:pt idx="18">
                  <c:v>37.478000000000002</c:v>
                </c:pt>
                <c:pt idx="20">
                  <c:v>24.113</c:v>
                </c:pt>
                <c:pt idx="21">
                  <c:v>27.757999999999999</c:v>
                </c:pt>
                <c:pt idx="25">
                  <c:v>94.582999999999998</c:v>
                </c:pt>
                <c:pt idx="26">
                  <c:v>55.703000000000003</c:v>
                </c:pt>
                <c:pt idx="28">
                  <c:v>86.078000000000003</c:v>
                </c:pt>
                <c:pt idx="29">
                  <c:v>82.433000000000007</c:v>
                </c:pt>
                <c:pt idx="30">
                  <c:v>78.787999999999997</c:v>
                </c:pt>
                <c:pt idx="31">
                  <c:v>50.843000000000004</c:v>
                </c:pt>
                <c:pt idx="32">
                  <c:v>73.927999999999997</c:v>
                </c:pt>
                <c:pt idx="33">
                  <c:v>41.123000000000005</c:v>
                </c:pt>
                <c:pt idx="35">
                  <c:v>58.132999999999996</c:v>
                </c:pt>
                <c:pt idx="39">
                  <c:v>43.552999999999997</c:v>
                </c:pt>
                <c:pt idx="40">
                  <c:v>72.713000000000008</c:v>
                </c:pt>
                <c:pt idx="41">
                  <c:v>35.048000000000002</c:v>
                </c:pt>
                <c:pt idx="42">
                  <c:v>33.832999999999998</c:v>
                </c:pt>
                <c:pt idx="43">
                  <c:v>32.618000000000002</c:v>
                </c:pt>
                <c:pt idx="45">
                  <c:v>25.327999999999999</c:v>
                </c:pt>
                <c:pt idx="46">
                  <c:v>64.207999999999998</c:v>
                </c:pt>
                <c:pt idx="47">
                  <c:v>100</c:v>
                </c:pt>
              </c:numCache>
            </c:numRef>
          </c:xVal>
          <c:yVal>
            <c:numRef>
              <c:f>'Relig DB and Renewables'!$I$285:$I$332</c:f>
              <c:numCache>
                <c:formatCode>General</c:formatCode>
                <c:ptCount val="48"/>
                <c:pt idx="0">
                  <c:v>3</c:v>
                </c:pt>
                <c:pt idx="1">
                  <c:v>13</c:v>
                </c:pt>
                <c:pt idx="2">
                  <c:v>14</c:v>
                </c:pt>
                <c:pt idx="3">
                  <c:v>2</c:v>
                </c:pt>
                <c:pt idx="5">
                  <c:v>6</c:v>
                </c:pt>
                <c:pt idx="6">
                  <c:v>33</c:v>
                </c:pt>
                <c:pt idx="7">
                  <c:v>5</c:v>
                </c:pt>
                <c:pt idx="10">
                  <c:v>24</c:v>
                </c:pt>
                <c:pt idx="11">
                  <c:v>32</c:v>
                </c:pt>
                <c:pt idx="12">
                  <c:v>30</c:v>
                </c:pt>
                <c:pt idx="13">
                  <c:v>28</c:v>
                </c:pt>
                <c:pt idx="14">
                  <c:v>19</c:v>
                </c:pt>
                <c:pt idx="15">
                  <c:v>21</c:v>
                </c:pt>
                <c:pt idx="16">
                  <c:v>27</c:v>
                </c:pt>
                <c:pt idx="17">
                  <c:v>35</c:v>
                </c:pt>
                <c:pt idx="18">
                  <c:v>17</c:v>
                </c:pt>
                <c:pt idx="20">
                  <c:v>29</c:v>
                </c:pt>
                <c:pt idx="21">
                  <c:v>34</c:v>
                </c:pt>
                <c:pt idx="25">
                  <c:v>4</c:v>
                </c:pt>
                <c:pt idx="26">
                  <c:v>15</c:v>
                </c:pt>
                <c:pt idx="28">
                  <c:v>22</c:v>
                </c:pt>
                <c:pt idx="29">
                  <c:v>10</c:v>
                </c:pt>
                <c:pt idx="30">
                  <c:v>9</c:v>
                </c:pt>
                <c:pt idx="31">
                  <c:v>25</c:v>
                </c:pt>
                <c:pt idx="32">
                  <c:v>1</c:v>
                </c:pt>
                <c:pt idx="33">
                  <c:v>8</c:v>
                </c:pt>
                <c:pt idx="35">
                  <c:v>12</c:v>
                </c:pt>
                <c:pt idx="39">
                  <c:v>18</c:v>
                </c:pt>
                <c:pt idx="40">
                  <c:v>11</c:v>
                </c:pt>
                <c:pt idx="41">
                  <c:v>31</c:v>
                </c:pt>
                <c:pt idx="42">
                  <c:v>23</c:v>
                </c:pt>
                <c:pt idx="43">
                  <c:v>26</c:v>
                </c:pt>
                <c:pt idx="45">
                  <c:v>20</c:v>
                </c:pt>
                <c:pt idx="46">
                  <c:v>16</c:v>
                </c:pt>
                <c:pt idx="47">
                  <c:v>7</c:v>
                </c:pt>
              </c:numCache>
            </c:numRef>
          </c:yVal>
          <c:smooth val="0"/>
          <c:extLst>
            <c:ext xmlns:c15="http://schemas.microsoft.com/office/drawing/2012/chart" uri="{02D57815-91ED-43cb-92C2-25804820EDAC}">
              <c15:datalabelsRange>
                <c15:f>'Relig DB and Renewables'!$B$285:$B$332</c15:f>
                <c15:dlblRangeCache>
                  <c:ptCount val="48"/>
                  <c:pt idx="0">
                    <c:v>Phillipines</c:v>
                  </c:pt>
                  <c:pt idx="1">
                    <c:v>India</c:v>
                  </c:pt>
                  <c:pt idx="2">
                    <c:v>Poland</c:v>
                  </c:pt>
                  <c:pt idx="3">
                    <c:v>Egypt</c:v>
                  </c:pt>
                  <c:pt idx="5">
                    <c:v>Thailand</c:v>
                  </c:pt>
                  <c:pt idx="6">
                    <c:v>Portugal</c:v>
                  </c:pt>
                  <c:pt idx="7">
                    <c:v>Mexico</c:v>
                  </c:pt>
                  <c:pt idx="10">
                    <c:v>Austria</c:v>
                  </c:pt>
                  <c:pt idx="11">
                    <c:v>Greece</c:v>
                  </c:pt>
                  <c:pt idx="12">
                    <c:v>Spain</c:v>
                  </c:pt>
                  <c:pt idx="13">
                    <c:v>Italy</c:v>
                  </c:pt>
                  <c:pt idx="14">
                    <c:v>Australia</c:v>
                  </c:pt>
                  <c:pt idx="15">
                    <c:v>France</c:v>
                  </c:pt>
                  <c:pt idx="16">
                    <c:v>Great Britain</c:v>
                  </c:pt>
                  <c:pt idx="17">
                    <c:v>Germany</c:v>
                  </c:pt>
                  <c:pt idx="18">
                    <c:v>Finland</c:v>
                  </c:pt>
                  <c:pt idx="20">
                    <c:v>Sweden</c:v>
                  </c:pt>
                  <c:pt idx="21">
                    <c:v>Denmark</c:v>
                  </c:pt>
                  <c:pt idx="25">
                    <c:v>Pakistan</c:v>
                  </c:pt>
                  <c:pt idx="26">
                    <c:v>Lithuania</c:v>
                  </c:pt>
                  <c:pt idx="28">
                    <c:v>Romania</c:v>
                  </c:pt>
                  <c:pt idx="29">
                    <c:v>Brazil</c:v>
                  </c:pt>
                  <c:pt idx="30">
                    <c:v>Turkey</c:v>
                  </c:pt>
                  <c:pt idx="31">
                    <c:v>Bulgaria</c:v>
                  </c:pt>
                  <c:pt idx="32">
                    <c:v>Iran</c:v>
                  </c:pt>
                  <c:pt idx="33">
                    <c:v>South Korea</c:v>
                  </c:pt>
                  <c:pt idx="35">
                    <c:v>Ukraine</c:v>
                  </c:pt>
                  <c:pt idx="39">
                    <c:v>Canada</c:v>
                  </c:pt>
                  <c:pt idx="40">
                    <c:v>South Africa</c:v>
                  </c:pt>
                  <c:pt idx="41">
                    <c:v>Belgium</c:v>
                  </c:pt>
                  <c:pt idx="42">
                    <c:v>Netherlands</c:v>
                  </c:pt>
                  <c:pt idx="43">
                    <c:v>Japan</c:v>
                  </c:pt>
                  <c:pt idx="45">
                    <c:v>Czech republic</c:v>
                  </c:pt>
                  <c:pt idx="46">
                    <c:v>Chile</c:v>
                  </c:pt>
                  <c:pt idx="47">
                    <c:v>Morocco</c:v>
                  </c:pt>
                </c15:dlblRangeCache>
              </c15:datalabelsRange>
            </c:ext>
            <c:ext xmlns:c16="http://schemas.microsoft.com/office/drawing/2014/chart" uri="{C3380CC4-5D6E-409C-BE32-E72D297353CC}">
              <c16:uniqueId val="{00000031-9164-4943-BD66-03BADB0957FC}"/>
            </c:ext>
          </c:extLst>
        </c:ser>
        <c:dLbls>
          <c:showLegendKey val="0"/>
          <c:showVal val="0"/>
          <c:showCatName val="0"/>
          <c:showSerName val="0"/>
          <c:showPercent val="0"/>
          <c:showBubbleSize val="0"/>
        </c:dLbls>
        <c:axId val="360498744"/>
        <c:axId val="360490544"/>
      </c:scatterChart>
      <c:scatterChart>
        <c:scatterStyle val="lineMarker"/>
        <c:varyColors val="0"/>
        <c:ser>
          <c:idx val="1"/>
          <c:order val="1"/>
          <c:spPr>
            <a:ln w="25400" cap="rnd">
              <a:noFill/>
              <a:round/>
            </a:ln>
            <a:effectLst/>
          </c:spPr>
          <c:marker>
            <c:symbol val="none"/>
          </c:marker>
          <c:trendline>
            <c:spPr>
              <a:ln w="28575" cap="rnd">
                <a:solidFill>
                  <a:schemeClr val="bg1">
                    <a:lumMod val="50000"/>
                  </a:schemeClr>
                </a:solidFill>
                <a:prstDash val="solid"/>
              </a:ln>
              <a:effectLst/>
            </c:spPr>
            <c:trendlineType val="linear"/>
            <c:dispRSqr val="1"/>
            <c:dispEq val="0"/>
            <c:trendlineLbl>
              <c:layout>
                <c:manualLayout>
                  <c:x val="0.10414103623787357"/>
                  <c:y val="-9.2729591665491939E-2"/>
                </c:manualLayout>
              </c:layout>
              <c:numFmt formatCode="General" sourceLinked="0"/>
              <c:spPr>
                <a:noFill/>
                <a:ln>
                  <a:noFill/>
                </a:ln>
                <a:effectLst/>
              </c:spPr>
              <c:txPr>
                <a:bodyPr rot="0" spcFirstLastPara="1" vertOverflow="ellipsis" vert="horz" wrap="square" anchor="ctr" anchorCtr="1"/>
                <a:lstStyle/>
                <a:p>
                  <a:pPr>
                    <a:defRPr sz="1400" b="1" i="0" u="none" strike="noStrike" kern="1200" baseline="0">
                      <a:solidFill>
                        <a:schemeClr val="bg1">
                          <a:lumMod val="50000"/>
                        </a:schemeClr>
                      </a:solidFill>
                      <a:latin typeface="+mn-lt"/>
                      <a:ea typeface="+mn-ea"/>
                      <a:cs typeface="+mn-cs"/>
                    </a:defRPr>
                  </a:pPr>
                  <a:endParaRPr lang="en-US"/>
                </a:p>
              </c:txPr>
            </c:trendlineLbl>
          </c:trendline>
          <c:xVal>
            <c:numRef>
              <c:f>'Main Trends'!$D$10:$D$33</c:f>
              <c:numCache>
                <c:formatCode>General</c:formatCode>
                <c:ptCount val="24"/>
                <c:pt idx="0">
                  <c:v>95.798000000000002</c:v>
                </c:pt>
                <c:pt idx="1">
                  <c:v>93.367999999999995</c:v>
                </c:pt>
                <c:pt idx="2">
                  <c:v>99.442999999999998</c:v>
                </c:pt>
                <c:pt idx="3">
                  <c:v>83.64800000000001</c:v>
                </c:pt>
                <c:pt idx="4">
                  <c:v>90.938000000000002</c:v>
                </c:pt>
                <c:pt idx="5">
                  <c:v>100</c:v>
                </c:pt>
                <c:pt idx="6">
                  <c:v>89.722999999999999</c:v>
                </c:pt>
                <c:pt idx="7">
                  <c:v>98.227999999999994</c:v>
                </c:pt>
                <c:pt idx="8">
                  <c:v>84.863</c:v>
                </c:pt>
                <c:pt idx="9">
                  <c:v>81.218000000000004</c:v>
                </c:pt>
                <c:pt idx="10">
                  <c:v>80.003</c:v>
                </c:pt>
                <c:pt idx="11">
                  <c:v>71.498000000000005</c:v>
                </c:pt>
                <c:pt idx="12">
                  <c:v>59.347999999999999</c:v>
                </c:pt>
                <c:pt idx="13">
                  <c:v>47.198</c:v>
                </c:pt>
                <c:pt idx="14">
                  <c:v>67.853000000000009</c:v>
                </c:pt>
                <c:pt idx="15">
                  <c:v>36.262999999999998</c:v>
                </c:pt>
                <c:pt idx="16">
                  <c:v>39.908000000000001</c:v>
                </c:pt>
                <c:pt idx="17">
                  <c:v>31.402999999999999</c:v>
                </c:pt>
                <c:pt idx="18">
                  <c:v>28.972999999999999</c:v>
                </c:pt>
                <c:pt idx="19">
                  <c:v>38.692999999999998</c:v>
                </c:pt>
                <c:pt idx="20">
                  <c:v>37.478000000000002</c:v>
                </c:pt>
                <c:pt idx="21">
                  <c:v>30.188000000000002</c:v>
                </c:pt>
                <c:pt idx="22">
                  <c:v>24.113</c:v>
                </c:pt>
                <c:pt idx="23">
                  <c:v>27.757999999999999</c:v>
                </c:pt>
              </c:numCache>
            </c:numRef>
          </c:xVal>
          <c:yVal>
            <c:numRef>
              <c:f>'Main Trends'!$C$10:$C$33</c:f>
              <c:numCache>
                <c:formatCode>General</c:formatCode>
                <c:ptCount val="24"/>
                <c:pt idx="0">
                  <c:v>75</c:v>
                </c:pt>
                <c:pt idx="1">
                  <c:v>70</c:v>
                </c:pt>
                <c:pt idx="2">
                  <c:v>65</c:v>
                </c:pt>
                <c:pt idx="3">
                  <c:v>58</c:v>
                </c:pt>
                <c:pt idx="4">
                  <c:v>56</c:v>
                </c:pt>
                <c:pt idx="5">
                  <c:v>55</c:v>
                </c:pt>
                <c:pt idx="6">
                  <c:v>55</c:v>
                </c:pt>
                <c:pt idx="7">
                  <c:v>53</c:v>
                </c:pt>
                <c:pt idx="8">
                  <c:v>47</c:v>
                </c:pt>
                <c:pt idx="9">
                  <c:v>45</c:v>
                </c:pt>
                <c:pt idx="10">
                  <c:v>41</c:v>
                </c:pt>
                <c:pt idx="11">
                  <c:v>41</c:v>
                </c:pt>
                <c:pt idx="12">
                  <c:v>38</c:v>
                </c:pt>
                <c:pt idx="13">
                  <c:v>32</c:v>
                </c:pt>
                <c:pt idx="14">
                  <c:v>29</c:v>
                </c:pt>
                <c:pt idx="15">
                  <c:v>29</c:v>
                </c:pt>
                <c:pt idx="16">
                  <c:v>26</c:v>
                </c:pt>
                <c:pt idx="17">
                  <c:v>25</c:v>
                </c:pt>
                <c:pt idx="18">
                  <c:v>17</c:v>
                </c:pt>
                <c:pt idx="19">
                  <c:v>16</c:v>
                </c:pt>
                <c:pt idx="20">
                  <c:v>14</c:v>
                </c:pt>
                <c:pt idx="21">
                  <c:v>12</c:v>
                </c:pt>
                <c:pt idx="22">
                  <c:v>11</c:v>
                </c:pt>
                <c:pt idx="23">
                  <c:v>10</c:v>
                </c:pt>
              </c:numCache>
            </c:numRef>
          </c:yVal>
          <c:smooth val="0"/>
          <c:extLst>
            <c:ext xmlns:c16="http://schemas.microsoft.com/office/drawing/2014/chart" uri="{C3380CC4-5D6E-409C-BE32-E72D297353CC}">
              <c16:uniqueId val="{00000033-9164-4943-BD66-03BADB0957FC}"/>
            </c:ext>
          </c:extLst>
        </c:ser>
        <c:dLbls>
          <c:showLegendKey val="0"/>
          <c:showVal val="0"/>
          <c:showCatName val="0"/>
          <c:showSerName val="0"/>
          <c:showPercent val="0"/>
          <c:showBubbleSize val="0"/>
        </c:dLbls>
        <c:axId val="537798000"/>
        <c:axId val="537806320"/>
      </c:scatterChart>
      <c:valAx>
        <c:axId val="3604987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r>
                  <a:rPr lang="en-US" sz="1800" b="1" baseline="0"/>
                  <a:t>Debiased National Religiosity</a:t>
                </a:r>
              </a:p>
            </c:rich>
          </c:tx>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360490544"/>
        <c:crosses val="autoZero"/>
        <c:crossBetween val="midCat"/>
      </c:valAx>
      <c:valAx>
        <c:axId val="3604905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r>
                  <a:rPr lang="en-GB" sz="1800" b="1" baseline="0"/>
                  <a:t>Rank of Renewables Commitment</a:t>
                </a:r>
              </a:p>
            </c:rich>
          </c:tx>
          <c:overlay val="0"/>
          <c:spPr>
            <a:noFill/>
            <a:ln>
              <a:noFill/>
            </a:ln>
            <a:effectLst/>
          </c:spPr>
          <c:txPr>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360498744"/>
        <c:crosses val="autoZero"/>
        <c:crossBetween val="midCat"/>
      </c:valAx>
      <c:valAx>
        <c:axId val="537806320"/>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800" b="1">
                    <a:solidFill>
                      <a:schemeClr val="bg1">
                        <a:lumMod val="50000"/>
                      </a:schemeClr>
                    </a:solidFill>
                  </a:rPr>
                  <a:t>Percent respodning</a:t>
                </a:r>
                <a:r>
                  <a:rPr lang="en-US" sz="1800" b="1" baseline="0">
                    <a:solidFill>
                      <a:schemeClr val="bg1">
                        <a:lumMod val="50000"/>
                      </a:schemeClr>
                    </a:solidFill>
                  </a:rPr>
                  <a:t> "A great deal"</a:t>
                </a:r>
                <a:endParaRPr lang="en-US" sz="1800" b="1">
                  <a:solidFill>
                    <a:schemeClr val="bg1">
                      <a:lumMod val="50000"/>
                    </a:schemeClr>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1" i="0" u="none" strike="noStrike" kern="1200" baseline="0">
                <a:solidFill>
                  <a:schemeClr val="bg1">
                    <a:lumMod val="50000"/>
                  </a:schemeClr>
                </a:solidFill>
                <a:latin typeface="+mn-lt"/>
                <a:ea typeface="+mn-ea"/>
                <a:cs typeface="+mn-cs"/>
              </a:defRPr>
            </a:pPr>
            <a:endParaRPr lang="en-US"/>
          </a:p>
        </c:txPr>
        <c:crossAx val="537798000"/>
        <c:crosses val="max"/>
        <c:crossBetween val="midCat"/>
      </c:valAx>
      <c:valAx>
        <c:axId val="537798000"/>
        <c:scaling>
          <c:orientation val="minMax"/>
        </c:scaling>
        <c:delete val="1"/>
        <c:axPos val="b"/>
        <c:numFmt formatCode="General" sourceLinked="1"/>
        <c:majorTickMark val="out"/>
        <c:minorTickMark val="none"/>
        <c:tickLblPos val="nextTo"/>
        <c:crossAx val="5378063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GB" sz="1800" b="1" u="sng"/>
              <a:t>A Mixed-Mode (MM1) series</a:t>
            </a:r>
            <a:r>
              <a:rPr lang="en-GB" sz="1800" b="1"/>
              <a:t>: </a:t>
            </a:r>
            <a:r>
              <a:rPr lang="en-GB" sz="1800" b="0"/>
              <a:t>% Expression of Climate</a:t>
            </a:r>
            <a:r>
              <a:rPr lang="en-GB" sz="1800" b="0" baseline="0"/>
              <a:t>-Change as a 'Major Threat' (rather than Minor or None), AND against 8 other global threats  </a:t>
            </a:r>
            <a:endParaRPr lang="en-GB" sz="1800" b="0"/>
          </a:p>
        </c:rich>
      </c:tx>
      <c:layout>
        <c:manualLayout>
          <c:xMode val="edge"/>
          <c:yMode val="edge"/>
          <c:x val="0.15158585627407661"/>
          <c:y val="1.2744648752797299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2018</c:v>
          </c:tx>
          <c:spPr>
            <a:ln w="25400" cap="rnd">
              <a:noFill/>
              <a:round/>
            </a:ln>
            <a:effectLst/>
          </c:spPr>
          <c:marker>
            <c:symbol val="square"/>
            <c:size val="6"/>
            <c:spPr>
              <a:solidFill>
                <a:schemeClr val="tx1">
                  <a:lumMod val="75000"/>
                  <a:lumOff val="25000"/>
                </a:schemeClr>
              </a:solidFill>
              <a:ln w="9525">
                <a:noFill/>
              </a:ln>
              <a:effectLst/>
            </c:spPr>
          </c:marker>
          <c:xVal>
            <c:numRef>
              <c:f>Extra!$C$80:$C$103</c:f>
              <c:numCache>
                <c:formatCode>0.00</c:formatCode>
                <c:ptCount val="24"/>
                <c:pt idx="0">
                  <c:v>81.218000000000004</c:v>
                </c:pt>
                <c:pt idx="1">
                  <c:v>32.618000000000002</c:v>
                </c:pt>
                <c:pt idx="2">
                  <c:v>95.798000000000002</c:v>
                </c:pt>
                <c:pt idx="3">
                  <c:v>41.123000000000005</c:v>
                </c:pt>
                <c:pt idx="4">
                  <c:v>38.692999999999998</c:v>
                </c:pt>
                <c:pt idx="5">
                  <c:v>48.412999999999997</c:v>
                </c:pt>
                <c:pt idx="6">
                  <c:v>75.143000000000001</c:v>
                </c:pt>
                <c:pt idx="7">
                  <c:v>69.067999999999998</c:v>
                </c:pt>
                <c:pt idx="8">
                  <c:v>92.153000000000006</c:v>
                </c:pt>
                <c:pt idx="9">
                  <c:v>39.908000000000001</c:v>
                </c:pt>
                <c:pt idx="10">
                  <c:v>67.853000000000009</c:v>
                </c:pt>
                <c:pt idx="11">
                  <c:v>100</c:v>
                </c:pt>
                <c:pt idx="12">
                  <c:v>56.918000000000006</c:v>
                </c:pt>
                <c:pt idx="13">
                  <c:v>52.058000000000007</c:v>
                </c:pt>
                <c:pt idx="14">
                  <c:v>33.832999999999998</c:v>
                </c:pt>
                <c:pt idx="15">
                  <c:v>43.552999999999997</c:v>
                </c:pt>
                <c:pt idx="16">
                  <c:v>76.358000000000004</c:v>
                </c:pt>
                <c:pt idx="17">
                  <c:v>36.262999999999998</c:v>
                </c:pt>
                <c:pt idx="18">
                  <c:v>72.713000000000008</c:v>
                </c:pt>
                <c:pt idx="19">
                  <c:v>82.433000000000007</c:v>
                </c:pt>
                <c:pt idx="20">
                  <c:v>66.638000000000005</c:v>
                </c:pt>
                <c:pt idx="21">
                  <c:v>24.113</c:v>
                </c:pt>
                <c:pt idx="22">
                  <c:v>28.972999999999999</c:v>
                </c:pt>
                <c:pt idx="23">
                  <c:v>47.198</c:v>
                </c:pt>
              </c:numCache>
            </c:numRef>
          </c:xVal>
          <c:yVal>
            <c:numRef>
              <c:f>Extra!$D$80:$D$103</c:f>
              <c:numCache>
                <c:formatCode>General</c:formatCode>
                <c:ptCount val="24"/>
                <c:pt idx="0">
                  <c:v>56</c:v>
                </c:pt>
                <c:pt idx="1">
                  <c:v>75</c:v>
                </c:pt>
                <c:pt idx="2">
                  <c:v>67</c:v>
                </c:pt>
                <c:pt idx="3">
                  <c:v>86</c:v>
                </c:pt>
                <c:pt idx="4">
                  <c:v>71</c:v>
                </c:pt>
                <c:pt idx="5">
                  <c:v>38</c:v>
                </c:pt>
                <c:pt idx="6">
                  <c:v>61</c:v>
                </c:pt>
                <c:pt idx="7">
                  <c:v>90</c:v>
                </c:pt>
                <c:pt idx="8">
                  <c:v>71</c:v>
                </c:pt>
                <c:pt idx="9">
                  <c:v>83</c:v>
                </c:pt>
                <c:pt idx="10">
                  <c:v>71</c:v>
                </c:pt>
                <c:pt idx="11">
                  <c:v>41</c:v>
                </c:pt>
                <c:pt idx="12">
                  <c:v>43</c:v>
                </c:pt>
                <c:pt idx="13">
                  <c:v>66</c:v>
                </c:pt>
                <c:pt idx="14">
                  <c:v>70</c:v>
                </c:pt>
                <c:pt idx="15">
                  <c:v>66</c:v>
                </c:pt>
                <c:pt idx="16">
                  <c:v>55</c:v>
                </c:pt>
                <c:pt idx="17">
                  <c:v>60</c:v>
                </c:pt>
                <c:pt idx="18">
                  <c:v>59</c:v>
                </c:pt>
                <c:pt idx="19">
                  <c:v>72</c:v>
                </c:pt>
                <c:pt idx="20">
                  <c:v>80</c:v>
                </c:pt>
                <c:pt idx="21">
                  <c:v>69</c:v>
                </c:pt>
                <c:pt idx="22">
                  <c:v>66</c:v>
                </c:pt>
                <c:pt idx="23">
                  <c:v>81</c:v>
                </c:pt>
              </c:numCache>
            </c:numRef>
          </c:yVal>
          <c:smooth val="0"/>
          <c:extLst>
            <c:ext xmlns:c16="http://schemas.microsoft.com/office/drawing/2014/chart" uri="{C3380CC4-5D6E-409C-BE32-E72D297353CC}">
              <c16:uniqueId val="{00000000-1D27-40EE-99A7-3F38932DB46F}"/>
            </c:ext>
          </c:extLst>
        </c:ser>
        <c:ser>
          <c:idx val="1"/>
          <c:order val="1"/>
          <c:tx>
            <c:v>2017</c:v>
          </c:tx>
          <c:spPr>
            <a:ln w="25400" cap="rnd">
              <a:noFill/>
              <a:round/>
            </a:ln>
            <a:effectLst/>
          </c:spPr>
          <c:marker>
            <c:symbol val="circle"/>
            <c:size val="6"/>
            <c:spPr>
              <a:solidFill>
                <a:schemeClr val="tx1">
                  <a:lumMod val="75000"/>
                  <a:lumOff val="25000"/>
                </a:schemeClr>
              </a:solidFill>
              <a:ln w="9525">
                <a:noFill/>
              </a:ln>
              <a:effectLst/>
            </c:spPr>
          </c:marker>
          <c:dLbls>
            <c:dLbl>
              <c:idx val="0"/>
              <c:tx>
                <c:rich>
                  <a:bodyPr rot="0" spcFirstLastPara="1" vertOverflow="ellipsis" vert="horz" wrap="square" lIns="38100" tIns="19050" rIns="38100" bIns="19050" anchor="ctr" anchorCtr="1">
                    <a:spAutoFit/>
                  </a:bodyPr>
                  <a:lstStyle/>
                  <a:p>
                    <a:pPr>
                      <a:defRPr sz="1050" b="0" i="0" u="sng" strike="noStrike" kern="1200" baseline="0">
                        <a:solidFill>
                          <a:schemeClr val="tx1">
                            <a:lumMod val="75000"/>
                            <a:lumOff val="25000"/>
                          </a:schemeClr>
                        </a:solidFill>
                        <a:latin typeface="+mn-lt"/>
                        <a:ea typeface="+mn-ea"/>
                        <a:cs typeface="+mn-cs"/>
                      </a:defRPr>
                    </a:pPr>
                    <a:fld id="{7187AF42-0E87-49E5-BF74-1658B5BBD235}" type="CELLRANGE">
                      <a:rPr lang="en-US">
                        <a:solidFill>
                          <a:schemeClr val="tx1">
                            <a:lumMod val="75000"/>
                            <a:lumOff val="25000"/>
                          </a:schemeClr>
                        </a:solidFill>
                      </a:rPr>
                      <a:pPr>
                        <a:defRPr sz="1050" u="sng"/>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050" b="0" i="0" u="sng"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1D27-40EE-99A7-3F38932DB46F}"/>
                </c:ext>
              </c:extLst>
            </c:dLbl>
            <c:dLbl>
              <c:idx val="1"/>
              <c:layout>
                <c:manualLayout>
                  <c:x val="-5.049090256465092E-2"/>
                  <c:y val="-1.2756261491307411E-2"/>
                </c:manualLayout>
              </c:layout>
              <c:tx>
                <c:rich>
                  <a:bodyPr/>
                  <a:lstStyle/>
                  <a:p>
                    <a:fld id="{75D470AB-55EF-4792-B8D5-F47AA968640D}"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1D27-40EE-99A7-3F38932DB46F}"/>
                </c:ext>
              </c:extLst>
            </c:dLbl>
            <c:dLbl>
              <c:idx val="2"/>
              <c:tx>
                <c:rich>
                  <a:bodyPr/>
                  <a:lstStyle/>
                  <a:p>
                    <a:fld id="{80205767-5265-4DEA-8043-38FDB2383AB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1D27-40EE-99A7-3F38932DB46F}"/>
                </c:ext>
              </c:extLst>
            </c:dLbl>
            <c:dLbl>
              <c:idx val="3"/>
              <c:layout>
                <c:manualLayout>
                  <c:x val="-6.927950406785296E-3"/>
                  <c:y val="4.2520878755898965E-3"/>
                </c:manualLayout>
              </c:layout>
              <c:tx>
                <c:rich>
                  <a:bodyPr/>
                  <a:lstStyle/>
                  <a:p>
                    <a:fld id="{079FDEA6-5717-4D09-805A-C04DFE601794}"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1D27-40EE-99A7-3F38932DB46F}"/>
                </c:ext>
              </c:extLst>
            </c:dLbl>
            <c:dLbl>
              <c:idx val="4"/>
              <c:layout>
                <c:manualLayout>
                  <c:x val="-4.1567702440711979E-3"/>
                  <c:y val="0"/>
                </c:manualLayout>
              </c:layout>
              <c:tx>
                <c:rich>
                  <a:bodyPr/>
                  <a:lstStyle/>
                  <a:p>
                    <a:fld id="{42905585-1361-41E9-AF76-A8EFDB953051}"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1D27-40EE-99A7-3F38932DB46F}"/>
                </c:ext>
              </c:extLst>
            </c:dLbl>
            <c:dLbl>
              <c:idx val="5"/>
              <c:tx>
                <c:rich>
                  <a:bodyPr rot="0" spcFirstLastPara="1" vertOverflow="ellipsis" vert="horz" wrap="square" lIns="38100" tIns="19050" rIns="38100" bIns="19050" anchor="ctr" anchorCtr="1">
                    <a:spAutoFit/>
                  </a:bodyPr>
                  <a:lstStyle/>
                  <a:p>
                    <a:pPr>
                      <a:defRPr sz="1050" b="0" i="0" u="sng" strike="noStrike" kern="1200" baseline="0">
                        <a:solidFill>
                          <a:schemeClr val="tx1">
                            <a:lumMod val="75000"/>
                            <a:lumOff val="25000"/>
                          </a:schemeClr>
                        </a:solidFill>
                        <a:latin typeface="+mn-lt"/>
                        <a:ea typeface="+mn-ea"/>
                        <a:cs typeface="+mn-cs"/>
                      </a:defRPr>
                    </a:pPr>
                    <a:fld id="{ECC929F4-8733-42F1-B22D-BE0C156BBD18}" type="CELLRANGE">
                      <a:rPr lang="en-US">
                        <a:solidFill>
                          <a:schemeClr val="tx1">
                            <a:lumMod val="75000"/>
                            <a:lumOff val="25000"/>
                          </a:schemeClr>
                        </a:solidFill>
                      </a:rPr>
                      <a:pPr>
                        <a:defRPr sz="1050" u="sng"/>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050" b="0" i="0" u="sng" strike="noStrike" kern="1200" baseline="0">
                      <a:solidFill>
                        <a:schemeClr val="tx1">
                          <a:lumMod val="75000"/>
                          <a:lumOff val="25000"/>
                        </a:schemeClr>
                      </a:solidFill>
                      <a:latin typeface="+mn-lt"/>
                      <a:ea typeface="+mn-ea"/>
                      <a:cs typeface="+mn-cs"/>
                    </a:defRPr>
                  </a:pPr>
                  <a:endParaRPr lang="en-US"/>
                </a:p>
              </c:txPr>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1D27-40EE-99A7-3F38932DB46F}"/>
                </c:ext>
              </c:extLst>
            </c:dLbl>
            <c:dLbl>
              <c:idx val="6"/>
              <c:tx>
                <c:rich>
                  <a:bodyPr/>
                  <a:lstStyle/>
                  <a:p>
                    <a:fld id="{3667744C-8CAD-4CDF-BACF-DE628F75174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1D27-40EE-99A7-3F38932DB46F}"/>
                </c:ext>
              </c:extLst>
            </c:dLbl>
            <c:dLbl>
              <c:idx val="7"/>
              <c:tx>
                <c:rich>
                  <a:bodyPr/>
                  <a:lstStyle/>
                  <a:p>
                    <a:fld id="{DE22707D-1D1A-4632-91AD-F1F86E139AA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1D27-40EE-99A7-3F38932DB46F}"/>
                </c:ext>
              </c:extLst>
            </c:dLbl>
            <c:dLbl>
              <c:idx val="8"/>
              <c:tx>
                <c:rich>
                  <a:bodyPr/>
                  <a:lstStyle/>
                  <a:p>
                    <a:fld id="{64DB4E8F-7F35-4674-8AD5-4EDF8711346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1D27-40EE-99A7-3F38932DB46F}"/>
                </c:ext>
              </c:extLst>
            </c:dLbl>
            <c:dLbl>
              <c:idx val="9"/>
              <c:tx>
                <c:rich>
                  <a:bodyPr/>
                  <a:lstStyle/>
                  <a:p>
                    <a:fld id="{42F314C0-D613-43F6-A66F-A1C5CBFEE9F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1D27-40EE-99A7-3F38932DB46F}"/>
                </c:ext>
              </c:extLst>
            </c:dLbl>
            <c:dLbl>
              <c:idx val="10"/>
              <c:tx>
                <c:rich>
                  <a:bodyPr/>
                  <a:lstStyle/>
                  <a:p>
                    <a:fld id="{6482DA1F-9AAB-4F33-947D-6ABDCC85FBC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1D27-40EE-99A7-3F38932DB46F}"/>
                </c:ext>
              </c:extLst>
            </c:dLbl>
            <c:dLbl>
              <c:idx val="11"/>
              <c:tx>
                <c:rich>
                  <a:bodyPr/>
                  <a:lstStyle/>
                  <a:p>
                    <a:fld id="{7470BCB7-FA83-4D50-AC76-79C28CC2C32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1D27-40EE-99A7-3F38932DB46F}"/>
                </c:ext>
              </c:extLst>
            </c:dLbl>
            <c:dLbl>
              <c:idx val="12"/>
              <c:tx>
                <c:rich>
                  <a:bodyPr/>
                  <a:lstStyle/>
                  <a:p>
                    <a:fld id="{C2323185-3156-42D5-BC49-CFE993D1BBE3}"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1D27-40EE-99A7-3F38932DB46F}"/>
                </c:ext>
              </c:extLst>
            </c:dLbl>
            <c:dLbl>
              <c:idx val="13"/>
              <c:layout>
                <c:manualLayout>
                  <c:x val="-5.5423603254281962E-3"/>
                  <c:y val="-7.7954030804151585E-17"/>
                </c:manualLayout>
              </c:layout>
              <c:tx>
                <c:rich>
                  <a:bodyPr/>
                  <a:lstStyle/>
                  <a:p>
                    <a:fld id="{348C0659-27B4-4C8E-A034-E8E783FA0434}"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1D27-40EE-99A7-3F38932DB46F}"/>
                </c:ext>
              </c:extLst>
            </c:dLbl>
            <c:dLbl>
              <c:idx val="14"/>
              <c:layout>
                <c:manualLayout>
                  <c:x val="-7.1350906688690638E-2"/>
                  <c:y val="1.2756261491307411E-2"/>
                </c:manualLayout>
              </c:layout>
              <c:tx>
                <c:rich>
                  <a:bodyPr/>
                  <a:lstStyle/>
                  <a:p>
                    <a:fld id="{C1357D9F-6103-4D4B-8698-F293104A7336}"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1D27-40EE-99A7-3F38932DB46F}"/>
                </c:ext>
              </c:extLst>
            </c:dLbl>
            <c:dLbl>
              <c:idx val="15"/>
              <c:layout>
                <c:manualLayout>
                  <c:x val="-2.8903409097108045E-2"/>
                  <c:y val="2.1069091896475996E-2"/>
                </c:manualLayout>
              </c:layout>
              <c:tx>
                <c:rich>
                  <a:bodyPr/>
                  <a:lstStyle/>
                  <a:p>
                    <a:fld id="{A9C00D2B-B99D-4406-9A1D-7C983E7DADC7}"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1D27-40EE-99A7-3F38932DB46F}"/>
                </c:ext>
              </c:extLst>
            </c:dLbl>
            <c:dLbl>
              <c:idx val="16"/>
              <c:layout>
                <c:manualLayout>
                  <c:x val="-3.2859323330173024E-2"/>
                  <c:y val="2.1069091896476076E-2"/>
                </c:manualLayout>
              </c:layout>
              <c:tx>
                <c:rich>
                  <a:bodyPr/>
                  <a:lstStyle/>
                  <a:p>
                    <a:fld id="{7C6F5552-4273-4C45-8D21-B1D12CCDADCD}"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1D27-40EE-99A7-3F38932DB46F}"/>
                </c:ext>
              </c:extLst>
            </c:dLbl>
            <c:dLbl>
              <c:idx val="17"/>
              <c:layout>
                <c:manualLayout>
                  <c:x val="-3.8623378068618403E-2"/>
                  <c:y val="2.5321179060245211E-2"/>
                </c:manualLayout>
              </c:layout>
              <c:tx>
                <c:rich>
                  <a:bodyPr/>
                  <a:lstStyle/>
                  <a:p>
                    <a:fld id="{07F8A98A-CB1B-42F8-8F3E-AB6F83A67301}"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1D27-40EE-99A7-3F38932DB46F}"/>
                </c:ext>
              </c:extLst>
            </c:dLbl>
            <c:dLbl>
              <c:idx val="18"/>
              <c:layout>
                <c:manualLayout>
                  <c:x val="-8.3273963889558655E-2"/>
                  <c:y val="1.4882305073191902E-2"/>
                </c:manualLayout>
              </c:layout>
              <c:tx>
                <c:rich>
                  <a:bodyPr rot="0" spcFirstLastPara="1" vertOverflow="ellipsis" vert="horz" wrap="square" lIns="38100" tIns="19050" rIns="38100" bIns="19050" anchor="ctr" anchorCtr="1">
                    <a:spAutoFit/>
                  </a:bodyPr>
                  <a:lstStyle/>
                  <a:p>
                    <a:pPr>
                      <a:defRPr sz="1050" b="0" i="0" u="sng" strike="noStrike" kern="1200" baseline="0">
                        <a:solidFill>
                          <a:schemeClr val="tx1">
                            <a:lumMod val="75000"/>
                            <a:lumOff val="25000"/>
                          </a:schemeClr>
                        </a:solidFill>
                        <a:latin typeface="+mn-lt"/>
                        <a:ea typeface="+mn-ea"/>
                        <a:cs typeface="+mn-cs"/>
                      </a:defRPr>
                    </a:pPr>
                    <a:fld id="{6DE2BCD1-9345-4AFE-AF7A-DF12EE76DFCC}" type="CELLRANGE">
                      <a:rPr lang="en-US">
                        <a:solidFill>
                          <a:schemeClr val="tx1">
                            <a:lumMod val="75000"/>
                            <a:lumOff val="25000"/>
                          </a:schemeClr>
                        </a:solidFill>
                      </a:rPr>
                      <a:pPr>
                        <a:defRPr sz="1050" u="sng"/>
                      </a:pPr>
                      <a:t>[CELLRANGE]</a:t>
                    </a:fld>
                    <a:endParaRPr lang="en-GB"/>
                  </a:p>
                </c:rich>
              </c:tx>
              <c:spPr>
                <a:noFill/>
                <a:ln>
                  <a:noFill/>
                </a:ln>
                <a:effectLst/>
              </c:spPr>
              <c:txPr>
                <a:bodyPr rot="0" spcFirstLastPara="1" vertOverflow="ellipsis" vert="horz" wrap="square" lIns="38100" tIns="19050" rIns="38100" bIns="19050" anchor="ctr" anchorCtr="1">
                  <a:spAutoFit/>
                </a:bodyPr>
                <a:lstStyle/>
                <a:p>
                  <a:pPr>
                    <a:defRPr sz="1050" b="0" i="0" u="sng"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1D27-40EE-99A7-3F38932DB46F}"/>
                </c:ext>
              </c:extLst>
            </c:dLbl>
            <c:dLbl>
              <c:idx val="19"/>
              <c:tx>
                <c:rich>
                  <a:bodyPr/>
                  <a:lstStyle/>
                  <a:p>
                    <a:fld id="{E038627B-6CED-4939-AEF4-FE38E84F820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1D27-40EE-99A7-3F38932DB46F}"/>
                </c:ext>
              </c:extLst>
            </c:dLbl>
            <c:dLbl>
              <c:idx val="20"/>
              <c:layout>
                <c:manualLayout>
                  <c:x val="-6.6695324015330959E-2"/>
                  <c:y val="-4.252087163769137E-3"/>
                </c:manualLayout>
              </c:layout>
              <c:tx>
                <c:rich>
                  <a:bodyPr/>
                  <a:lstStyle/>
                  <a:p>
                    <a:fld id="{EA56FC7B-E361-4306-AF79-89FB9CBDA920}"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1D27-40EE-99A7-3F38932DB46F}"/>
                </c:ext>
              </c:extLst>
            </c:dLbl>
            <c:dLbl>
              <c:idx val="21"/>
              <c:layout>
                <c:manualLayout>
                  <c:x val="-6.9016241952394614E-2"/>
                  <c:y val="-7.7954030804151585E-17"/>
                </c:manualLayout>
              </c:layout>
              <c:tx>
                <c:rich>
                  <a:bodyPr/>
                  <a:lstStyle/>
                  <a:p>
                    <a:fld id="{EF807CD5-0501-4133-8F4B-4BDC2FA1B167}"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1D27-40EE-99A7-3F38932DB46F}"/>
                </c:ext>
              </c:extLst>
            </c:dLbl>
            <c:dLbl>
              <c:idx val="22"/>
              <c:layout>
                <c:manualLayout>
                  <c:x val="-2.9229077317017557E-2"/>
                  <c:y val="2.4258157269302926E-2"/>
                </c:manualLayout>
              </c:layout>
              <c:tx>
                <c:rich>
                  <a:bodyPr rot="0" spcFirstLastPara="1" vertOverflow="ellipsis" vert="horz" wrap="square" lIns="38100" tIns="19050" rIns="38100" bIns="19050" anchor="ctr" anchorCtr="1">
                    <a:noAutofit/>
                  </a:bodyPr>
                  <a:lstStyle/>
                  <a:p>
                    <a:pPr>
                      <a:defRPr sz="1050" b="0" i="0" u="none" strike="noStrike" kern="1200" baseline="0">
                        <a:solidFill>
                          <a:schemeClr val="tx1">
                            <a:lumMod val="75000"/>
                            <a:lumOff val="25000"/>
                          </a:schemeClr>
                        </a:solidFill>
                        <a:latin typeface="+mn-lt"/>
                        <a:ea typeface="+mn-ea"/>
                        <a:cs typeface="+mn-cs"/>
                      </a:defRPr>
                    </a:pPr>
                    <a:fld id="{89028879-61E0-48FB-AB20-CA27A64E0906}" type="CELLRANGE">
                      <a:rPr lang="en-US">
                        <a:solidFill>
                          <a:schemeClr val="tx1">
                            <a:lumMod val="75000"/>
                            <a:lumOff val="25000"/>
                          </a:schemeClr>
                        </a:solidFill>
                      </a:rPr>
                      <a:pPr>
                        <a:defRPr sz="1050"/>
                      </a:pPr>
                      <a:t>[CELLRANGE]</a:t>
                    </a:fld>
                    <a:endParaRPr lang="en-GB"/>
                  </a:p>
                </c:rich>
              </c:tx>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layout>
                    <c:manualLayout>
                      <c:w val="3.9059784393455213E-2"/>
                      <c:h val="4.426422737483672E-2"/>
                    </c:manualLayout>
                  </c15:layout>
                  <c15:dlblFieldTable/>
                  <c15:showDataLabelsRange val="1"/>
                </c:ext>
                <c:ext xmlns:c16="http://schemas.microsoft.com/office/drawing/2014/chart" uri="{C3380CC4-5D6E-409C-BE32-E72D297353CC}">
                  <c16:uniqueId val="{00000017-1D27-40EE-99A7-3F38932DB46F}"/>
                </c:ext>
              </c:extLst>
            </c:dLbl>
            <c:dLbl>
              <c:idx val="23"/>
              <c:tx>
                <c:rich>
                  <a:bodyPr/>
                  <a:lstStyle/>
                  <a:p>
                    <a:fld id="{BEBADDEE-909B-4FDC-B204-A471A5D19332}"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1D27-40EE-99A7-3F38932DB46F}"/>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Extra!$C$80:$C$103</c:f>
              <c:numCache>
                <c:formatCode>0.00</c:formatCode>
                <c:ptCount val="24"/>
                <c:pt idx="0">
                  <c:v>81.218000000000004</c:v>
                </c:pt>
                <c:pt idx="1">
                  <c:v>32.618000000000002</c:v>
                </c:pt>
                <c:pt idx="2">
                  <c:v>95.798000000000002</c:v>
                </c:pt>
                <c:pt idx="3">
                  <c:v>41.123000000000005</c:v>
                </c:pt>
                <c:pt idx="4">
                  <c:v>38.692999999999998</c:v>
                </c:pt>
                <c:pt idx="5">
                  <c:v>48.412999999999997</c:v>
                </c:pt>
                <c:pt idx="6">
                  <c:v>75.143000000000001</c:v>
                </c:pt>
                <c:pt idx="7">
                  <c:v>69.067999999999998</c:v>
                </c:pt>
                <c:pt idx="8">
                  <c:v>92.153000000000006</c:v>
                </c:pt>
                <c:pt idx="9">
                  <c:v>39.908000000000001</c:v>
                </c:pt>
                <c:pt idx="10">
                  <c:v>67.853000000000009</c:v>
                </c:pt>
                <c:pt idx="11">
                  <c:v>100</c:v>
                </c:pt>
                <c:pt idx="12">
                  <c:v>56.918000000000006</c:v>
                </c:pt>
                <c:pt idx="13">
                  <c:v>52.058000000000007</c:v>
                </c:pt>
                <c:pt idx="14">
                  <c:v>33.832999999999998</c:v>
                </c:pt>
                <c:pt idx="15">
                  <c:v>43.552999999999997</c:v>
                </c:pt>
                <c:pt idx="16">
                  <c:v>76.358000000000004</c:v>
                </c:pt>
                <c:pt idx="17">
                  <c:v>36.262999999999998</c:v>
                </c:pt>
                <c:pt idx="18">
                  <c:v>72.713000000000008</c:v>
                </c:pt>
                <c:pt idx="19">
                  <c:v>82.433000000000007</c:v>
                </c:pt>
                <c:pt idx="20">
                  <c:v>66.638000000000005</c:v>
                </c:pt>
                <c:pt idx="21">
                  <c:v>24.113</c:v>
                </c:pt>
                <c:pt idx="22">
                  <c:v>28.972999999999999</c:v>
                </c:pt>
                <c:pt idx="23">
                  <c:v>47.198</c:v>
                </c:pt>
              </c:numCache>
            </c:numRef>
          </c:xVal>
          <c:yVal>
            <c:numRef>
              <c:f>Extra!$E$80:$E$103</c:f>
              <c:numCache>
                <c:formatCode>General</c:formatCode>
                <c:ptCount val="24"/>
                <c:pt idx="0">
                  <c:v>56</c:v>
                </c:pt>
                <c:pt idx="1">
                  <c:v>67</c:v>
                </c:pt>
                <c:pt idx="2">
                  <c:v>65</c:v>
                </c:pt>
                <c:pt idx="3">
                  <c:v>79</c:v>
                </c:pt>
                <c:pt idx="4">
                  <c:v>63</c:v>
                </c:pt>
                <c:pt idx="5">
                  <c:v>38</c:v>
                </c:pt>
                <c:pt idx="6">
                  <c:v>44</c:v>
                </c:pt>
                <c:pt idx="7">
                  <c:v>79</c:v>
                </c:pt>
                <c:pt idx="8">
                  <c:v>76</c:v>
                </c:pt>
                <c:pt idx="9">
                  <c:v>72</c:v>
                </c:pt>
                <c:pt idx="10">
                  <c:v>65</c:v>
                </c:pt>
                <c:pt idx="11">
                  <c:v>43</c:v>
                </c:pt>
                <c:pt idx="12">
                  <c:v>35</c:v>
                </c:pt>
                <c:pt idx="13">
                  <c:v>59</c:v>
                </c:pt>
                <c:pt idx="14">
                  <c:v>64</c:v>
                </c:pt>
                <c:pt idx="15">
                  <c:v>60</c:v>
                </c:pt>
                <c:pt idx="16">
                  <c:v>42</c:v>
                </c:pt>
                <c:pt idx="17">
                  <c:v>58</c:v>
                </c:pt>
                <c:pt idx="18">
                  <c:v>59</c:v>
                </c:pt>
                <c:pt idx="19">
                  <c:v>67</c:v>
                </c:pt>
                <c:pt idx="20">
                  <c:v>72</c:v>
                </c:pt>
                <c:pt idx="21">
                  <c:v>64</c:v>
                </c:pt>
                <c:pt idx="22">
                  <c:v>59</c:v>
                </c:pt>
                <c:pt idx="23">
                  <c:v>89</c:v>
                </c:pt>
              </c:numCache>
            </c:numRef>
          </c:yVal>
          <c:smooth val="0"/>
          <c:extLst>
            <c:ext xmlns:c15="http://schemas.microsoft.com/office/drawing/2012/chart" uri="{02D57815-91ED-43cb-92C2-25804820EDAC}">
              <c15:datalabelsRange>
                <c15:f>Extra!$B$80:$B$103</c15:f>
                <c15:dlblRangeCache>
                  <c:ptCount val="24"/>
                  <c:pt idx="0">
                    <c:v>Indonesia</c:v>
                  </c:pt>
                  <c:pt idx="1">
                    <c:v>Japan</c:v>
                  </c:pt>
                  <c:pt idx="2">
                    <c:v>Philippines</c:v>
                  </c:pt>
                  <c:pt idx="3">
                    <c:v>South Korea</c:v>
                  </c:pt>
                  <c:pt idx="4">
                    <c:v>Germany</c:v>
                  </c:pt>
                  <c:pt idx="5">
                    <c:v>Israel</c:v>
                  </c:pt>
                  <c:pt idx="6">
                    <c:v>Tunisia</c:v>
                  </c:pt>
                  <c:pt idx="7">
                    <c:v>Greece</c:v>
                  </c:pt>
                  <c:pt idx="8">
                    <c:v>Kenya</c:v>
                  </c:pt>
                  <c:pt idx="9">
                    <c:v>France</c:v>
                  </c:pt>
                  <c:pt idx="10">
                    <c:v>Italy</c:v>
                  </c:pt>
                  <c:pt idx="11">
                    <c:v>Nigeria</c:v>
                  </c:pt>
                  <c:pt idx="12">
                    <c:v>Russia</c:v>
                  </c:pt>
                  <c:pt idx="13">
                    <c:v>Hungary</c:v>
                  </c:pt>
                  <c:pt idx="14">
                    <c:v>Netherlands</c:v>
                  </c:pt>
                  <c:pt idx="15">
                    <c:v>Canada</c:v>
                  </c:pt>
                  <c:pt idx="16">
                    <c:v>Poland</c:v>
                  </c:pt>
                  <c:pt idx="17">
                    <c:v>Australia</c:v>
                  </c:pt>
                  <c:pt idx="18">
                    <c:v>South Africa</c:v>
                  </c:pt>
                  <c:pt idx="19">
                    <c:v>Brazil</c:v>
                  </c:pt>
                  <c:pt idx="20">
                    <c:v>Mexico</c:v>
                  </c:pt>
                  <c:pt idx="21">
                    <c:v>Sweden</c:v>
                  </c:pt>
                  <c:pt idx="22">
                    <c:v>UK</c:v>
                  </c:pt>
                  <c:pt idx="23">
                    <c:v>Spain</c:v>
                  </c:pt>
                </c15:dlblRangeCache>
              </c15:datalabelsRange>
            </c:ext>
            <c:ext xmlns:c16="http://schemas.microsoft.com/office/drawing/2014/chart" uri="{C3380CC4-5D6E-409C-BE32-E72D297353CC}">
              <c16:uniqueId val="{00000019-1D27-40EE-99A7-3F38932DB46F}"/>
            </c:ext>
          </c:extLst>
        </c:ser>
        <c:dLbls>
          <c:showLegendKey val="0"/>
          <c:showVal val="0"/>
          <c:showCatName val="0"/>
          <c:showSerName val="0"/>
          <c:showPercent val="0"/>
          <c:showBubbleSize val="0"/>
        </c:dLbls>
        <c:axId val="551468271"/>
        <c:axId val="551469519"/>
      </c:scatterChart>
      <c:valAx>
        <c:axId val="551468271"/>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800" b="1"/>
                  <a:t>Debiased</a:t>
                </a:r>
                <a:r>
                  <a:rPr lang="en-GB" sz="1800" b="1" baseline="0"/>
                  <a:t> National Religiosity</a:t>
                </a:r>
                <a:endParaRPr lang="en-GB" sz="1800" b="1"/>
              </a:p>
            </c:rich>
          </c:tx>
          <c:layout>
            <c:manualLayout>
              <c:xMode val="edge"/>
              <c:yMode val="edge"/>
              <c:x val="0.38576297876963433"/>
              <c:y val="0.9363297753128461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551469519"/>
        <c:crosses val="autoZero"/>
        <c:crossBetween val="midCat"/>
      </c:valAx>
      <c:valAx>
        <c:axId val="5514695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800" b="1"/>
                  <a:t>%</a:t>
                </a:r>
                <a:r>
                  <a:rPr lang="en-GB" sz="1800" b="1" baseline="0"/>
                  <a:t> public exprressing that  Climtae-Change is a 'Major Threat'</a:t>
                </a:r>
                <a:endParaRPr lang="en-GB" sz="1800" b="1"/>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551468271"/>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800" b="1" i="0" u="sng" baseline="0">
                <a:effectLst/>
              </a:rPr>
              <a:t>A Mixed-Mode (MM2) series</a:t>
            </a:r>
            <a:r>
              <a:rPr lang="en-US" sz="1800" b="1" i="0" u="none" baseline="0">
                <a:effectLst/>
              </a:rPr>
              <a:t>. </a:t>
            </a:r>
            <a:r>
              <a:rPr lang="en-US" sz="1800" b="1" i="0" baseline="0">
                <a:effectLst/>
              </a:rPr>
              <a:t>Pew 2015: Opinion on timescale of global harm from climate change</a:t>
            </a:r>
            <a:r>
              <a:rPr lang="en-US" sz="1800" b="0" i="0" baseline="0">
                <a:effectLst/>
              </a:rPr>
              <a:t>, versus </a:t>
            </a:r>
            <a:r>
              <a:rPr lang="en-US" sz="1800" b="1" i="0" baseline="0">
                <a:effectLst/>
              </a:rPr>
              <a:t>National Religiosities</a:t>
            </a:r>
            <a:r>
              <a:rPr lang="en-US" sz="1800" b="0" i="0" baseline="0">
                <a:effectLst/>
              </a:rPr>
              <a:t>, 26 Nations.</a:t>
            </a:r>
            <a:endParaRPr lang="en-GB">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6"/>
            <c:spPr>
              <a:solidFill>
                <a:schemeClr val="tx1">
                  <a:lumMod val="95000"/>
                  <a:lumOff val="5000"/>
                </a:schemeClr>
              </a:solidFill>
              <a:ln w="9525">
                <a:noFill/>
              </a:ln>
              <a:effectLst/>
            </c:spPr>
          </c:marker>
          <c:dLbls>
            <c:dLbl>
              <c:idx val="0"/>
              <c:tx>
                <c:rich>
                  <a:bodyPr/>
                  <a:lstStyle/>
                  <a:p>
                    <a:fld id="{BEC97C87-D9E6-4627-916D-0079D5012644}"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D9AF-4DA3-A0C8-690DB2D4EB30}"/>
                </c:ext>
              </c:extLst>
            </c:dLbl>
            <c:dLbl>
              <c:idx val="1"/>
              <c:tx>
                <c:rich>
                  <a:bodyPr/>
                  <a:lstStyle/>
                  <a:p>
                    <a:fld id="{217BC569-F706-4CA3-8A2A-A54D5EC40161}"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D9AF-4DA3-A0C8-690DB2D4EB30}"/>
                </c:ext>
              </c:extLst>
            </c:dLbl>
            <c:dLbl>
              <c:idx val="2"/>
              <c:tx>
                <c:rich>
                  <a:bodyPr/>
                  <a:lstStyle/>
                  <a:p>
                    <a:fld id="{EB867EAB-C2CE-4712-99F0-70209A60A63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D9AF-4DA3-A0C8-690DB2D4EB30}"/>
                </c:ext>
              </c:extLst>
            </c:dLbl>
            <c:dLbl>
              <c:idx val="3"/>
              <c:tx>
                <c:rich>
                  <a:bodyPr/>
                  <a:lstStyle/>
                  <a:p>
                    <a:fld id="{C2934727-0FE1-4050-AD14-AAEF9D896EC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D9AF-4DA3-A0C8-690DB2D4EB30}"/>
                </c:ext>
              </c:extLst>
            </c:dLbl>
            <c:dLbl>
              <c:idx val="4"/>
              <c:tx>
                <c:rich>
                  <a:bodyPr/>
                  <a:lstStyle/>
                  <a:p>
                    <a:fld id="{1C360E9E-B726-4DC5-B7C4-BE303C72EC8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9AF-4DA3-A0C8-690DB2D4EB30}"/>
                </c:ext>
              </c:extLst>
            </c:dLbl>
            <c:dLbl>
              <c:idx val="5"/>
              <c:tx>
                <c:rich>
                  <a:bodyPr/>
                  <a:lstStyle/>
                  <a:p>
                    <a:fld id="{91FE6B3E-D3E1-4D33-B4F5-AD7C7C89965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D9AF-4DA3-A0C8-690DB2D4EB30}"/>
                </c:ext>
              </c:extLst>
            </c:dLbl>
            <c:dLbl>
              <c:idx val="6"/>
              <c:tx>
                <c:rich>
                  <a:bodyPr/>
                  <a:lstStyle/>
                  <a:p>
                    <a:fld id="{5F555B9A-AAB0-4471-882C-4E4953622A1C}"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D9AF-4DA3-A0C8-690DB2D4EB30}"/>
                </c:ext>
              </c:extLst>
            </c:dLbl>
            <c:dLbl>
              <c:idx val="7"/>
              <c:tx>
                <c:rich>
                  <a:bodyPr/>
                  <a:lstStyle/>
                  <a:p>
                    <a:fld id="{C05A63E1-14D1-4FDA-BFD5-8FE233C41AD5}"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D9AF-4DA3-A0C8-690DB2D4EB30}"/>
                </c:ext>
              </c:extLst>
            </c:dLbl>
            <c:dLbl>
              <c:idx val="8"/>
              <c:tx>
                <c:rich>
                  <a:bodyPr/>
                  <a:lstStyle/>
                  <a:p>
                    <a:fld id="{DE86FC0A-A947-4F8E-8EDF-80927DFB9DE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D9AF-4DA3-A0C8-690DB2D4EB30}"/>
                </c:ext>
              </c:extLst>
            </c:dLbl>
            <c:dLbl>
              <c:idx val="9"/>
              <c:tx>
                <c:rich>
                  <a:bodyPr/>
                  <a:lstStyle/>
                  <a:p>
                    <a:fld id="{16C352F3-CC7C-498E-913A-23ABCD5D89A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D9AF-4DA3-A0C8-690DB2D4EB30}"/>
                </c:ext>
              </c:extLst>
            </c:dLbl>
            <c:dLbl>
              <c:idx val="10"/>
              <c:tx>
                <c:rich>
                  <a:bodyPr/>
                  <a:lstStyle/>
                  <a:p>
                    <a:fld id="{6B83C875-6F29-4760-933B-AB8EB96498F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D9AF-4DA3-A0C8-690DB2D4EB30}"/>
                </c:ext>
              </c:extLst>
            </c:dLbl>
            <c:dLbl>
              <c:idx val="11"/>
              <c:tx>
                <c:rich>
                  <a:bodyPr/>
                  <a:lstStyle/>
                  <a:p>
                    <a:fld id="{D488F722-5902-4C6C-92B5-EBF59804AFF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D9AF-4DA3-A0C8-690DB2D4EB30}"/>
                </c:ext>
              </c:extLst>
            </c:dLbl>
            <c:dLbl>
              <c:idx val="12"/>
              <c:tx>
                <c:rich>
                  <a:bodyPr/>
                  <a:lstStyle/>
                  <a:p>
                    <a:fld id="{4E2F9921-2789-41BC-A766-C8D47765499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D9AF-4DA3-A0C8-690DB2D4EB30}"/>
                </c:ext>
              </c:extLst>
            </c:dLbl>
            <c:dLbl>
              <c:idx val="13"/>
              <c:tx>
                <c:rich>
                  <a:bodyPr/>
                  <a:lstStyle/>
                  <a:p>
                    <a:fld id="{4D19D957-E620-4D6B-B498-EFB17C8B4B95}" type="CELLRANGE">
                      <a:rPr lang="en-US"/>
                      <a:pPr/>
                      <a:t>[CELLRANGE]</a:t>
                    </a:fld>
                    <a:endParaRPr lang="en-GB"/>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D9AF-4DA3-A0C8-690DB2D4EB30}"/>
                </c:ext>
              </c:extLst>
            </c:dLbl>
            <c:dLbl>
              <c:idx val="14"/>
              <c:layout>
                <c:manualLayout>
                  <c:x val="-4.695454807081563E-2"/>
                  <c:y val="-2.4092620774880755E-2"/>
                </c:manualLayout>
              </c:layout>
              <c:tx>
                <c:rich>
                  <a:bodyPr/>
                  <a:lstStyle/>
                  <a:p>
                    <a:fld id="{9347DB74-2CC6-4A98-95F7-E811FD51D913}" type="CELLRANGE">
                      <a:rPr lang="en-US"/>
                      <a:pPr/>
                      <a:t>[CELLRANGE]</a:t>
                    </a:fld>
                    <a:endParaRPr lang="en-GB"/>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D9AF-4DA3-A0C8-690DB2D4EB30}"/>
                </c:ext>
              </c:extLst>
            </c:dLbl>
            <c:dLbl>
              <c:idx val="15"/>
              <c:tx>
                <c:rich>
                  <a:bodyPr/>
                  <a:lstStyle/>
                  <a:p>
                    <a:fld id="{8B48FDE8-9B26-4301-9816-76EA86CE60D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D9AF-4DA3-A0C8-690DB2D4EB30}"/>
                </c:ext>
              </c:extLst>
            </c:dLbl>
            <c:dLbl>
              <c:idx val="16"/>
              <c:tx>
                <c:rich>
                  <a:bodyPr/>
                  <a:lstStyle/>
                  <a:p>
                    <a:fld id="{C903559A-5132-41D6-8C06-750513C45AB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D9AF-4DA3-A0C8-690DB2D4EB30}"/>
                </c:ext>
              </c:extLst>
            </c:dLbl>
            <c:dLbl>
              <c:idx val="17"/>
              <c:tx>
                <c:rich>
                  <a:bodyPr/>
                  <a:lstStyle/>
                  <a:p>
                    <a:fld id="{0082A02A-48AA-459C-B500-893680EE27B1}" type="CELLRANGE">
                      <a:rPr lang="en-US"/>
                      <a:pPr/>
                      <a:t>[CELLRANGE]</a:t>
                    </a:fld>
                    <a:endParaRPr lang="en-GB"/>
                  </a:p>
                </c:rich>
              </c:tx>
              <c:dLblPos val="l"/>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D9AF-4DA3-A0C8-690DB2D4EB30}"/>
                </c:ext>
              </c:extLst>
            </c:dLbl>
            <c:dLbl>
              <c:idx val="18"/>
              <c:tx>
                <c:rich>
                  <a:bodyPr/>
                  <a:lstStyle/>
                  <a:p>
                    <a:fld id="{AF747AA5-35CF-4133-B095-93720A458A6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D9AF-4DA3-A0C8-690DB2D4EB30}"/>
                </c:ext>
              </c:extLst>
            </c:dLbl>
            <c:dLbl>
              <c:idx val="19"/>
              <c:tx>
                <c:rich>
                  <a:bodyPr/>
                  <a:lstStyle/>
                  <a:p>
                    <a:fld id="{35AE5859-D826-4610-ACBB-06C6D76971C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D9AF-4DA3-A0C8-690DB2D4EB30}"/>
                </c:ext>
              </c:extLst>
            </c:dLbl>
            <c:dLbl>
              <c:idx val="20"/>
              <c:tx>
                <c:rich>
                  <a:bodyPr/>
                  <a:lstStyle/>
                  <a:p>
                    <a:fld id="{EE53F057-9900-4A75-8BF8-E733BC4FCFC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D9AF-4DA3-A0C8-690DB2D4EB30}"/>
                </c:ext>
              </c:extLst>
            </c:dLbl>
            <c:dLbl>
              <c:idx val="21"/>
              <c:tx>
                <c:rich>
                  <a:bodyPr/>
                  <a:lstStyle/>
                  <a:p>
                    <a:fld id="{49091659-8F72-4248-8A41-AA8896D710E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D9AF-4DA3-A0C8-690DB2D4EB30}"/>
                </c:ext>
              </c:extLst>
            </c:dLbl>
            <c:dLbl>
              <c:idx val="22"/>
              <c:tx>
                <c:rich>
                  <a:bodyPr/>
                  <a:lstStyle/>
                  <a:p>
                    <a:fld id="{8CFF0EB5-70C4-48A3-9173-3BF6CC7F617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D9AF-4DA3-A0C8-690DB2D4EB30}"/>
                </c:ext>
              </c:extLst>
            </c:dLbl>
            <c:dLbl>
              <c:idx val="23"/>
              <c:tx>
                <c:rich>
                  <a:bodyPr/>
                  <a:lstStyle/>
                  <a:p>
                    <a:fld id="{B5F4E1CB-551A-4411-919C-7F98FBD36EF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D9AF-4DA3-A0C8-690DB2D4EB30}"/>
                </c:ext>
              </c:extLst>
            </c:dLbl>
            <c:dLbl>
              <c:idx val="24"/>
              <c:tx>
                <c:rich>
                  <a:bodyPr/>
                  <a:lstStyle/>
                  <a:p>
                    <a:fld id="{98A7AFBB-A545-42BD-8B6D-C1F66391140B}" type="CELLRANGE">
                      <a:rPr lang="en-US"/>
                      <a:pPr/>
                      <a:t>[CELLRANGE]</a:t>
                    </a:fld>
                    <a:endParaRPr lang="en-GB"/>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D9AF-4DA3-A0C8-690DB2D4EB30}"/>
                </c:ext>
              </c:extLst>
            </c:dLbl>
            <c:dLbl>
              <c:idx val="25"/>
              <c:tx>
                <c:rich>
                  <a:bodyPr/>
                  <a:lstStyle/>
                  <a:p>
                    <a:fld id="{9F53A8B0-AFBD-4144-A25D-43B2B7F86DA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D9AF-4DA3-A0C8-690DB2D4EB30}"/>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Extra!$C$266:$C$291</c:f>
              <c:numCache>
                <c:formatCode>0.00</c:formatCode>
                <c:ptCount val="26"/>
                <c:pt idx="0">
                  <c:v>81.218000000000004</c:v>
                </c:pt>
                <c:pt idx="1">
                  <c:v>32.618000000000002</c:v>
                </c:pt>
                <c:pt idx="2">
                  <c:v>95.798000000000002</c:v>
                </c:pt>
                <c:pt idx="3">
                  <c:v>41.123000000000005</c:v>
                </c:pt>
                <c:pt idx="4">
                  <c:v>38.692999999999998</c:v>
                </c:pt>
                <c:pt idx="5">
                  <c:v>48.412999999999997</c:v>
                </c:pt>
                <c:pt idx="6">
                  <c:v>92.153000000000006</c:v>
                </c:pt>
                <c:pt idx="7">
                  <c:v>37.478000000000002</c:v>
                </c:pt>
                <c:pt idx="8">
                  <c:v>67.853000000000009</c:v>
                </c:pt>
                <c:pt idx="9">
                  <c:v>100</c:v>
                </c:pt>
                <c:pt idx="10">
                  <c:v>56.918000000000006</c:v>
                </c:pt>
                <c:pt idx="11">
                  <c:v>43.552999999999997</c:v>
                </c:pt>
                <c:pt idx="12">
                  <c:v>76.358000000000004</c:v>
                </c:pt>
                <c:pt idx="13">
                  <c:v>36.262999999999998</c:v>
                </c:pt>
                <c:pt idx="14">
                  <c:v>72.713000000000008</c:v>
                </c:pt>
                <c:pt idx="15">
                  <c:v>82.433000000000007</c:v>
                </c:pt>
                <c:pt idx="16">
                  <c:v>66.638000000000005</c:v>
                </c:pt>
                <c:pt idx="17">
                  <c:v>28.972999999999999</c:v>
                </c:pt>
                <c:pt idx="18">
                  <c:v>47.198</c:v>
                </c:pt>
                <c:pt idx="19">
                  <c:v>58.132999999999996</c:v>
                </c:pt>
                <c:pt idx="20">
                  <c:v>78.787999999999997</c:v>
                </c:pt>
                <c:pt idx="21">
                  <c:v>84.863</c:v>
                </c:pt>
                <c:pt idx="22">
                  <c:v>94.582999999999998</c:v>
                </c:pt>
                <c:pt idx="23">
                  <c:v>87.293000000000006</c:v>
                </c:pt>
                <c:pt idx="24">
                  <c:v>64.207999999999998</c:v>
                </c:pt>
                <c:pt idx="25">
                  <c:v>100</c:v>
                </c:pt>
              </c:numCache>
            </c:numRef>
          </c:xVal>
          <c:yVal>
            <c:numRef>
              <c:f>Extra!$D$266:$D$291</c:f>
              <c:numCache>
                <c:formatCode>General</c:formatCode>
                <c:ptCount val="26"/>
                <c:pt idx="0">
                  <c:v>20</c:v>
                </c:pt>
                <c:pt idx="1">
                  <c:v>71</c:v>
                </c:pt>
                <c:pt idx="2">
                  <c:v>60</c:v>
                </c:pt>
                <c:pt idx="3">
                  <c:v>50</c:v>
                </c:pt>
                <c:pt idx="4">
                  <c:v>66</c:v>
                </c:pt>
                <c:pt idx="5">
                  <c:v>36</c:v>
                </c:pt>
                <c:pt idx="6">
                  <c:v>54</c:v>
                </c:pt>
                <c:pt idx="7">
                  <c:v>59</c:v>
                </c:pt>
                <c:pt idx="8">
                  <c:v>65</c:v>
                </c:pt>
                <c:pt idx="9">
                  <c:v>52</c:v>
                </c:pt>
                <c:pt idx="10">
                  <c:v>42</c:v>
                </c:pt>
                <c:pt idx="11">
                  <c:v>56</c:v>
                </c:pt>
                <c:pt idx="12">
                  <c:v>28</c:v>
                </c:pt>
                <c:pt idx="13">
                  <c:v>46</c:v>
                </c:pt>
                <c:pt idx="14">
                  <c:v>31</c:v>
                </c:pt>
                <c:pt idx="15">
                  <c:v>90</c:v>
                </c:pt>
                <c:pt idx="16">
                  <c:v>68</c:v>
                </c:pt>
                <c:pt idx="17">
                  <c:v>48</c:v>
                </c:pt>
                <c:pt idx="18">
                  <c:v>61</c:v>
                </c:pt>
                <c:pt idx="19">
                  <c:v>50</c:v>
                </c:pt>
                <c:pt idx="20">
                  <c:v>24</c:v>
                </c:pt>
                <c:pt idx="21">
                  <c:v>36</c:v>
                </c:pt>
                <c:pt idx="22">
                  <c:v>16</c:v>
                </c:pt>
                <c:pt idx="23">
                  <c:v>76</c:v>
                </c:pt>
                <c:pt idx="24">
                  <c:v>68</c:v>
                </c:pt>
                <c:pt idx="25">
                  <c:v>56</c:v>
                </c:pt>
              </c:numCache>
            </c:numRef>
          </c:yVal>
          <c:smooth val="0"/>
          <c:extLst>
            <c:ext xmlns:c15="http://schemas.microsoft.com/office/drawing/2012/chart" uri="{02D57815-91ED-43cb-92C2-25804820EDAC}">
              <c15:datalabelsRange>
                <c15:f>Extra!$B$266:$B$291</c15:f>
                <c15:dlblRangeCache>
                  <c:ptCount val="26"/>
                  <c:pt idx="0">
                    <c:v>Indonesia</c:v>
                  </c:pt>
                  <c:pt idx="1">
                    <c:v>Japan</c:v>
                  </c:pt>
                  <c:pt idx="2">
                    <c:v>Philippines</c:v>
                  </c:pt>
                  <c:pt idx="3">
                    <c:v>South Korea</c:v>
                  </c:pt>
                  <c:pt idx="4">
                    <c:v>Germany</c:v>
                  </c:pt>
                  <c:pt idx="5">
                    <c:v>Israel</c:v>
                  </c:pt>
                  <c:pt idx="6">
                    <c:v>Kenya</c:v>
                  </c:pt>
                  <c:pt idx="7">
                    <c:v>France</c:v>
                  </c:pt>
                  <c:pt idx="8">
                    <c:v>Italy</c:v>
                  </c:pt>
                  <c:pt idx="9">
                    <c:v>Nigeria</c:v>
                  </c:pt>
                  <c:pt idx="10">
                    <c:v>Russia</c:v>
                  </c:pt>
                  <c:pt idx="11">
                    <c:v>Canada</c:v>
                  </c:pt>
                  <c:pt idx="12">
                    <c:v>Poland</c:v>
                  </c:pt>
                  <c:pt idx="13">
                    <c:v>Australia</c:v>
                  </c:pt>
                  <c:pt idx="14">
                    <c:v>South Africa</c:v>
                  </c:pt>
                  <c:pt idx="15">
                    <c:v>Brazil</c:v>
                  </c:pt>
                  <c:pt idx="16">
                    <c:v>Mexico</c:v>
                  </c:pt>
                  <c:pt idx="17">
                    <c:v>UK</c:v>
                  </c:pt>
                  <c:pt idx="18">
                    <c:v>Spain</c:v>
                  </c:pt>
                  <c:pt idx="19">
                    <c:v>Ukraine</c:v>
                  </c:pt>
                  <c:pt idx="20">
                    <c:v>Turkey</c:v>
                  </c:pt>
                  <c:pt idx="21">
                    <c:v>Malaysia</c:v>
                  </c:pt>
                  <c:pt idx="22">
                    <c:v>Pakistan</c:v>
                  </c:pt>
                  <c:pt idx="23">
                    <c:v>Venezuala</c:v>
                  </c:pt>
                  <c:pt idx="24">
                    <c:v>Chile</c:v>
                  </c:pt>
                  <c:pt idx="25">
                    <c:v>Ghana</c:v>
                  </c:pt>
                </c15:dlblRangeCache>
              </c15:datalabelsRange>
            </c:ext>
            <c:ext xmlns:c16="http://schemas.microsoft.com/office/drawing/2014/chart" uri="{C3380CC4-5D6E-409C-BE32-E72D297353CC}">
              <c16:uniqueId val="{0000001A-D9AF-4DA3-A0C8-690DB2D4EB30}"/>
            </c:ext>
          </c:extLst>
        </c:ser>
        <c:dLbls>
          <c:showLegendKey val="0"/>
          <c:showVal val="0"/>
          <c:showCatName val="0"/>
          <c:showSerName val="0"/>
          <c:showPercent val="0"/>
          <c:showBubbleSize val="0"/>
        </c:dLbls>
        <c:axId val="163100912"/>
        <c:axId val="163101744"/>
        <c:extLst>
          <c:ext xmlns:c15="http://schemas.microsoft.com/office/drawing/2012/chart" uri="{02D57815-91ED-43cb-92C2-25804820EDAC}">
            <c15:filteredScatterSeries>
              <c15:ser>
                <c:idx val="1"/>
                <c:order val="1"/>
                <c:tx>
                  <c:v>next few years</c:v>
                </c:tx>
                <c:spPr>
                  <a:ln w="25400" cap="rnd">
                    <a:noFill/>
                    <a:round/>
                  </a:ln>
                  <a:effectLst/>
                </c:spPr>
                <c:marker>
                  <c:symbol val="circle"/>
                  <c:size val="3"/>
                  <c:spPr>
                    <a:solidFill>
                      <a:schemeClr val="accent3"/>
                    </a:solidFill>
                    <a:ln w="9525">
                      <a:noFill/>
                    </a:ln>
                    <a:effectLst/>
                  </c:spPr>
                </c:marker>
                <c:trendline>
                  <c:spPr>
                    <a:ln w="15875" cap="rnd">
                      <a:solidFill>
                        <a:schemeClr val="accent3"/>
                      </a:solidFill>
                      <a:prstDash val="sysDot"/>
                    </a:ln>
                    <a:effectLst/>
                  </c:spPr>
                  <c:trendlineType val="linear"/>
                  <c:dispRSqr val="1"/>
                  <c:dispEq val="0"/>
                  <c:trendlineLbl>
                    <c:layout>
                      <c:manualLayout>
                        <c:x val="0.10947337537610041"/>
                        <c:y val="-1.6336949426617991E-2"/>
                      </c:manualLayout>
                    </c:layout>
                    <c:numFmt formatCode="General" sourceLinked="0"/>
                    <c:spPr>
                      <a:noFill/>
                      <a:ln>
                        <a:noFill/>
                      </a:ln>
                      <a:effectLst/>
                    </c:spPr>
                    <c:txPr>
                      <a:bodyPr rot="0" spcFirstLastPara="1" vertOverflow="ellipsis" vert="horz" wrap="square" anchor="ctr" anchorCtr="1"/>
                      <a:lstStyle/>
                      <a:p>
                        <a:pPr>
                          <a:defRPr sz="1200" b="0" i="0" u="none" strike="noStrike" kern="1200" baseline="0">
                            <a:solidFill>
                              <a:schemeClr val="accent3"/>
                            </a:solidFill>
                            <a:latin typeface="+mn-lt"/>
                            <a:ea typeface="+mn-ea"/>
                            <a:cs typeface="+mn-cs"/>
                          </a:defRPr>
                        </a:pPr>
                        <a:endParaRPr lang="en-US"/>
                      </a:p>
                    </c:txPr>
                  </c:trendlineLbl>
                </c:trendline>
                <c:xVal>
                  <c:numRef>
                    <c:extLst>
                      <c:ext uri="{02D57815-91ED-43cb-92C2-25804820EDAC}">
                        <c15:formulaRef>
                          <c15:sqref>Extra!$C$266:$C$291</c15:sqref>
                        </c15:formulaRef>
                      </c:ext>
                    </c:extLst>
                    <c:numCache>
                      <c:formatCode>0.00</c:formatCode>
                      <c:ptCount val="26"/>
                      <c:pt idx="0">
                        <c:v>81.218000000000004</c:v>
                      </c:pt>
                      <c:pt idx="1">
                        <c:v>32.618000000000002</c:v>
                      </c:pt>
                      <c:pt idx="2">
                        <c:v>95.798000000000002</c:v>
                      </c:pt>
                      <c:pt idx="3">
                        <c:v>41.123000000000005</c:v>
                      </c:pt>
                      <c:pt idx="4">
                        <c:v>38.692999999999998</c:v>
                      </c:pt>
                      <c:pt idx="5">
                        <c:v>48.412999999999997</c:v>
                      </c:pt>
                      <c:pt idx="6">
                        <c:v>92.153000000000006</c:v>
                      </c:pt>
                      <c:pt idx="7">
                        <c:v>37.478000000000002</c:v>
                      </c:pt>
                      <c:pt idx="8">
                        <c:v>67.853000000000009</c:v>
                      </c:pt>
                      <c:pt idx="9">
                        <c:v>100</c:v>
                      </c:pt>
                      <c:pt idx="10">
                        <c:v>56.918000000000006</c:v>
                      </c:pt>
                      <c:pt idx="11">
                        <c:v>43.552999999999997</c:v>
                      </c:pt>
                      <c:pt idx="12">
                        <c:v>76.358000000000004</c:v>
                      </c:pt>
                      <c:pt idx="13">
                        <c:v>36.262999999999998</c:v>
                      </c:pt>
                      <c:pt idx="14">
                        <c:v>72.713000000000008</c:v>
                      </c:pt>
                      <c:pt idx="15">
                        <c:v>82.433000000000007</c:v>
                      </c:pt>
                      <c:pt idx="16">
                        <c:v>66.638000000000005</c:v>
                      </c:pt>
                      <c:pt idx="17">
                        <c:v>28.972999999999999</c:v>
                      </c:pt>
                      <c:pt idx="18">
                        <c:v>47.198</c:v>
                      </c:pt>
                      <c:pt idx="19">
                        <c:v>58.132999999999996</c:v>
                      </c:pt>
                      <c:pt idx="20">
                        <c:v>78.787999999999997</c:v>
                      </c:pt>
                      <c:pt idx="21">
                        <c:v>84.863</c:v>
                      </c:pt>
                      <c:pt idx="22">
                        <c:v>94.582999999999998</c:v>
                      </c:pt>
                      <c:pt idx="23">
                        <c:v>87.293000000000006</c:v>
                      </c:pt>
                      <c:pt idx="24">
                        <c:v>64.207999999999998</c:v>
                      </c:pt>
                      <c:pt idx="25">
                        <c:v>100</c:v>
                      </c:pt>
                    </c:numCache>
                  </c:numRef>
                </c:xVal>
                <c:yVal>
                  <c:numRef>
                    <c:extLst>
                      <c:ext uri="{02D57815-91ED-43cb-92C2-25804820EDAC}">
                        <c15:formulaRef>
                          <c15:sqref>Extra!$E$266:$E$291</c15:sqref>
                        </c15:formulaRef>
                      </c:ext>
                    </c:extLst>
                    <c:numCache>
                      <c:formatCode>General</c:formatCode>
                      <c:ptCount val="26"/>
                      <c:pt idx="0">
                        <c:v>43</c:v>
                      </c:pt>
                      <c:pt idx="1">
                        <c:v>15</c:v>
                      </c:pt>
                      <c:pt idx="2">
                        <c:v>30</c:v>
                      </c:pt>
                      <c:pt idx="3">
                        <c:v>43</c:v>
                      </c:pt>
                      <c:pt idx="4">
                        <c:v>18</c:v>
                      </c:pt>
                      <c:pt idx="5">
                        <c:v>35</c:v>
                      </c:pt>
                      <c:pt idx="6">
                        <c:v>34</c:v>
                      </c:pt>
                      <c:pt idx="7">
                        <c:v>28</c:v>
                      </c:pt>
                      <c:pt idx="8">
                        <c:v>25</c:v>
                      </c:pt>
                      <c:pt idx="9">
                        <c:v>23</c:v>
                      </c:pt>
                      <c:pt idx="10">
                        <c:v>31</c:v>
                      </c:pt>
                      <c:pt idx="11">
                        <c:v>25</c:v>
                      </c:pt>
                      <c:pt idx="12">
                        <c:v>38</c:v>
                      </c:pt>
                      <c:pt idx="13">
                        <c:v>24</c:v>
                      </c:pt>
                      <c:pt idx="14">
                        <c:v>32</c:v>
                      </c:pt>
                      <c:pt idx="15">
                        <c:v>9</c:v>
                      </c:pt>
                      <c:pt idx="16">
                        <c:v>26</c:v>
                      </c:pt>
                      <c:pt idx="17">
                        <c:v>23</c:v>
                      </c:pt>
                      <c:pt idx="18">
                        <c:v>27</c:v>
                      </c:pt>
                      <c:pt idx="19">
                        <c:v>28</c:v>
                      </c:pt>
                      <c:pt idx="20">
                        <c:v>44</c:v>
                      </c:pt>
                      <c:pt idx="21">
                        <c:v>45</c:v>
                      </c:pt>
                      <c:pt idx="22">
                        <c:v>28</c:v>
                      </c:pt>
                      <c:pt idx="23">
                        <c:v>19</c:v>
                      </c:pt>
                      <c:pt idx="24">
                        <c:v>38</c:v>
                      </c:pt>
                      <c:pt idx="25">
                        <c:v>33</c:v>
                      </c:pt>
                    </c:numCache>
                  </c:numRef>
                </c:yVal>
                <c:smooth val="0"/>
                <c:extLst>
                  <c:ext xmlns:c16="http://schemas.microsoft.com/office/drawing/2014/chart" uri="{C3380CC4-5D6E-409C-BE32-E72D297353CC}">
                    <c16:uniqueId val="{0000001C-D9AF-4DA3-A0C8-690DB2D4EB30}"/>
                  </c:ext>
                </c:extLst>
              </c15:ser>
            </c15:filteredScatterSeries>
          </c:ext>
        </c:extLst>
      </c:scatterChart>
      <c:valAx>
        <c:axId val="1631009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800" b="1"/>
                  <a:t>Debiased</a:t>
                </a:r>
                <a:r>
                  <a:rPr lang="en-GB" sz="1800" b="1" baseline="0"/>
                  <a:t> National Religiosity</a:t>
                </a:r>
                <a:endParaRPr lang="en-GB" sz="1800" b="1"/>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63101744"/>
        <c:crosses val="autoZero"/>
        <c:crossBetween val="midCat"/>
      </c:valAx>
      <c:valAx>
        <c:axId val="1631017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n-GB" sz="1800" b="1" i="0" baseline="0">
                    <a:effectLst/>
                  </a:rPr>
                  <a:t>% Response for 'Now' option</a:t>
                </a:r>
                <a:endParaRPr lang="en-GB">
                  <a:effectLst/>
                </a:endParaRP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endParaRPr lang="en-GB"/>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6310091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9525" cap="rnd">
        <a:solidFill>
          <a:schemeClr val="phClr"/>
        </a:solidFill>
        <a:round/>
      </a:ln>
    </cs:spPr>
  </cs:dataPointLine>
  <cs:dataPointMarker>
    <cs:lnRef idx="0">
      <cs:styleClr val="auto"/>
    </cs:lnRef>
    <cs:fillRef idx="3">
      <cs:styleClr val="auto"/>
    </cs:fillRef>
    <cs:effectRef idx="2"/>
    <cs:fontRef idx="minor">
      <a:schemeClr val="tx2"/>
    </cs:fontRef>
    <cs:spPr>
      <a:ln w="9525">
        <a:solidFill>
          <a:schemeClr val="phClr"/>
        </a:solidFill>
        <a:round/>
      </a:ln>
    </cs:spPr>
  </cs:dataPointMarker>
  <cs:dataPointMarkerLayout symbol="circle" size="5"/>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9525" cap="rnd">
        <a:solidFill>
          <a:schemeClr val="phClr"/>
        </a:solidFill>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spPr>
      <a:ln>
        <a:solidFill>
          <a:schemeClr val="tx2">
            <a:lumMod val="40000"/>
            <a:lumOff val="60000"/>
          </a:schemeClr>
        </a:solidFill>
      </a:ln>
    </cs:spPr>
    <cs:defRPr sz="900" kern="1200"/>
  </cs:valueAxis>
  <cs:wall>
    <cs:lnRef idx="0"/>
    <cs:fillRef idx="0"/>
    <cs:effectRef idx="0"/>
    <cs:fontRef idx="minor">
      <a:schemeClr val="tx2"/>
    </cs:fontRef>
  </cs:wall>
</cs:chartStyle>
</file>

<file path=xl/charts/style10.xml><?xml version="1.0" encoding="utf-8"?>
<cs:chartStyle xmlns:cs="http://schemas.microsoft.com/office/drawing/2012/chartStyle" xmlns:a="http://schemas.openxmlformats.org/drawingml/2006/main" id="24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9525" cap="rnd">
        <a:solidFill>
          <a:schemeClr val="phClr"/>
        </a:solidFill>
        <a:round/>
      </a:ln>
    </cs:spPr>
  </cs:dataPointLine>
  <cs:dataPointMarker>
    <cs:lnRef idx="0">
      <cs:styleClr val="auto"/>
    </cs:lnRef>
    <cs:fillRef idx="3">
      <cs:styleClr val="auto"/>
    </cs:fillRef>
    <cs:effectRef idx="2"/>
    <cs:fontRef idx="minor">
      <a:schemeClr val="tx2"/>
    </cs:fontRef>
    <cs:spPr>
      <a:ln w="9525">
        <a:solidFill>
          <a:schemeClr val="phClr"/>
        </a:solidFill>
        <a:round/>
      </a:ln>
    </cs:spPr>
  </cs:dataPointMarker>
  <cs:dataPointMarkerLayout symbol="circle" size="5"/>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9525" cap="rnd">
        <a:solidFill>
          <a:schemeClr val="phClr"/>
        </a:solidFill>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spPr>
      <a:ln>
        <a:solidFill>
          <a:schemeClr val="tx2">
            <a:lumMod val="40000"/>
            <a:lumOff val="60000"/>
          </a:schemeClr>
        </a:solidFill>
      </a:ln>
    </cs:spPr>
    <cs:defRPr sz="900" kern="1200"/>
  </cs:valueAxis>
  <cs:wall>
    <cs:lnRef idx="0"/>
    <cs:fillRef idx="0"/>
    <cs:effectRef idx="0"/>
    <cs:fontRef idx="minor">
      <a:schemeClr val="tx2"/>
    </cs:fontRef>
  </cs:wall>
</cs:chartStyle>
</file>

<file path=xl/charts/style10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4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9525" cap="rnd">
        <a:solidFill>
          <a:schemeClr val="phClr"/>
        </a:solidFill>
        <a:round/>
      </a:ln>
    </cs:spPr>
  </cs:dataPointLine>
  <cs:dataPointMarker>
    <cs:lnRef idx="0">
      <cs:styleClr val="auto"/>
    </cs:lnRef>
    <cs:fillRef idx="3">
      <cs:styleClr val="auto"/>
    </cs:fillRef>
    <cs:effectRef idx="2"/>
    <cs:fontRef idx="minor">
      <a:schemeClr val="tx2"/>
    </cs:fontRef>
    <cs:spPr>
      <a:ln w="9525">
        <a:solidFill>
          <a:schemeClr val="phClr"/>
        </a:solidFill>
        <a:round/>
      </a:ln>
    </cs:spPr>
  </cs:dataPointMarker>
  <cs:dataPointMarkerLayout symbol="circle" size="5"/>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9525" cap="rnd">
        <a:solidFill>
          <a:schemeClr val="phClr"/>
        </a:solidFill>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spPr>
      <a:ln>
        <a:solidFill>
          <a:schemeClr val="tx2">
            <a:lumMod val="40000"/>
            <a:lumOff val="60000"/>
          </a:schemeClr>
        </a:solidFill>
      </a:ln>
    </cs:spPr>
    <cs:defRPr sz="900" kern="1200"/>
  </cs:valueAxis>
  <cs:wall>
    <cs:lnRef idx="0"/>
    <cs:fillRef idx="0"/>
    <cs:effectRef idx="0"/>
    <cs:fontRef idx="minor">
      <a:schemeClr val="tx2"/>
    </cs:fontRef>
  </cs:wall>
</cs:chartStyle>
</file>

<file path=xl/charts/style12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4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9525" cap="rnd">
        <a:solidFill>
          <a:schemeClr val="phClr"/>
        </a:solidFill>
        <a:round/>
      </a:ln>
    </cs:spPr>
  </cs:dataPointLine>
  <cs:dataPointMarker>
    <cs:lnRef idx="0">
      <cs:styleClr val="auto"/>
    </cs:lnRef>
    <cs:fillRef idx="3">
      <cs:styleClr val="auto"/>
    </cs:fillRef>
    <cs:effectRef idx="2"/>
    <cs:fontRef idx="minor">
      <a:schemeClr val="tx2"/>
    </cs:fontRef>
    <cs:spPr>
      <a:ln w="9525">
        <a:solidFill>
          <a:schemeClr val="phClr"/>
        </a:solidFill>
        <a:round/>
      </a:ln>
    </cs:spPr>
  </cs:dataPointMarker>
  <cs:dataPointMarkerLayout symbol="circle" size="5"/>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9525" cap="rnd">
        <a:solidFill>
          <a:schemeClr val="phClr"/>
        </a:solidFill>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spPr>
      <a:ln>
        <a:solidFill>
          <a:schemeClr val="tx2">
            <a:lumMod val="40000"/>
            <a:lumOff val="60000"/>
          </a:schemeClr>
        </a:solidFill>
      </a:ln>
    </cs:spPr>
    <cs:defRPr sz="900" kern="1200"/>
  </cs:valueAxis>
  <cs:wall>
    <cs:lnRef idx="0"/>
    <cs:fillRef idx="0"/>
    <cs:effectRef idx="0"/>
    <cs:fontRef idx="minor">
      <a:schemeClr val="tx2"/>
    </cs:fontRef>
  </cs:wall>
</cs:chartStyle>
</file>

<file path=xl/charts/style14.xml><?xml version="1.0" encoding="utf-8"?>
<cs:chartStyle xmlns:cs="http://schemas.microsoft.com/office/drawing/2012/chartStyle" xmlns:a="http://schemas.openxmlformats.org/drawingml/2006/main" id="24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9525" cap="rnd">
        <a:solidFill>
          <a:schemeClr val="phClr"/>
        </a:solidFill>
        <a:round/>
      </a:ln>
    </cs:spPr>
  </cs:dataPointLine>
  <cs:dataPointMarker>
    <cs:lnRef idx="0">
      <cs:styleClr val="auto"/>
    </cs:lnRef>
    <cs:fillRef idx="3">
      <cs:styleClr val="auto"/>
    </cs:fillRef>
    <cs:effectRef idx="2"/>
    <cs:fontRef idx="minor">
      <a:schemeClr val="tx2"/>
    </cs:fontRef>
    <cs:spPr>
      <a:ln w="9525">
        <a:solidFill>
          <a:schemeClr val="phClr"/>
        </a:solidFill>
        <a:round/>
      </a:ln>
    </cs:spPr>
  </cs:dataPointMarker>
  <cs:dataPointMarkerLayout symbol="circle" size="5"/>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9525" cap="rnd">
        <a:solidFill>
          <a:schemeClr val="phClr"/>
        </a:solidFill>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spPr>
      <a:ln>
        <a:solidFill>
          <a:schemeClr val="tx2">
            <a:lumMod val="40000"/>
            <a:lumOff val="60000"/>
          </a:schemeClr>
        </a:solidFill>
      </a:ln>
    </cs:spPr>
    <cs:defRPr sz="900" kern="1200"/>
  </cs:valueAxis>
  <cs:wall>
    <cs:lnRef idx="0"/>
    <cs:fillRef idx="0"/>
    <cs:effectRef idx="0"/>
    <cs:fontRef idx="minor">
      <a:schemeClr val="tx2"/>
    </cs:fontRef>
  </cs:wall>
</cs:chartStyle>
</file>

<file path=xl/charts/style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9525" cap="rnd">
        <a:solidFill>
          <a:schemeClr val="phClr"/>
        </a:solidFill>
        <a:round/>
      </a:ln>
    </cs:spPr>
  </cs:dataPointLine>
  <cs:dataPointMarker>
    <cs:lnRef idx="0">
      <cs:styleClr val="auto"/>
    </cs:lnRef>
    <cs:fillRef idx="3">
      <cs:styleClr val="auto"/>
    </cs:fillRef>
    <cs:effectRef idx="2"/>
    <cs:fontRef idx="minor">
      <a:schemeClr val="tx2"/>
    </cs:fontRef>
    <cs:spPr>
      <a:ln w="9525">
        <a:solidFill>
          <a:schemeClr val="phClr"/>
        </a:solidFill>
        <a:round/>
      </a:ln>
    </cs:spPr>
  </cs:dataPointMarker>
  <cs:dataPointMarkerLayout symbol="circle" size="5"/>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9525" cap="rnd">
        <a:solidFill>
          <a:schemeClr val="phClr"/>
        </a:solidFill>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spPr>
      <a:ln>
        <a:solidFill>
          <a:schemeClr val="tx2">
            <a:lumMod val="40000"/>
            <a:lumOff val="60000"/>
          </a:schemeClr>
        </a:solidFill>
      </a:ln>
    </cs:spPr>
    <cs:defRPr sz="900" kern="1200"/>
  </cs:valueAxis>
  <cs:wall>
    <cs:lnRef idx="0"/>
    <cs:fillRef idx="0"/>
    <cs:effectRef idx="0"/>
    <cs:fontRef idx="minor">
      <a:schemeClr val="tx2"/>
    </cs:fontRef>
  </cs:wall>
</cs:chartStyle>
</file>

<file path=xl/charts/style2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9525" cap="rnd">
        <a:solidFill>
          <a:schemeClr val="phClr"/>
        </a:solidFill>
        <a:round/>
      </a:ln>
    </cs:spPr>
  </cs:dataPointLine>
  <cs:dataPointMarker>
    <cs:lnRef idx="0">
      <cs:styleClr val="auto"/>
    </cs:lnRef>
    <cs:fillRef idx="3">
      <cs:styleClr val="auto"/>
    </cs:fillRef>
    <cs:effectRef idx="2"/>
    <cs:fontRef idx="minor">
      <a:schemeClr val="tx2"/>
    </cs:fontRef>
    <cs:spPr>
      <a:ln w="9525">
        <a:solidFill>
          <a:schemeClr val="phClr"/>
        </a:solidFill>
        <a:round/>
      </a:ln>
    </cs:spPr>
  </cs:dataPointMarker>
  <cs:dataPointMarkerLayout symbol="circle" size="5"/>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9525" cap="rnd">
        <a:solidFill>
          <a:schemeClr val="phClr"/>
        </a:solidFill>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spPr>
      <a:ln>
        <a:solidFill>
          <a:schemeClr val="tx2">
            <a:lumMod val="40000"/>
            <a:lumOff val="60000"/>
          </a:schemeClr>
        </a:solidFill>
      </a:ln>
    </cs:spPr>
    <cs:defRPr sz="900" kern="1200"/>
  </cs:valueAxis>
  <cs:wall>
    <cs:lnRef idx="0"/>
    <cs:fillRef idx="0"/>
    <cs:effectRef idx="0"/>
    <cs:fontRef idx="minor">
      <a:schemeClr val="tx2"/>
    </cs:fontRef>
  </cs:wall>
</cs:chartStyle>
</file>

<file path=xl/charts/style5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4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9525" cap="rnd">
        <a:solidFill>
          <a:schemeClr val="phClr"/>
        </a:solidFill>
        <a:round/>
      </a:ln>
    </cs:spPr>
  </cs:dataPointLine>
  <cs:dataPointMarker>
    <cs:lnRef idx="0">
      <cs:styleClr val="auto"/>
    </cs:lnRef>
    <cs:fillRef idx="3">
      <cs:styleClr val="auto"/>
    </cs:fillRef>
    <cs:effectRef idx="2"/>
    <cs:fontRef idx="minor">
      <a:schemeClr val="tx2"/>
    </cs:fontRef>
    <cs:spPr>
      <a:ln w="9525">
        <a:solidFill>
          <a:schemeClr val="phClr"/>
        </a:solidFill>
        <a:round/>
      </a:ln>
    </cs:spPr>
  </cs:dataPointMarker>
  <cs:dataPointMarkerLayout symbol="circle" size="5"/>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9525" cap="rnd">
        <a:solidFill>
          <a:schemeClr val="phClr"/>
        </a:solidFill>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spPr>
      <a:ln>
        <a:solidFill>
          <a:schemeClr val="tx2">
            <a:lumMod val="40000"/>
            <a:lumOff val="60000"/>
          </a:schemeClr>
        </a:solidFill>
      </a:ln>
    </cs:spPr>
    <cs:defRPr sz="900" kern="1200"/>
  </cs:valueAxis>
  <cs:wall>
    <cs:lnRef idx="0"/>
    <cs:fillRef idx="0"/>
    <cs:effectRef idx="0"/>
    <cs:fontRef idx="minor">
      <a:schemeClr val="tx2"/>
    </cs:fontRef>
  </cs:wall>
</cs:chartStyle>
</file>

<file path=xl/charts/style8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4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9525" cap="rnd">
        <a:solidFill>
          <a:schemeClr val="phClr"/>
        </a:solidFill>
        <a:round/>
      </a:ln>
    </cs:spPr>
  </cs:dataPointLine>
  <cs:dataPointMarker>
    <cs:lnRef idx="0">
      <cs:styleClr val="auto"/>
    </cs:lnRef>
    <cs:fillRef idx="3">
      <cs:styleClr val="auto"/>
    </cs:fillRef>
    <cs:effectRef idx="2"/>
    <cs:fontRef idx="minor">
      <a:schemeClr val="tx2"/>
    </cs:fontRef>
    <cs:spPr>
      <a:ln w="9525">
        <a:solidFill>
          <a:schemeClr val="phClr"/>
        </a:solidFill>
        <a:round/>
      </a:ln>
    </cs:spPr>
  </cs:dataPointMarker>
  <cs:dataPointMarkerLayout symbol="circle" size="5"/>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9525" cap="rnd">
        <a:solidFill>
          <a:schemeClr val="phClr"/>
        </a:solidFill>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spPr>
      <a:ln>
        <a:solidFill>
          <a:schemeClr val="tx2">
            <a:lumMod val="40000"/>
            <a:lumOff val="60000"/>
          </a:schemeClr>
        </a:solidFill>
      </a:ln>
    </cs:spPr>
    <cs:defRPr sz="900" kern="1200"/>
  </cs:valueAxis>
  <cs:wall>
    <cs:lnRef idx="0"/>
    <cs:fillRef idx="0"/>
    <cs:effectRef idx="0"/>
    <cs:fontRef idx="minor">
      <a:schemeClr val="tx2"/>
    </cs:fontRef>
  </cs:wall>
</cs:chartStyle>
</file>

<file path=xl/charts/style89.xml><?xml version="1.0" encoding="utf-8"?>
<cs:chartStyle xmlns:cs="http://schemas.microsoft.com/office/drawing/2012/chartStyle" xmlns:a="http://schemas.openxmlformats.org/drawingml/2006/main" id="24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9525" cap="rnd">
        <a:solidFill>
          <a:schemeClr val="phClr"/>
        </a:solidFill>
        <a:round/>
      </a:ln>
    </cs:spPr>
  </cs:dataPointLine>
  <cs:dataPointMarker>
    <cs:lnRef idx="0">
      <cs:styleClr val="auto"/>
    </cs:lnRef>
    <cs:fillRef idx="3">
      <cs:styleClr val="auto"/>
    </cs:fillRef>
    <cs:effectRef idx="2"/>
    <cs:fontRef idx="minor">
      <a:schemeClr val="tx2"/>
    </cs:fontRef>
    <cs:spPr>
      <a:ln w="9525">
        <a:solidFill>
          <a:schemeClr val="phClr"/>
        </a:solidFill>
        <a:round/>
      </a:ln>
    </cs:spPr>
  </cs:dataPointMarker>
  <cs:dataPointMarkerLayout symbol="circle" size="5"/>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9525" cap="rnd">
        <a:solidFill>
          <a:schemeClr val="phClr"/>
        </a:solidFill>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spPr>
      <a:ln>
        <a:solidFill>
          <a:schemeClr val="tx2">
            <a:lumMod val="40000"/>
            <a:lumOff val="60000"/>
          </a:schemeClr>
        </a:solidFill>
      </a:ln>
    </cs:spPr>
    <cs:defRPr sz="900" kern="1200"/>
  </cs:valueAxis>
  <cs:wall>
    <cs:lnRef idx="0"/>
    <cs:fillRef idx="0"/>
    <cs:effectRef idx="0"/>
    <cs:fontRef idx="minor">
      <a:schemeClr val="tx2"/>
    </cs:fontRef>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4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9525" cap="rnd">
        <a:solidFill>
          <a:schemeClr val="phClr"/>
        </a:solidFill>
        <a:round/>
      </a:ln>
    </cs:spPr>
  </cs:dataPointLine>
  <cs:dataPointMarker>
    <cs:lnRef idx="0">
      <cs:styleClr val="auto"/>
    </cs:lnRef>
    <cs:fillRef idx="3">
      <cs:styleClr val="auto"/>
    </cs:fillRef>
    <cs:effectRef idx="2"/>
    <cs:fontRef idx="minor">
      <a:schemeClr val="tx2"/>
    </cs:fontRef>
    <cs:spPr>
      <a:ln w="9525">
        <a:solidFill>
          <a:schemeClr val="phClr"/>
        </a:solidFill>
        <a:round/>
      </a:ln>
    </cs:spPr>
  </cs:dataPointMarker>
  <cs:dataPointMarkerLayout symbol="circle" size="5"/>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9525" cap="rnd">
        <a:solidFill>
          <a:schemeClr val="phClr"/>
        </a:solidFill>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spPr>
      <a:ln>
        <a:solidFill>
          <a:schemeClr val="tx2">
            <a:lumMod val="40000"/>
            <a:lumOff val="60000"/>
          </a:schemeClr>
        </a:solidFill>
      </a:ln>
    </cs:spPr>
    <cs:defRPr sz="900" kern="1200"/>
  </cs:valueAxis>
  <cs:wall>
    <cs:lnRef idx="0"/>
    <cs:fillRef idx="0"/>
    <cs:effectRef idx="0"/>
    <cs:fontRef idx="minor">
      <a:schemeClr val="tx2"/>
    </cs:fontRef>
  </cs:wall>
</cs:chartStyle>
</file>

<file path=xl/charts/style9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25.xml.rels><?xml version="1.0" encoding="UTF-8" standalone="yes"?>
<Relationships xmlns="http://schemas.openxmlformats.org/package/2006/relationships"><Relationship Id="rId8" Type="http://schemas.openxmlformats.org/officeDocument/2006/relationships/chart" Target="../charts/chart30.xml"/><Relationship Id="rId13" Type="http://schemas.openxmlformats.org/officeDocument/2006/relationships/chart" Target="../charts/chart35.xml"/><Relationship Id="rId3" Type="http://schemas.openxmlformats.org/officeDocument/2006/relationships/chart" Target="../charts/chart25.xml"/><Relationship Id="rId7" Type="http://schemas.openxmlformats.org/officeDocument/2006/relationships/chart" Target="../charts/chart29.xml"/><Relationship Id="rId12" Type="http://schemas.openxmlformats.org/officeDocument/2006/relationships/chart" Target="../charts/chart34.xml"/><Relationship Id="rId2" Type="http://schemas.openxmlformats.org/officeDocument/2006/relationships/chart" Target="../charts/chart24.xml"/><Relationship Id="rId16" Type="http://schemas.openxmlformats.org/officeDocument/2006/relationships/chart" Target="../charts/chart38.xml"/><Relationship Id="rId1" Type="http://schemas.openxmlformats.org/officeDocument/2006/relationships/chart" Target="../charts/chart23.xml"/><Relationship Id="rId6" Type="http://schemas.openxmlformats.org/officeDocument/2006/relationships/chart" Target="../charts/chart28.xml"/><Relationship Id="rId11" Type="http://schemas.openxmlformats.org/officeDocument/2006/relationships/chart" Target="../charts/chart33.xml"/><Relationship Id="rId5" Type="http://schemas.openxmlformats.org/officeDocument/2006/relationships/chart" Target="../charts/chart27.xml"/><Relationship Id="rId15" Type="http://schemas.openxmlformats.org/officeDocument/2006/relationships/chart" Target="../charts/chart37.xml"/><Relationship Id="rId10" Type="http://schemas.openxmlformats.org/officeDocument/2006/relationships/chart" Target="../charts/chart32.xml"/><Relationship Id="rId4" Type="http://schemas.openxmlformats.org/officeDocument/2006/relationships/chart" Target="../charts/chart26.xml"/><Relationship Id="rId9" Type="http://schemas.openxmlformats.org/officeDocument/2006/relationships/chart" Target="../charts/chart31.xml"/><Relationship Id="rId14" Type="http://schemas.openxmlformats.org/officeDocument/2006/relationships/chart" Target="../charts/chart36.xml"/></Relationships>
</file>

<file path=xl/drawings/_rels/drawing4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42.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4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4.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chart" Target="../charts/chart40.xml"/></Relationships>
</file>

<file path=xl/drawings/_rels/drawing47.xml.rels><?xml version="1.0" encoding="UTF-8" standalone="yes"?>
<Relationships xmlns="http://schemas.openxmlformats.org/package/2006/relationships"><Relationship Id="rId8" Type="http://schemas.openxmlformats.org/officeDocument/2006/relationships/chart" Target="../charts/chart49.xml"/><Relationship Id="rId13" Type="http://schemas.openxmlformats.org/officeDocument/2006/relationships/chart" Target="../charts/chart54.xml"/><Relationship Id="rId3" Type="http://schemas.openxmlformats.org/officeDocument/2006/relationships/chart" Target="../charts/chart44.xml"/><Relationship Id="rId7" Type="http://schemas.openxmlformats.org/officeDocument/2006/relationships/chart" Target="../charts/chart48.xml"/><Relationship Id="rId12" Type="http://schemas.openxmlformats.org/officeDocument/2006/relationships/chart" Target="../charts/chart53.xml"/><Relationship Id="rId2" Type="http://schemas.openxmlformats.org/officeDocument/2006/relationships/chart" Target="../charts/chart43.xml"/><Relationship Id="rId1" Type="http://schemas.openxmlformats.org/officeDocument/2006/relationships/chart" Target="../charts/chart42.xml"/><Relationship Id="rId6" Type="http://schemas.openxmlformats.org/officeDocument/2006/relationships/chart" Target="../charts/chart47.xml"/><Relationship Id="rId11" Type="http://schemas.openxmlformats.org/officeDocument/2006/relationships/chart" Target="../charts/chart52.xml"/><Relationship Id="rId5" Type="http://schemas.openxmlformats.org/officeDocument/2006/relationships/chart" Target="../charts/chart46.xml"/><Relationship Id="rId10" Type="http://schemas.openxmlformats.org/officeDocument/2006/relationships/chart" Target="../charts/chart51.xml"/><Relationship Id="rId4" Type="http://schemas.openxmlformats.org/officeDocument/2006/relationships/chart" Target="../charts/chart45.xml"/><Relationship Id="rId9" Type="http://schemas.openxmlformats.org/officeDocument/2006/relationships/chart" Target="../charts/chart50.xml"/><Relationship Id="rId14" Type="http://schemas.openxmlformats.org/officeDocument/2006/relationships/chart" Target="../charts/chart55.xml"/></Relationships>
</file>

<file path=xl/drawings/_rels/drawing62.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chart" Target="../charts/chart57.xml"/><Relationship Id="rId1" Type="http://schemas.openxmlformats.org/officeDocument/2006/relationships/chart" Target="../charts/chart56.xml"/></Relationships>
</file>

<file path=xl/drawings/_rels/drawing64.xml.rels><?xml version="1.0" encoding="UTF-8" standalone="yes"?>
<Relationships xmlns="http://schemas.openxmlformats.org/package/2006/relationships"><Relationship Id="rId8" Type="http://schemas.openxmlformats.org/officeDocument/2006/relationships/chart" Target="../charts/chart66.xml"/><Relationship Id="rId13" Type="http://schemas.openxmlformats.org/officeDocument/2006/relationships/chart" Target="../charts/chart71.xml"/><Relationship Id="rId18" Type="http://schemas.openxmlformats.org/officeDocument/2006/relationships/chart" Target="../charts/chart76.xml"/><Relationship Id="rId3" Type="http://schemas.openxmlformats.org/officeDocument/2006/relationships/chart" Target="../charts/chart61.xml"/><Relationship Id="rId7" Type="http://schemas.openxmlformats.org/officeDocument/2006/relationships/chart" Target="../charts/chart65.xml"/><Relationship Id="rId12" Type="http://schemas.openxmlformats.org/officeDocument/2006/relationships/chart" Target="../charts/chart70.xml"/><Relationship Id="rId17" Type="http://schemas.openxmlformats.org/officeDocument/2006/relationships/chart" Target="../charts/chart75.xml"/><Relationship Id="rId2" Type="http://schemas.openxmlformats.org/officeDocument/2006/relationships/chart" Target="../charts/chart60.xml"/><Relationship Id="rId16" Type="http://schemas.openxmlformats.org/officeDocument/2006/relationships/chart" Target="../charts/chart74.xml"/><Relationship Id="rId1" Type="http://schemas.openxmlformats.org/officeDocument/2006/relationships/chart" Target="../charts/chart59.xml"/><Relationship Id="rId6" Type="http://schemas.openxmlformats.org/officeDocument/2006/relationships/chart" Target="../charts/chart64.xml"/><Relationship Id="rId11" Type="http://schemas.openxmlformats.org/officeDocument/2006/relationships/chart" Target="../charts/chart69.xml"/><Relationship Id="rId5" Type="http://schemas.openxmlformats.org/officeDocument/2006/relationships/chart" Target="../charts/chart63.xml"/><Relationship Id="rId15" Type="http://schemas.openxmlformats.org/officeDocument/2006/relationships/chart" Target="../charts/chart73.xml"/><Relationship Id="rId10" Type="http://schemas.openxmlformats.org/officeDocument/2006/relationships/chart" Target="../charts/chart68.xml"/><Relationship Id="rId4" Type="http://schemas.openxmlformats.org/officeDocument/2006/relationships/chart" Target="../charts/chart62.xml"/><Relationship Id="rId9" Type="http://schemas.openxmlformats.org/officeDocument/2006/relationships/chart" Target="../charts/chart67.xml"/><Relationship Id="rId14" Type="http://schemas.openxmlformats.org/officeDocument/2006/relationships/chart" Target="../charts/chart72.xml"/></Relationships>
</file>

<file path=xl/drawings/_rels/drawing78.xml.rels><?xml version="1.0" encoding="UTF-8" standalone="yes"?>
<Relationships xmlns="http://schemas.openxmlformats.org/package/2006/relationships"><Relationship Id="rId13" Type="http://schemas.openxmlformats.org/officeDocument/2006/relationships/chart" Target="../charts/chart88.xml"/><Relationship Id="rId18" Type="http://schemas.openxmlformats.org/officeDocument/2006/relationships/chart" Target="../charts/chart93.xml"/><Relationship Id="rId26" Type="http://schemas.openxmlformats.org/officeDocument/2006/relationships/chart" Target="../charts/chart101.xml"/><Relationship Id="rId39" Type="http://schemas.openxmlformats.org/officeDocument/2006/relationships/chart" Target="../charts/chart113.xml"/><Relationship Id="rId21" Type="http://schemas.openxmlformats.org/officeDocument/2006/relationships/chart" Target="../charts/chart96.xml"/><Relationship Id="rId34" Type="http://schemas.openxmlformats.org/officeDocument/2006/relationships/chart" Target="../charts/chart108.xml"/><Relationship Id="rId42" Type="http://schemas.openxmlformats.org/officeDocument/2006/relationships/chart" Target="../charts/chart116.xml"/><Relationship Id="rId47" Type="http://schemas.openxmlformats.org/officeDocument/2006/relationships/chart" Target="../charts/chart120.xml"/><Relationship Id="rId50" Type="http://schemas.openxmlformats.org/officeDocument/2006/relationships/chart" Target="../charts/chart123.xml"/><Relationship Id="rId7" Type="http://schemas.openxmlformats.org/officeDocument/2006/relationships/chart" Target="../charts/chart83.xml"/><Relationship Id="rId2" Type="http://schemas.openxmlformats.org/officeDocument/2006/relationships/chart" Target="../charts/chart78.xml"/><Relationship Id="rId16" Type="http://schemas.openxmlformats.org/officeDocument/2006/relationships/chart" Target="../charts/chart91.xml"/><Relationship Id="rId29" Type="http://schemas.openxmlformats.org/officeDocument/2006/relationships/chart" Target="../charts/chart104.xml"/><Relationship Id="rId11" Type="http://schemas.openxmlformats.org/officeDocument/2006/relationships/chart" Target="../charts/chart86.xml"/><Relationship Id="rId24" Type="http://schemas.openxmlformats.org/officeDocument/2006/relationships/chart" Target="../charts/chart99.xml"/><Relationship Id="rId32" Type="http://schemas.openxmlformats.org/officeDocument/2006/relationships/image" Target="../media/image8.png"/><Relationship Id="rId37" Type="http://schemas.openxmlformats.org/officeDocument/2006/relationships/chart" Target="../charts/chart111.xml"/><Relationship Id="rId40" Type="http://schemas.openxmlformats.org/officeDocument/2006/relationships/chart" Target="../charts/chart114.xml"/><Relationship Id="rId45" Type="http://schemas.openxmlformats.org/officeDocument/2006/relationships/chart" Target="../charts/chart118.xml"/><Relationship Id="rId5" Type="http://schemas.openxmlformats.org/officeDocument/2006/relationships/chart" Target="../charts/chart81.xml"/><Relationship Id="rId15" Type="http://schemas.openxmlformats.org/officeDocument/2006/relationships/chart" Target="../charts/chart90.xml"/><Relationship Id="rId23" Type="http://schemas.openxmlformats.org/officeDocument/2006/relationships/chart" Target="../charts/chart98.xml"/><Relationship Id="rId28" Type="http://schemas.openxmlformats.org/officeDocument/2006/relationships/chart" Target="../charts/chart103.xml"/><Relationship Id="rId36" Type="http://schemas.openxmlformats.org/officeDocument/2006/relationships/chart" Target="../charts/chart110.xml"/><Relationship Id="rId49" Type="http://schemas.openxmlformats.org/officeDocument/2006/relationships/chart" Target="../charts/chart122.xml"/><Relationship Id="rId10" Type="http://schemas.openxmlformats.org/officeDocument/2006/relationships/chart" Target="../charts/chart85.xml"/><Relationship Id="rId19" Type="http://schemas.openxmlformats.org/officeDocument/2006/relationships/chart" Target="../charts/chart94.xml"/><Relationship Id="rId31" Type="http://schemas.openxmlformats.org/officeDocument/2006/relationships/chart" Target="../charts/chart106.xml"/><Relationship Id="rId44" Type="http://schemas.openxmlformats.org/officeDocument/2006/relationships/image" Target="../media/image9.emf"/><Relationship Id="rId4" Type="http://schemas.openxmlformats.org/officeDocument/2006/relationships/chart" Target="../charts/chart80.xml"/><Relationship Id="rId9" Type="http://schemas.openxmlformats.org/officeDocument/2006/relationships/image" Target="../media/image6.emf"/><Relationship Id="rId14" Type="http://schemas.openxmlformats.org/officeDocument/2006/relationships/chart" Target="../charts/chart89.xml"/><Relationship Id="rId22" Type="http://schemas.openxmlformats.org/officeDocument/2006/relationships/chart" Target="../charts/chart97.xml"/><Relationship Id="rId27" Type="http://schemas.openxmlformats.org/officeDocument/2006/relationships/chart" Target="../charts/chart102.xml"/><Relationship Id="rId30" Type="http://schemas.openxmlformats.org/officeDocument/2006/relationships/chart" Target="../charts/chart105.xml"/><Relationship Id="rId35" Type="http://schemas.openxmlformats.org/officeDocument/2006/relationships/chart" Target="../charts/chart109.xml"/><Relationship Id="rId43" Type="http://schemas.openxmlformats.org/officeDocument/2006/relationships/chart" Target="../charts/chart117.xml"/><Relationship Id="rId48" Type="http://schemas.openxmlformats.org/officeDocument/2006/relationships/chart" Target="../charts/chart121.xml"/><Relationship Id="rId8" Type="http://schemas.openxmlformats.org/officeDocument/2006/relationships/chart" Target="../charts/chart84.xml"/><Relationship Id="rId51" Type="http://schemas.openxmlformats.org/officeDocument/2006/relationships/chart" Target="../charts/chart124.xml"/><Relationship Id="rId3" Type="http://schemas.openxmlformats.org/officeDocument/2006/relationships/chart" Target="../charts/chart79.xml"/><Relationship Id="rId12" Type="http://schemas.openxmlformats.org/officeDocument/2006/relationships/chart" Target="../charts/chart87.xml"/><Relationship Id="rId17" Type="http://schemas.openxmlformats.org/officeDocument/2006/relationships/chart" Target="../charts/chart92.xml"/><Relationship Id="rId25" Type="http://schemas.openxmlformats.org/officeDocument/2006/relationships/chart" Target="../charts/chart100.xml"/><Relationship Id="rId33" Type="http://schemas.openxmlformats.org/officeDocument/2006/relationships/chart" Target="../charts/chart107.xml"/><Relationship Id="rId38" Type="http://schemas.openxmlformats.org/officeDocument/2006/relationships/chart" Target="../charts/chart112.xml"/><Relationship Id="rId46" Type="http://schemas.openxmlformats.org/officeDocument/2006/relationships/chart" Target="../charts/chart119.xml"/><Relationship Id="rId20" Type="http://schemas.openxmlformats.org/officeDocument/2006/relationships/chart" Target="../charts/chart95.xml"/><Relationship Id="rId41" Type="http://schemas.openxmlformats.org/officeDocument/2006/relationships/chart" Target="../charts/chart115.xml"/><Relationship Id="rId1" Type="http://schemas.openxmlformats.org/officeDocument/2006/relationships/chart" Target="../charts/chart77.xml"/><Relationship Id="rId6" Type="http://schemas.openxmlformats.org/officeDocument/2006/relationships/chart" Target="../charts/chart82.xml"/></Relationships>
</file>

<file path=xl/drawings/_rels/drawing8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94.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9</xdr:col>
      <xdr:colOff>0</xdr:colOff>
      <xdr:row>41</xdr:row>
      <xdr:rowOff>190500</xdr:rowOff>
    </xdr:from>
    <xdr:to>
      <xdr:col>26</xdr:col>
      <xdr:colOff>12700</xdr:colOff>
      <xdr:row>69</xdr:row>
      <xdr:rowOff>6350</xdr:rowOff>
    </xdr:to>
    <xdr:graphicFrame macro="">
      <xdr:nvGraphicFramePr>
        <xdr:cNvPr id="7" name="Chart 6">
          <a:extLst>
            <a:ext uri="{FF2B5EF4-FFF2-40B4-BE49-F238E27FC236}">
              <a16:creationId xmlns:a16="http://schemas.microsoft.com/office/drawing/2014/main" id="{C7191F68-D4A6-422F-81EA-8E3D16B746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6350</xdr:colOff>
      <xdr:row>8</xdr:row>
      <xdr:rowOff>9524</xdr:rowOff>
    </xdr:from>
    <xdr:to>
      <xdr:col>26</xdr:col>
      <xdr:colOff>6350</xdr:colOff>
      <xdr:row>34</xdr:row>
      <xdr:rowOff>171449</xdr:rowOff>
    </xdr:to>
    <xdr:graphicFrame macro="">
      <xdr:nvGraphicFramePr>
        <xdr:cNvPr id="8" name="Chart 7">
          <a:extLst>
            <a:ext uri="{FF2B5EF4-FFF2-40B4-BE49-F238E27FC236}">
              <a16:creationId xmlns:a16="http://schemas.microsoft.com/office/drawing/2014/main" id="{C6713A9D-FCE3-45E2-A902-9D94D21274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6350</xdr:colOff>
      <xdr:row>363</xdr:row>
      <xdr:rowOff>9524</xdr:rowOff>
    </xdr:from>
    <xdr:to>
      <xdr:col>25</xdr:col>
      <xdr:colOff>514350</xdr:colOff>
      <xdr:row>397</xdr:row>
      <xdr:rowOff>6350</xdr:rowOff>
    </xdr:to>
    <xdr:graphicFrame macro="">
      <xdr:nvGraphicFramePr>
        <xdr:cNvPr id="16" name="Chart 15">
          <a:extLst>
            <a:ext uri="{FF2B5EF4-FFF2-40B4-BE49-F238E27FC236}">
              <a16:creationId xmlns:a16="http://schemas.microsoft.com/office/drawing/2014/main" id="{1E18AD18-3BFA-4D56-A489-521DB8E98E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417</xdr:row>
      <xdr:rowOff>6350</xdr:rowOff>
    </xdr:from>
    <xdr:to>
      <xdr:col>20</xdr:col>
      <xdr:colOff>69850</xdr:colOff>
      <xdr:row>461</xdr:row>
      <xdr:rowOff>19050</xdr:rowOff>
    </xdr:to>
    <xdr:graphicFrame macro="">
      <xdr:nvGraphicFramePr>
        <xdr:cNvPr id="19" name="Chart 18">
          <a:extLst>
            <a:ext uri="{FF2B5EF4-FFF2-40B4-BE49-F238E27FC236}">
              <a16:creationId xmlns:a16="http://schemas.microsoft.com/office/drawing/2014/main" id="{11620E07-3D36-4D31-9B12-20108081DE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6350</xdr:colOff>
      <xdr:row>113</xdr:row>
      <xdr:rowOff>9524</xdr:rowOff>
    </xdr:from>
    <xdr:to>
      <xdr:col>29</xdr:col>
      <xdr:colOff>6350</xdr:colOff>
      <xdr:row>144</xdr:row>
      <xdr:rowOff>12700</xdr:rowOff>
    </xdr:to>
    <xdr:graphicFrame macro="">
      <xdr:nvGraphicFramePr>
        <xdr:cNvPr id="27" name="Chart 26">
          <a:extLst>
            <a:ext uri="{FF2B5EF4-FFF2-40B4-BE49-F238E27FC236}">
              <a16:creationId xmlns:a16="http://schemas.microsoft.com/office/drawing/2014/main" id="{2DD4F5E1-9C98-4CB6-A482-A8F2AB545C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603250</xdr:colOff>
      <xdr:row>77</xdr:row>
      <xdr:rowOff>0</xdr:rowOff>
    </xdr:from>
    <xdr:to>
      <xdr:col>28</xdr:col>
      <xdr:colOff>0</xdr:colOff>
      <xdr:row>106</xdr:row>
      <xdr:rowOff>0</xdr:rowOff>
    </xdr:to>
    <xdr:graphicFrame macro="">
      <xdr:nvGraphicFramePr>
        <xdr:cNvPr id="28" name="Chart 27">
          <a:extLst>
            <a:ext uri="{FF2B5EF4-FFF2-40B4-BE49-F238E27FC236}">
              <a16:creationId xmlns:a16="http://schemas.microsoft.com/office/drawing/2014/main" id="{3C22C92C-9675-46A9-BC66-8C2DEE06B6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23</xdr:col>
      <xdr:colOff>0</xdr:colOff>
      <xdr:row>417</xdr:row>
      <xdr:rowOff>0</xdr:rowOff>
    </xdr:from>
    <xdr:to>
      <xdr:col>40</xdr:col>
      <xdr:colOff>0</xdr:colOff>
      <xdr:row>461</xdr:row>
      <xdr:rowOff>12700</xdr:rowOff>
    </xdr:to>
    <xdr:graphicFrame macro="">
      <xdr:nvGraphicFramePr>
        <xdr:cNvPr id="30" name="Chart 29">
          <a:extLst>
            <a:ext uri="{FF2B5EF4-FFF2-40B4-BE49-F238E27FC236}">
              <a16:creationId xmlns:a16="http://schemas.microsoft.com/office/drawing/2014/main" id="{3B06A94B-9706-4B38-9170-DA3171135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30</xdr:col>
      <xdr:colOff>107950</xdr:colOff>
      <xdr:row>460</xdr:row>
      <xdr:rowOff>63500</xdr:rowOff>
    </xdr:from>
    <xdr:to>
      <xdr:col>33</xdr:col>
      <xdr:colOff>444500</xdr:colOff>
      <xdr:row>461</xdr:row>
      <xdr:rowOff>171450</xdr:rowOff>
    </xdr:to>
    <xdr:sp macro="" textlink="">
      <xdr:nvSpPr>
        <xdr:cNvPr id="31" name="TextBox 30">
          <a:extLst>
            <a:ext uri="{FF2B5EF4-FFF2-40B4-BE49-F238E27FC236}">
              <a16:creationId xmlns:a16="http://schemas.microsoft.com/office/drawing/2014/main" id="{66D8887B-9F35-4F46-9F93-ED476E31F8A7}"/>
            </a:ext>
          </a:extLst>
        </xdr:cNvPr>
        <xdr:cNvSpPr txBox="1"/>
      </xdr:nvSpPr>
      <xdr:spPr>
        <a:xfrm>
          <a:off x="23958550" y="69456300"/>
          <a:ext cx="2254250" cy="2921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300" b="1"/>
            <a:t>Debiased National Religiosity</a:t>
          </a:r>
        </a:p>
      </xdr:txBody>
    </xdr:sp>
    <xdr:clientData/>
  </xdr:twoCellAnchor>
  <xdr:twoCellAnchor>
    <xdr:from>
      <xdr:col>22</xdr:col>
      <xdr:colOff>384178</xdr:colOff>
      <xdr:row>427</xdr:row>
      <xdr:rowOff>6350</xdr:rowOff>
    </xdr:from>
    <xdr:to>
      <xdr:col>23</xdr:col>
      <xdr:colOff>117478</xdr:colOff>
      <xdr:row>450</xdr:row>
      <xdr:rowOff>171450</xdr:rowOff>
    </xdr:to>
    <xdr:sp macro="" textlink="">
      <xdr:nvSpPr>
        <xdr:cNvPr id="32" name="TextBox 31">
          <a:extLst>
            <a:ext uri="{FF2B5EF4-FFF2-40B4-BE49-F238E27FC236}">
              <a16:creationId xmlns:a16="http://schemas.microsoft.com/office/drawing/2014/main" id="{68D8A0FD-8DC4-4AD5-99D5-EC3966BBD565}"/>
            </a:ext>
          </a:extLst>
        </xdr:cNvPr>
        <xdr:cNvSpPr txBox="1"/>
      </xdr:nvSpPr>
      <xdr:spPr>
        <a:xfrm rot="16200000">
          <a:off x="17329153" y="66894075"/>
          <a:ext cx="4400550" cy="342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en-GB" sz="1400" b="1" i="0" baseline="0">
              <a:solidFill>
                <a:schemeClr val="dk1"/>
              </a:solidFill>
              <a:effectLst/>
              <a:latin typeface="+mn-lt"/>
              <a:ea typeface="+mn-ea"/>
              <a:cs typeface="+mn-cs"/>
            </a:rPr>
            <a:t>% UN Vote Share for 'Action on Climate Change'</a:t>
          </a:r>
          <a:endParaRPr lang="en-GB" sz="1400" b="1">
            <a:effectLst/>
          </a:endParaRPr>
        </a:p>
        <a:p>
          <a:endParaRPr lang="en-GB" sz="1200"/>
        </a:p>
      </xdr:txBody>
    </xdr:sp>
    <xdr:clientData/>
  </xdr:twoCellAnchor>
  <xdr:twoCellAnchor>
    <xdr:from>
      <xdr:col>30</xdr:col>
      <xdr:colOff>6350</xdr:colOff>
      <xdr:row>110</xdr:row>
      <xdr:rowOff>0</xdr:rowOff>
    </xdr:from>
    <xdr:to>
      <xdr:col>47</xdr:col>
      <xdr:colOff>527050</xdr:colOff>
      <xdr:row>147</xdr:row>
      <xdr:rowOff>857250</xdr:rowOff>
    </xdr:to>
    <xdr:graphicFrame macro="">
      <xdr:nvGraphicFramePr>
        <xdr:cNvPr id="35" name="Chart 34">
          <a:extLst>
            <a:ext uri="{FF2B5EF4-FFF2-40B4-BE49-F238E27FC236}">
              <a16:creationId xmlns:a16="http://schemas.microsoft.com/office/drawing/2014/main" id="{EF548B31-EDCE-4771-864B-FEED3FA353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6350</xdr:colOff>
      <xdr:row>261</xdr:row>
      <xdr:rowOff>6350</xdr:rowOff>
    </xdr:from>
    <xdr:to>
      <xdr:col>13</xdr:col>
      <xdr:colOff>406400</xdr:colOff>
      <xdr:row>301</xdr:row>
      <xdr:rowOff>50800</xdr:rowOff>
    </xdr:to>
    <xdr:graphicFrame macro="">
      <xdr:nvGraphicFramePr>
        <xdr:cNvPr id="38" name="Chart 37">
          <a:extLst>
            <a:ext uri="{FF2B5EF4-FFF2-40B4-BE49-F238E27FC236}">
              <a16:creationId xmlns:a16="http://schemas.microsoft.com/office/drawing/2014/main" id="{B290A8A5-C6F4-4A42-BD62-AB0C57829A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19050</xdr:colOff>
      <xdr:row>302</xdr:row>
      <xdr:rowOff>190500</xdr:rowOff>
    </xdr:from>
    <xdr:to>
      <xdr:col>37</xdr:col>
      <xdr:colOff>50800</xdr:colOff>
      <xdr:row>305</xdr:row>
      <xdr:rowOff>0</xdr:rowOff>
    </xdr:to>
    <xdr:sp macro="" textlink="">
      <xdr:nvSpPr>
        <xdr:cNvPr id="21" name="TextBox 1">
          <a:extLst>
            <a:ext uri="{FF2B5EF4-FFF2-40B4-BE49-F238E27FC236}">
              <a16:creationId xmlns:a16="http://schemas.microsoft.com/office/drawing/2014/main" id="{AACE69D8-9286-4764-8FB3-ADE3802C6136}"/>
            </a:ext>
          </a:extLst>
        </xdr:cNvPr>
        <xdr:cNvSpPr txBox="1"/>
      </xdr:nvSpPr>
      <xdr:spPr>
        <a:xfrm>
          <a:off x="17164050" y="45859700"/>
          <a:ext cx="11093450" cy="628630"/>
        </a:xfrm>
        <a:prstGeom prst="rect">
          <a:avLst/>
        </a:prstGeom>
        <a:solidFill>
          <a:schemeClr val="bg1"/>
        </a:solidFill>
      </xdr:spPr>
      <xdr:txBody>
        <a:bodyPr wrap="square" rtlCol="0" anchor="t"/>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r>
            <a:rPr lang="en-GB" sz="1600" b="1" baseline="0">
              <a:solidFill>
                <a:srgbClr val="FF00FF"/>
              </a:solidFill>
              <a:latin typeface="Ink Free" panose="03080402000500000000" pitchFamily="66" charset="0"/>
            </a:rPr>
            <a:t>     Religiosity is entirely cultural. Climate-change supportive attitudes across nations, correlating (unconstrained questions)</a:t>
          </a:r>
        </a:p>
        <a:p>
          <a:pPr algn="l"/>
          <a:r>
            <a:rPr lang="en-GB" sz="1600" b="1" baseline="0">
              <a:solidFill>
                <a:srgbClr val="FF00FF"/>
              </a:solidFill>
              <a:latin typeface="Ink Free" panose="03080402000500000000" pitchFamily="66" charset="0"/>
            </a:rPr>
            <a:t>        or anti-correlating (reality-constrained questions), are cultural too. Resistive attitudes also turn out to be cultural.</a:t>
          </a:r>
          <a:endParaRPr lang="en-GB" sz="1600" b="1">
            <a:solidFill>
              <a:srgbClr val="FF00FF"/>
            </a:solidFill>
            <a:latin typeface="Ink Free" panose="03080402000500000000" pitchFamily="66" charset="0"/>
          </a:endParaRPr>
        </a:p>
      </xdr:txBody>
    </xdr:sp>
    <xdr:clientData/>
  </xdr:twoCellAnchor>
  <xdr:twoCellAnchor>
    <xdr:from>
      <xdr:col>19</xdr:col>
      <xdr:colOff>0</xdr:colOff>
      <xdr:row>261</xdr:row>
      <xdr:rowOff>0</xdr:rowOff>
    </xdr:from>
    <xdr:to>
      <xdr:col>36</xdr:col>
      <xdr:colOff>603250</xdr:colOff>
      <xdr:row>263</xdr:row>
      <xdr:rowOff>0</xdr:rowOff>
    </xdr:to>
    <xdr:sp macro="" textlink="">
      <xdr:nvSpPr>
        <xdr:cNvPr id="22" name="TextBox 1">
          <a:extLst>
            <a:ext uri="{FF2B5EF4-FFF2-40B4-BE49-F238E27FC236}">
              <a16:creationId xmlns:a16="http://schemas.microsoft.com/office/drawing/2014/main" id="{694E1670-862A-457F-A0E2-6D4D63E06AB3}"/>
            </a:ext>
          </a:extLst>
        </xdr:cNvPr>
        <xdr:cNvSpPr txBox="1"/>
      </xdr:nvSpPr>
      <xdr:spPr>
        <a:xfrm>
          <a:off x="17145000" y="36239450"/>
          <a:ext cx="11055350" cy="368300"/>
        </a:xfrm>
        <a:prstGeom prst="rect">
          <a:avLst/>
        </a:prstGeom>
        <a:solidFill>
          <a:schemeClr val="bg1"/>
        </a:solidFill>
      </xdr:spPr>
      <xdr:txBody>
        <a:bodyPr wrap="square" rtlCol="0" anchor="b"/>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r>
            <a:rPr lang="en-GB" sz="1200" b="1">
              <a:solidFill>
                <a:schemeClr val="tx1">
                  <a:lumMod val="65000"/>
                  <a:lumOff val="35000"/>
                </a:schemeClr>
              </a:solidFill>
            </a:rPr>
            <a:t>Andy West  wearenarrative.wordpress.com</a:t>
          </a:r>
        </a:p>
      </xdr:txBody>
    </xdr:sp>
    <xdr:clientData/>
  </xdr:twoCellAnchor>
  <xdr:twoCellAnchor>
    <xdr:from>
      <xdr:col>11</xdr:col>
      <xdr:colOff>3174</xdr:colOff>
      <xdr:row>149</xdr:row>
      <xdr:rowOff>228600</xdr:rowOff>
    </xdr:from>
    <xdr:to>
      <xdr:col>29</xdr:col>
      <xdr:colOff>12699</xdr:colOff>
      <xdr:row>183</xdr:row>
      <xdr:rowOff>12700</xdr:rowOff>
    </xdr:to>
    <xdr:graphicFrame macro="">
      <xdr:nvGraphicFramePr>
        <xdr:cNvPr id="2" name="Chart 1">
          <a:extLst>
            <a:ext uri="{FF2B5EF4-FFF2-40B4-BE49-F238E27FC236}">
              <a16:creationId xmlns:a16="http://schemas.microsoft.com/office/drawing/2014/main" id="{1FFC6155-9D1C-4703-AFBA-2A55E61DC9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0</xdr:colOff>
      <xdr:row>305</xdr:row>
      <xdr:rowOff>0</xdr:rowOff>
    </xdr:from>
    <xdr:to>
      <xdr:col>13</xdr:col>
      <xdr:colOff>400050</xdr:colOff>
      <xdr:row>355</xdr:row>
      <xdr:rowOff>31750</xdr:rowOff>
    </xdr:to>
    <xdr:graphicFrame macro="">
      <xdr:nvGraphicFramePr>
        <xdr:cNvPr id="18" name="Chart 17">
          <a:extLst>
            <a:ext uri="{FF2B5EF4-FFF2-40B4-BE49-F238E27FC236}">
              <a16:creationId xmlns:a16="http://schemas.microsoft.com/office/drawing/2014/main" id="{B2821E0C-8F9D-4CE7-8FE8-7A35ACD70D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28</xdr:col>
      <xdr:colOff>0</xdr:colOff>
      <xdr:row>8</xdr:row>
      <xdr:rowOff>0</xdr:rowOff>
    </xdr:from>
    <xdr:to>
      <xdr:col>44</xdr:col>
      <xdr:colOff>520700</xdr:colOff>
      <xdr:row>34</xdr:row>
      <xdr:rowOff>161925</xdr:rowOff>
    </xdr:to>
    <xdr:graphicFrame macro="">
      <xdr:nvGraphicFramePr>
        <xdr:cNvPr id="23" name="Chart 22">
          <a:extLst>
            <a:ext uri="{FF2B5EF4-FFF2-40B4-BE49-F238E27FC236}">
              <a16:creationId xmlns:a16="http://schemas.microsoft.com/office/drawing/2014/main" id="{A38F6D5A-BE24-40BD-A0F0-BAE992BE2C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28</xdr:col>
      <xdr:colOff>0</xdr:colOff>
      <xdr:row>42</xdr:row>
      <xdr:rowOff>0</xdr:rowOff>
    </xdr:from>
    <xdr:to>
      <xdr:col>44</xdr:col>
      <xdr:colOff>533400</xdr:colOff>
      <xdr:row>69</xdr:row>
      <xdr:rowOff>12700</xdr:rowOff>
    </xdr:to>
    <xdr:graphicFrame macro="">
      <xdr:nvGraphicFramePr>
        <xdr:cNvPr id="24" name="Chart 23">
          <a:extLst>
            <a:ext uri="{FF2B5EF4-FFF2-40B4-BE49-F238E27FC236}">
              <a16:creationId xmlns:a16="http://schemas.microsoft.com/office/drawing/2014/main" id="{2E945E80-7455-4EEF-9A72-8531641D78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46</xdr:col>
      <xdr:colOff>0</xdr:colOff>
      <xdr:row>42</xdr:row>
      <xdr:rowOff>0</xdr:rowOff>
    </xdr:from>
    <xdr:to>
      <xdr:col>63</xdr:col>
      <xdr:colOff>12700</xdr:colOff>
      <xdr:row>69</xdr:row>
      <xdr:rowOff>12700</xdr:rowOff>
    </xdr:to>
    <xdr:graphicFrame macro="">
      <xdr:nvGraphicFramePr>
        <xdr:cNvPr id="25" name="Chart 24">
          <a:extLst>
            <a:ext uri="{FF2B5EF4-FFF2-40B4-BE49-F238E27FC236}">
              <a16:creationId xmlns:a16="http://schemas.microsoft.com/office/drawing/2014/main" id="{D1D8B602-5B70-4FC5-9CC4-F270A0FCC1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668564</xdr:colOff>
      <xdr:row>185</xdr:row>
      <xdr:rowOff>655863</xdr:rowOff>
    </xdr:from>
    <xdr:to>
      <xdr:col>22</xdr:col>
      <xdr:colOff>603250</xdr:colOff>
      <xdr:row>215</xdr:row>
      <xdr:rowOff>171450</xdr:rowOff>
    </xdr:to>
    <xdr:graphicFrame macro="">
      <xdr:nvGraphicFramePr>
        <xdr:cNvPr id="3" name="Chart 2">
          <a:extLst>
            <a:ext uri="{FF2B5EF4-FFF2-40B4-BE49-F238E27FC236}">
              <a16:creationId xmlns:a16="http://schemas.microsoft.com/office/drawing/2014/main" id="{B72CB187-0373-44D2-9064-2F30C65B051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xdr:col>
      <xdr:colOff>636814</xdr:colOff>
      <xdr:row>225</xdr:row>
      <xdr:rowOff>2720</xdr:rowOff>
    </xdr:from>
    <xdr:to>
      <xdr:col>23</xdr:col>
      <xdr:colOff>19050</xdr:colOff>
      <xdr:row>256</xdr:row>
      <xdr:rowOff>0</xdr:rowOff>
    </xdr:to>
    <xdr:graphicFrame macro="">
      <xdr:nvGraphicFramePr>
        <xdr:cNvPr id="5" name="Chart 4">
          <a:extLst>
            <a:ext uri="{FF2B5EF4-FFF2-40B4-BE49-F238E27FC236}">
              <a16:creationId xmlns:a16="http://schemas.microsoft.com/office/drawing/2014/main" id="{BE613962-7511-4548-A38C-8442D8B5452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0</xdr:colOff>
      <xdr:row>263</xdr:row>
      <xdr:rowOff>0</xdr:rowOff>
    </xdr:from>
    <xdr:to>
      <xdr:col>36</xdr:col>
      <xdr:colOff>84364</xdr:colOff>
      <xdr:row>302</xdr:row>
      <xdr:rowOff>180521</xdr:rowOff>
    </xdr:to>
    <xdr:graphicFrame macro="">
      <xdr:nvGraphicFramePr>
        <xdr:cNvPr id="26" name="Chart 25">
          <a:extLst>
            <a:ext uri="{FF2B5EF4-FFF2-40B4-BE49-F238E27FC236}">
              <a16:creationId xmlns:a16="http://schemas.microsoft.com/office/drawing/2014/main" id="{C61E2C5E-84DB-4A38-9644-738713AD69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31</xdr:col>
      <xdr:colOff>0</xdr:colOff>
      <xdr:row>77</xdr:row>
      <xdr:rowOff>0</xdr:rowOff>
    </xdr:from>
    <xdr:to>
      <xdr:col>49</xdr:col>
      <xdr:colOff>6350</xdr:colOff>
      <xdr:row>106</xdr:row>
      <xdr:rowOff>0</xdr:rowOff>
    </xdr:to>
    <xdr:graphicFrame macro="">
      <xdr:nvGraphicFramePr>
        <xdr:cNvPr id="33" name="Chart 32">
          <a:extLst>
            <a:ext uri="{FF2B5EF4-FFF2-40B4-BE49-F238E27FC236}">
              <a16:creationId xmlns:a16="http://schemas.microsoft.com/office/drawing/2014/main" id="{3511667A-2A12-4673-A5C7-9C4FB4E1AF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19</xdr:col>
      <xdr:colOff>0</xdr:colOff>
      <xdr:row>307</xdr:row>
      <xdr:rowOff>0</xdr:rowOff>
    </xdr:from>
    <xdr:to>
      <xdr:col>36</xdr:col>
      <xdr:colOff>520700</xdr:colOff>
      <xdr:row>357</xdr:row>
      <xdr:rowOff>31750</xdr:rowOff>
    </xdr:to>
    <xdr:graphicFrame macro="">
      <xdr:nvGraphicFramePr>
        <xdr:cNvPr id="4" name="Chart 3">
          <a:extLst>
            <a:ext uri="{FF2B5EF4-FFF2-40B4-BE49-F238E27FC236}">
              <a16:creationId xmlns:a16="http://schemas.microsoft.com/office/drawing/2014/main" id="{8EDC170D-A204-4573-B5F3-1CD739567C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0.53642</cdr:x>
      <cdr:y>0.63678</cdr:y>
    </cdr:from>
    <cdr:to>
      <cdr:x>0.75749</cdr:x>
      <cdr:y>0.66704</cdr:y>
    </cdr:to>
    <cdr:sp macro="" textlink="">
      <cdr:nvSpPr>
        <cdr:cNvPr id="45" name="TextBox 32">
          <a:extLst xmlns:a="http://schemas.openxmlformats.org/drawingml/2006/main">
            <a:ext uri="{FF2B5EF4-FFF2-40B4-BE49-F238E27FC236}">
              <a16:creationId xmlns:a16="http://schemas.microsoft.com/office/drawing/2014/main" id="{5615ACBB-BE05-47A8-B270-693A6B98FCA8}"/>
            </a:ext>
          </a:extLst>
        </cdr:cNvPr>
        <cdr:cNvSpPr txBox="1"/>
      </cdr:nvSpPr>
      <cdr:spPr>
        <a:xfrm xmlns:a="http://schemas.openxmlformats.org/drawingml/2006/main" rot="1471559">
          <a:off x="5885994" y="5883380"/>
          <a:ext cx="2425757" cy="279580"/>
        </a:xfrm>
        <a:prstGeom xmlns:a="http://schemas.openxmlformats.org/drawingml/2006/main" prst="rect">
          <a:avLst/>
        </a:prstGeom>
        <a:noFill xmlns:a="http://schemas.openxmlformats.org/drawingml/2006/main"/>
        <a:ln xmlns:a="http://schemas.openxmlformats.org/drawingml/2006/main" w="6350"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0" i="0" baseline="0">
              <a:solidFill>
                <a:schemeClr val="accent2">
                  <a:lumMod val="60000"/>
                  <a:lumOff val="40000"/>
                </a:schemeClr>
              </a:solidFill>
            </a:rPr>
            <a:t>Weakly reality-Constrained</a:t>
          </a:r>
        </a:p>
      </cdr:txBody>
    </cdr:sp>
  </cdr:relSizeAnchor>
  <cdr:relSizeAnchor xmlns:cdr="http://schemas.openxmlformats.org/drawingml/2006/chartDrawing">
    <cdr:from>
      <cdr:x>0.27866</cdr:x>
      <cdr:y>0.57697</cdr:y>
    </cdr:from>
    <cdr:to>
      <cdr:x>0.68215</cdr:x>
      <cdr:y>0.62469</cdr:y>
    </cdr:to>
    <cdr:sp macro="" textlink="">
      <cdr:nvSpPr>
        <cdr:cNvPr id="46" name="TextBox 32">
          <a:extLst xmlns:a="http://schemas.openxmlformats.org/drawingml/2006/main">
            <a:ext uri="{FF2B5EF4-FFF2-40B4-BE49-F238E27FC236}">
              <a16:creationId xmlns:a16="http://schemas.microsoft.com/office/drawing/2014/main" id="{1BC16175-5DCE-46E3-81A8-F0AA91904B82}"/>
            </a:ext>
          </a:extLst>
        </cdr:cNvPr>
        <cdr:cNvSpPr txBox="1"/>
      </cdr:nvSpPr>
      <cdr:spPr>
        <a:xfrm xmlns:a="http://schemas.openxmlformats.org/drawingml/2006/main" rot="19252090">
          <a:off x="3132757" y="5314021"/>
          <a:ext cx="4536124" cy="439512"/>
        </a:xfrm>
        <a:prstGeom xmlns:a="http://schemas.openxmlformats.org/drawingml/2006/main" prst="rect">
          <a:avLst/>
        </a:prstGeom>
        <a:noFill xmlns:a="http://schemas.openxmlformats.org/drawingml/2006/main"/>
        <a:ln xmlns:a="http://schemas.openxmlformats.org/drawingml/2006/main" w="6350"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0" i="0" baseline="0">
              <a:solidFill>
                <a:schemeClr val="accent1"/>
              </a:solidFill>
            </a:rPr>
            <a:t>Strongly Aligned to cultural narrative of catastrophe</a:t>
          </a:r>
        </a:p>
      </cdr:txBody>
    </cdr:sp>
  </cdr:relSizeAnchor>
  <cdr:relSizeAnchor xmlns:cdr="http://schemas.openxmlformats.org/drawingml/2006/chartDrawing">
    <cdr:from>
      <cdr:x>0.21123</cdr:x>
      <cdr:y>0.58076</cdr:y>
    </cdr:from>
    <cdr:to>
      <cdr:x>0.79167</cdr:x>
      <cdr:y>0.79381</cdr:y>
    </cdr:to>
    <cdr:cxnSp macro="">
      <cdr:nvCxnSpPr>
        <cdr:cNvPr id="49" name="Straight Connector 48">
          <a:extLst xmlns:a="http://schemas.openxmlformats.org/drawingml/2006/main">
            <a:ext uri="{FF2B5EF4-FFF2-40B4-BE49-F238E27FC236}">
              <a16:creationId xmlns:a16="http://schemas.microsoft.com/office/drawing/2014/main" id="{F17B06B8-3CE8-466B-BC53-369FFF27B86F}"/>
            </a:ext>
          </a:extLst>
        </cdr:cNvPr>
        <cdr:cNvCxnSpPr/>
      </cdr:nvCxnSpPr>
      <cdr:spPr>
        <a:xfrm xmlns:a="http://schemas.openxmlformats.org/drawingml/2006/main">
          <a:off x="2317750" y="5365750"/>
          <a:ext cx="6369050" cy="1968500"/>
        </a:xfrm>
        <a:prstGeom xmlns:a="http://schemas.openxmlformats.org/drawingml/2006/main" prst="line">
          <a:avLst/>
        </a:prstGeom>
        <a:ln xmlns:a="http://schemas.openxmlformats.org/drawingml/2006/main" w="28575">
          <a:solidFill>
            <a:schemeClr val="accent2">
              <a:alpha val="6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0.49759</cdr:x>
      <cdr:y>0.69759</cdr:y>
    </cdr:from>
    <cdr:to>
      <cdr:x>0.71965</cdr:x>
      <cdr:y>0.72784</cdr:y>
    </cdr:to>
    <cdr:sp macro="" textlink="">
      <cdr:nvSpPr>
        <cdr:cNvPr id="52" name="TextBox 32">
          <a:extLst xmlns:a="http://schemas.openxmlformats.org/drawingml/2006/main">
            <a:ext uri="{FF2B5EF4-FFF2-40B4-BE49-F238E27FC236}">
              <a16:creationId xmlns:a16="http://schemas.microsoft.com/office/drawing/2014/main" id="{0B1D0475-BD3B-4359-9528-F1847EA328EB}"/>
            </a:ext>
          </a:extLst>
        </cdr:cNvPr>
        <cdr:cNvSpPr txBox="1"/>
      </cdr:nvSpPr>
      <cdr:spPr>
        <a:xfrm xmlns:a="http://schemas.openxmlformats.org/drawingml/2006/main" rot="1070193">
          <a:off x="5459902" y="6445252"/>
          <a:ext cx="2436620" cy="279487"/>
        </a:xfrm>
        <a:prstGeom xmlns:a="http://schemas.openxmlformats.org/drawingml/2006/main" prst="rect">
          <a:avLst/>
        </a:prstGeom>
        <a:noFill xmlns:a="http://schemas.openxmlformats.org/drawingml/2006/main"/>
        <a:ln xmlns:a="http://schemas.openxmlformats.org/drawingml/2006/main" w="6350"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0" i="0" baseline="0">
              <a:solidFill>
                <a:srgbClr val="F1A069"/>
              </a:solidFill>
            </a:rPr>
            <a:t>Medium reality-Constrained</a:t>
          </a:r>
        </a:p>
      </cdr:txBody>
    </cdr:sp>
  </cdr:relSizeAnchor>
  <cdr:relSizeAnchor xmlns:cdr="http://schemas.openxmlformats.org/drawingml/2006/chartDrawing">
    <cdr:from>
      <cdr:x>0.48847</cdr:x>
      <cdr:y>0.76835</cdr:y>
    </cdr:from>
    <cdr:to>
      <cdr:x>0.72183</cdr:x>
      <cdr:y>0.8058</cdr:y>
    </cdr:to>
    <cdr:sp macro="" textlink="">
      <cdr:nvSpPr>
        <cdr:cNvPr id="53" name="TextBox 32">
          <a:extLst xmlns:a="http://schemas.openxmlformats.org/drawingml/2006/main">
            <a:ext uri="{FF2B5EF4-FFF2-40B4-BE49-F238E27FC236}">
              <a16:creationId xmlns:a16="http://schemas.microsoft.com/office/drawing/2014/main" id="{506A25BF-2B49-4129-A597-5FF31B449B3A}"/>
            </a:ext>
          </a:extLst>
        </cdr:cNvPr>
        <cdr:cNvSpPr txBox="1"/>
      </cdr:nvSpPr>
      <cdr:spPr>
        <a:xfrm xmlns:a="http://schemas.openxmlformats.org/drawingml/2006/main" rot="497440">
          <a:off x="5359849" y="7098994"/>
          <a:ext cx="2560612" cy="345972"/>
        </a:xfrm>
        <a:prstGeom xmlns:a="http://schemas.openxmlformats.org/drawingml/2006/main" prst="rect">
          <a:avLst/>
        </a:prstGeom>
        <a:noFill xmlns:a="http://schemas.openxmlformats.org/drawingml/2006/main"/>
        <a:ln xmlns:a="http://schemas.openxmlformats.org/drawingml/2006/main" w="6350"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0" i="0" baseline="0">
              <a:solidFill>
                <a:srgbClr val="EE8E4C"/>
              </a:solidFill>
            </a:rPr>
            <a:t>Strongly reality-Constrained</a:t>
          </a:r>
        </a:p>
      </cdr:txBody>
    </cdr:sp>
  </cdr:relSizeAnchor>
  <cdr:relSizeAnchor xmlns:cdr="http://schemas.openxmlformats.org/drawingml/2006/chartDrawing">
    <cdr:from>
      <cdr:x>0.51558</cdr:x>
      <cdr:y>0.83722</cdr:y>
    </cdr:from>
    <cdr:to>
      <cdr:x>0.71274</cdr:x>
      <cdr:y>0.86748</cdr:y>
    </cdr:to>
    <cdr:sp macro="" textlink="">
      <cdr:nvSpPr>
        <cdr:cNvPr id="54" name="TextBox 32">
          <a:extLst xmlns:a="http://schemas.openxmlformats.org/drawingml/2006/main">
            <a:ext uri="{FF2B5EF4-FFF2-40B4-BE49-F238E27FC236}">
              <a16:creationId xmlns:a16="http://schemas.microsoft.com/office/drawing/2014/main" id="{308FAC61-73F4-4114-9B86-73E7A59C9CB4}"/>
            </a:ext>
          </a:extLst>
        </cdr:cNvPr>
        <cdr:cNvSpPr txBox="1"/>
      </cdr:nvSpPr>
      <cdr:spPr>
        <a:xfrm xmlns:a="http://schemas.openxmlformats.org/drawingml/2006/main" rot="291415">
          <a:off x="5657345" y="7729927"/>
          <a:ext cx="2163397" cy="279388"/>
        </a:xfrm>
        <a:prstGeom xmlns:a="http://schemas.openxmlformats.org/drawingml/2006/main" prst="rect">
          <a:avLst/>
        </a:prstGeom>
        <a:noFill xmlns:a="http://schemas.openxmlformats.org/drawingml/2006/main"/>
        <a:ln xmlns:a="http://schemas.openxmlformats.org/drawingml/2006/main" w="6350"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0" i="0" baseline="0">
              <a:solidFill>
                <a:schemeClr val="accent2"/>
              </a:solidFill>
            </a:rPr>
            <a:t>Fully reality-Constrained</a:t>
          </a:r>
        </a:p>
      </cdr:txBody>
    </cdr:sp>
  </cdr:relSizeAnchor>
  <cdr:relSizeAnchor xmlns:cdr="http://schemas.openxmlformats.org/drawingml/2006/chartDrawing">
    <cdr:from>
      <cdr:x>0.24016</cdr:x>
      <cdr:y>0.48703</cdr:y>
    </cdr:from>
    <cdr:to>
      <cdr:x>0.64093</cdr:x>
      <cdr:y>0.53357</cdr:y>
    </cdr:to>
    <cdr:sp macro="" textlink="">
      <cdr:nvSpPr>
        <cdr:cNvPr id="55" name="TextBox 32">
          <a:extLst xmlns:a="http://schemas.openxmlformats.org/drawingml/2006/main">
            <a:ext uri="{FF2B5EF4-FFF2-40B4-BE49-F238E27FC236}">
              <a16:creationId xmlns:a16="http://schemas.microsoft.com/office/drawing/2014/main" id="{7E12AF2D-DC0F-4BD2-89CA-38E4E8C6E9CF}"/>
            </a:ext>
          </a:extLst>
        </cdr:cNvPr>
        <cdr:cNvSpPr txBox="1"/>
      </cdr:nvSpPr>
      <cdr:spPr>
        <a:xfrm xmlns:a="http://schemas.openxmlformats.org/drawingml/2006/main" rot="20058919">
          <a:off x="2699885" y="4485658"/>
          <a:ext cx="4505647" cy="428643"/>
        </a:xfrm>
        <a:prstGeom xmlns:a="http://schemas.openxmlformats.org/drawingml/2006/main" prst="rect">
          <a:avLst/>
        </a:prstGeom>
        <a:noFill xmlns:a="http://schemas.openxmlformats.org/drawingml/2006/main"/>
        <a:ln xmlns:a="http://schemas.openxmlformats.org/drawingml/2006/main" w="6350"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0" i="0" baseline="0">
              <a:solidFill>
                <a:srgbClr val="82A1D8"/>
              </a:solidFill>
            </a:rPr>
            <a:t>Weakly Aligned to cultural narrative of catastrophe</a:t>
          </a:r>
        </a:p>
      </cdr:txBody>
    </cdr:sp>
  </cdr:relSizeAnchor>
  <cdr:relSizeAnchor xmlns:cdr="http://schemas.openxmlformats.org/drawingml/2006/chartDrawing">
    <cdr:from>
      <cdr:x>0.78935</cdr:x>
      <cdr:y>0.86819</cdr:y>
    </cdr:from>
    <cdr:to>
      <cdr:x>0.83333</cdr:x>
      <cdr:y>0.90646</cdr:y>
    </cdr:to>
    <cdr:sp macro="" textlink="">
      <cdr:nvSpPr>
        <cdr:cNvPr id="37" name="TextBox 36">
          <a:extLst xmlns:a="http://schemas.openxmlformats.org/drawingml/2006/main">
            <a:ext uri="{FF2B5EF4-FFF2-40B4-BE49-F238E27FC236}">
              <a16:creationId xmlns:a16="http://schemas.microsoft.com/office/drawing/2014/main" id="{7FF9BA0B-B8E6-430E-B7BA-C829A99C821A}"/>
            </a:ext>
          </a:extLst>
        </cdr:cNvPr>
        <cdr:cNvSpPr txBox="1"/>
      </cdr:nvSpPr>
      <cdr:spPr>
        <a:xfrm xmlns:a="http://schemas.openxmlformats.org/drawingml/2006/main">
          <a:off x="8661381" y="8015911"/>
          <a:ext cx="482620" cy="35338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200" b="1">
              <a:solidFill>
                <a:schemeClr val="tx1">
                  <a:lumMod val="65000"/>
                  <a:lumOff val="35000"/>
                </a:schemeClr>
              </a:solidFill>
            </a:rPr>
            <a:t>FC </a:t>
          </a:r>
          <a:endParaRPr lang="en-GB" sz="1000" b="1">
            <a:solidFill>
              <a:schemeClr val="tx1">
                <a:lumMod val="65000"/>
                <a:lumOff val="35000"/>
              </a:schemeClr>
            </a:solidFill>
          </a:endParaRPr>
        </a:p>
      </cdr:txBody>
    </cdr:sp>
  </cdr:relSizeAnchor>
  <cdr:relSizeAnchor xmlns:cdr="http://schemas.openxmlformats.org/drawingml/2006/chartDrawing">
    <cdr:from>
      <cdr:x>0.78646</cdr:x>
      <cdr:y>0.73112</cdr:y>
    </cdr:from>
    <cdr:to>
      <cdr:x>0.88137</cdr:x>
      <cdr:y>0.76647</cdr:y>
    </cdr:to>
    <cdr:sp macro="" textlink="">
      <cdr:nvSpPr>
        <cdr:cNvPr id="57" name="TextBox 1">
          <a:extLst xmlns:a="http://schemas.openxmlformats.org/drawingml/2006/main">
            <a:ext uri="{FF2B5EF4-FFF2-40B4-BE49-F238E27FC236}">
              <a16:creationId xmlns:a16="http://schemas.microsoft.com/office/drawing/2014/main" id="{9F133AA4-1308-45EF-9CB6-A58B84DB92F6}"/>
            </a:ext>
          </a:extLst>
        </cdr:cNvPr>
        <cdr:cNvSpPr txBox="1"/>
      </cdr:nvSpPr>
      <cdr:spPr>
        <a:xfrm xmlns:a="http://schemas.openxmlformats.org/drawingml/2006/main">
          <a:off x="8629626" y="6755036"/>
          <a:ext cx="1041428" cy="32660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tx1">
                  <a:lumMod val="65000"/>
                  <a:lumOff val="35000"/>
                </a:schemeClr>
              </a:solidFill>
            </a:rPr>
            <a:t>WC (r=-0.75)</a:t>
          </a:r>
        </a:p>
      </cdr:txBody>
    </cdr:sp>
  </cdr:relSizeAnchor>
  <cdr:relSizeAnchor xmlns:cdr="http://schemas.openxmlformats.org/drawingml/2006/chartDrawing">
    <cdr:from>
      <cdr:x>0.78646</cdr:x>
      <cdr:y>0.77742</cdr:y>
    </cdr:from>
    <cdr:to>
      <cdr:x>0.82523</cdr:x>
      <cdr:y>0.81276</cdr:y>
    </cdr:to>
    <cdr:sp macro="" textlink="">
      <cdr:nvSpPr>
        <cdr:cNvPr id="58" name="TextBox 1">
          <a:extLst xmlns:a="http://schemas.openxmlformats.org/drawingml/2006/main">
            <a:ext uri="{FF2B5EF4-FFF2-40B4-BE49-F238E27FC236}">
              <a16:creationId xmlns:a16="http://schemas.microsoft.com/office/drawing/2014/main" id="{9F133AA4-1308-45EF-9CB6-A58B84DB92F6}"/>
            </a:ext>
          </a:extLst>
        </cdr:cNvPr>
        <cdr:cNvSpPr txBox="1"/>
      </cdr:nvSpPr>
      <cdr:spPr>
        <a:xfrm xmlns:a="http://schemas.openxmlformats.org/drawingml/2006/main">
          <a:off x="8629683" y="7182770"/>
          <a:ext cx="425415" cy="32651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tx1">
                  <a:lumMod val="65000"/>
                  <a:lumOff val="35000"/>
                </a:schemeClr>
              </a:solidFill>
            </a:rPr>
            <a:t>MC</a:t>
          </a:r>
        </a:p>
      </cdr:txBody>
    </cdr:sp>
  </cdr:relSizeAnchor>
  <cdr:relSizeAnchor xmlns:cdr="http://schemas.openxmlformats.org/drawingml/2006/chartDrawing">
    <cdr:from>
      <cdr:x>0.78935</cdr:x>
      <cdr:y>0.8188</cdr:y>
    </cdr:from>
    <cdr:to>
      <cdr:x>0.87558</cdr:x>
      <cdr:y>0.85415</cdr:y>
    </cdr:to>
    <cdr:sp macro="" textlink="">
      <cdr:nvSpPr>
        <cdr:cNvPr id="59" name="TextBox 1">
          <a:extLst xmlns:a="http://schemas.openxmlformats.org/drawingml/2006/main">
            <a:ext uri="{FF2B5EF4-FFF2-40B4-BE49-F238E27FC236}">
              <a16:creationId xmlns:a16="http://schemas.microsoft.com/office/drawing/2014/main" id="{9F133AA4-1308-45EF-9CB6-A58B84DB92F6}"/>
            </a:ext>
          </a:extLst>
        </cdr:cNvPr>
        <cdr:cNvSpPr txBox="1"/>
      </cdr:nvSpPr>
      <cdr:spPr>
        <a:xfrm xmlns:a="http://schemas.openxmlformats.org/drawingml/2006/main">
          <a:off x="8661380" y="7565079"/>
          <a:ext cx="946170" cy="32660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tx1">
                  <a:lumMod val="65000"/>
                  <a:lumOff val="35000"/>
                </a:schemeClr>
              </a:solidFill>
            </a:rPr>
            <a:t>SC (r=-0.57)</a:t>
          </a:r>
        </a:p>
      </cdr:txBody>
    </cdr:sp>
  </cdr:relSizeAnchor>
  <cdr:relSizeAnchor xmlns:cdr="http://schemas.openxmlformats.org/drawingml/2006/chartDrawing">
    <cdr:from>
      <cdr:x>0.78819</cdr:x>
      <cdr:y>0.25401</cdr:y>
    </cdr:from>
    <cdr:to>
      <cdr:x>0.87384</cdr:x>
      <cdr:y>0.28711</cdr:y>
    </cdr:to>
    <cdr:sp macro="" textlink="">
      <cdr:nvSpPr>
        <cdr:cNvPr id="60" name="TextBox 1">
          <a:extLst xmlns:a="http://schemas.openxmlformats.org/drawingml/2006/main">
            <a:ext uri="{FF2B5EF4-FFF2-40B4-BE49-F238E27FC236}">
              <a16:creationId xmlns:a16="http://schemas.microsoft.com/office/drawing/2014/main" id="{9F133AA4-1308-45EF-9CB6-A58B84DB92F6}"/>
            </a:ext>
          </a:extLst>
        </cdr:cNvPr>
        <cdr:cNvSpPr txBox="1"/>
      </cdr:nvSpPr>
      <cdr:spPr>
        <a:xfrm xmlns:a="http://schemas.openxmlformats.org/drawingml/2006/main">
          <a:off x="8861006" y="2339522"/>
          <a:ext cx="962896" cy="304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tx1">
                  <a:lumMod val="65000"/>
                  <a:lumOff val="35000"/>
                </a:schemeClr>
              </a:solidFill>
            </a:rPr>
            <a:t>SA (r=0.94)</a:t>
          </a:r>
        </a:p>
      </cdr:txBody>
    </cdr:sp>
  </cdr:relSizeAnchor>
  <cdr:relSizeAnchor xmlns:cdr="http://schemas.openxmlformats.org/drawingml/2006/chartDrawing">
    <cdr:from>
      <cdr:x>0.77067</cdr:x>
      <cdr:y>0.32725</cdr:y>
    </cdr:from>
    <cdr:to>
      <cdr:x>0.86963</cdr:x>
      <cdr:y>0.38616</cdr:y>
    </cdr:to>
    <cdr:sp macro="" textlink="">
      <cdr:nvSpPr>
        <cdr:cNvPr id="61" name="TextBox 1">
          <a:extLst xmlns:a="http://schemas.openxmlformats.org/drawingml/2006/main">
            <a:ext uri="{FF2B5EF4-FFF2-40B4-BE49-F238E27FC236}">
              <a16:creationId xmlns:a16="http://schemas.microsoft.com/office/drawing/2014/main" id="{C4405D7D-6D04-428F-8C35-AB7989633B5D}"/>
            </a:ext>
          </a:extLst>
        </cdr:cNvPr>
        <cdr:cNvSpPr txBox="1"/>
      </cdr:nvSpPr>
      <cdr:spPr>
        <a:xfrm xmlns:a="http://schemas.openxmlformats.org/drawingml/2006/main">
          <a:off x="8664098" y="3014069"/>
          <a:ext cx="1112530" cy="5425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tx1">
                  <a:lumMod val="65000"/>
                  <a:lumOff val="35000"/>
                </a:schemeClr>
              </a:solidFill>
            </a:rPr>
            <a:t>WA (r=0.89)</a:t>
          </a:r>
        </a:p>
        <a:p xmlns:a="http://schemas.openxmlformats.org/drawingml/2006/main">
          <a:r>
            <a:rPr lang="en-GB" sz="1200" b="1">
              <a:solidFill>
                <a:srgbClr val="00B050"/>
              </a:solidFill>
            </a:rPr>
            <a:t>&amp; WA1(r=0.7)</a:t>
          </a:r>
        </a:p>
      </cdr:txBody>
    </cdr:sp>
  </cdr:relSizeAnchor>
  <cdr:relSizeAnchor xmlns:cdr="http://schemas.openxmlformats.org/drawingml/2006/chartDrawing">
    <cdr:from>
      <cdr:x>0.78569</cdr:x>
      <cdr:y>0.27576</cdr:y>
    </cdr:from>
    <cdr:to>
      <cdr:x>0.87864</cdr:x>
      <cdr:y>0.30602</cdr:y>
    </cdr:to>
    <cdr:sp macro="" textlink="">
      <cdr:nvSpPr>
        <cdr:cNvPr id="62" name="TextBox 1">
          <a:extLst xmlns:a="http://schemas.openxmlformats.org/drawingml/2006/main">
            <a:ext uri="{FF2B5EF4-FFF2-40B4-BE49-F238E27FC236}">
              <a16:creationId xmlns:a16="http://schemas.microsoft.com/office/drawing/2014/main" id="{C4405D7D-6D04-428F-8C35-AB7989633B5D}"/>
            </a:ext>
          </a:extLst>
        </cdr:cNvPr>
        <cdr:cNvSpPr txBox="1"/>
      </cdr:nvSpPr>
      <cdr:spPr>
        <a:xfrm xmlns:a="http://schemas.openxmlformats.org/drawingml/2006/main">
          <a:off x="8832850" y="2539846"/>
          <a:ext cx="1045027" cy="2786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tx1">
                  <a:lumMod val="65000"/>
                  <a:lumOff val="35000"/>
                </a:schemeClr>
              </a:solidFill>
            </a:rPr>
            <a:t>MSA (r=0.67)</a:t>
          </a:r>
        </a:p>
      </cdr:txBody>
    </cdr:sp>
  </cdr:relSizeAnchor>
  <cdr:relSizeAnchor xmlns:cdr="http://schemas.openxmlformats.org/drawingml/2006/chartDrawing">
    <cdr:from>
      <cdr:x>0.01485</cdr:x>
      <cdr:y>0.97862</cdr:y>
    </cdr:from>
    <cdr:to>
      <cdr:x>0.06867</cdr:x>
      <cdr:y>0.97899</cdr:y>
    </cdr:to>
    <cdr:cxnSp macro="">
      <cdr:nvCxnSpPr>
        <cdr:cNvPr id="26" name="Straight Connector 25">
          <a:extLst xmlns:a="http://schemas.openxmlformats.org/drawingml/2006/main">
            <a:ext uri="{FF2B5EF4-FFF2-40B4-BE49-F238E27FC236}">
              <a16:creationId xmlns:a16="http://schemas.microsoft.com/office/drawing/2014/main" id="{B227D7BB-8D4E-4CC3-98B2-2CD8CFA5F1A4}"/>
            </a:ext>
          </a:extLst>
        </cdr:cNvPr>
        <cdr:cNvCxnSpPr/>
      </cdr:nvCxnSpPr>
      <cdr:spPr>
        <a:xfrm xmlns:a="http://schemas.openxmlformats.org/drawingml/2006/main">
          <a:off x="166928" y="9013311"/>
          <a:ext cx="605056" cy="3408"/>
        </a:xfrm>
        <a:prstGeom xmlns:a="http://schemas.openxmlformats.org/drawingml/2006/main" prst="line">
          <a:avLst/>
        </a:prstGeom>
        <a:ln xmlns:a="http://schemas.openxmlformats.org/drawingml/2006/main" w="31750">
          <a:solidFill>
            <a:schemeClr val="accent2">
              <a:alpha val="6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0.06163</cdr:x>
      <cdr:y>0.96494</cdr:y>
    </cdr:from>
    <cdr:to>
      <cdr:x>0.22164</cdr:x>
      <cdr:y>1</cdr:y>
    </cdr:to>
    <cdr:sp macro="" textlink="">
      <cdr:nvSpPr>
        <cdr:cNvPr id="39" name="TextBox 1">
          <a:extLst xmlns:a="http://schemas.openxmlformats.org/drawingml/2006/main">
            <a:ext uri="{FF2B5EF4-FFF2-40B4-BE49-F238E27FC236}">
              <a16:creationId xmlns:a16="http://schemas.microsoft.com/office/drawing/2014/main" id="{90434706-48B2-4BAE-A067-B89AE9EE2863}"/>
            </a:ext>
          </a:extLst>
        </cdr:cNvPr>
        <cdr:cNvSpPr txBox="1"/>
      </cdr:nvSpPr>
      <cdr:spPr>
        <a:xfrm xmlns:a="http://schemas.openxmlformats.org/drawingml/2006/main">
          <a:off x="692858" y="8887277"/>
          <a:ext cx="1798868" cy="32294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100" b="0">
              <a:solidFill>
                <a:schemeClr val="tx1">
                  <a:lumMod val="65000"/>
                  <a:lumOff val="35000"/>
                </a:schemeClr>
              </a:solidFill>
            </a:rPr>
            <a:t>Intuited, not measured</a:t>
          </a:r>
        </a:p>
      </cdr:txBody>
    </cdr:sp>
  </cdr:relSizeAnchor>
  <cdr:relSizeAnchor xmlns:cdr="http://schemas.openxmlformats.org/drawingml/2006/chartDrawing">
    <cdr:from>
      <cdr:x>0.76232</cdr:x>
      <cdr:y>0.97465</cdr:y>
    </cdr:from>
    <cdr:to>
      <cdr:x>0.80803</cdr:x>
      <cdr:y>0.97489</cdr:y>
    </cdr:to>
    <cdr:cxnSp macro="">
      <cdr:nvCxnSpPr>
        <cdr:cNvPr id="23" name="Straight Connector 22">
          <a:extLst xmlns:a="http://schemas.openxmlformats.org/drawingml/2006/main">
            <a:ext uri="{FF2B5EF4-FFF2-40B4-BE49-F238E27FC236}">
              <a16:creationId xmlns:a16="http://schemas.microsoft.com/office/drawing/2014/main" id="{AA5A5D22-32B9-47EF-917F-042582BD56FA}"/>
            </a:ext>
          </a:extLst>
        </cdr:cNvPr>
        <cdr:cNvCxnSpPr/>
      </cdr:nvCxnSpPr>
      <cdr:spPr>
        <a:xfrm xmlns:a="http://schemas.openxmlformats.org/drawingml/2006/main">
          <a:off x="8570192" y="8976733"/>
          <a:ext cx="513882" cy="2210"/>
        </a:xfrm>
        <a:prstGeom xmlns:a="http://schemas.openxmlformats.org/drawingml/2006/main" prst="line">
          <a:avLst/>
        </a:prstGeom>
        <a:ln xmlns:a="http://schemas.openxmlformats.org/drawingml/2006/main" w="50800">
          <a:solidFill>
            <a:schemeClr val="accent2"/>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0.8044</cdr:x>
      <cdr:y>0.95395</cdr:y>
    </cdr:from>
    <cdr:to>
      <cdr:x>1</cdr:x>
      <cdr:y>0.99961</cdr:y>
    </cdr:to>
    <cdr:sp macro="" textlink="">
      <cdr:nvSpPr>
        <cdr:cNvPr id="24" name="TextBox 1">
          <a:extLst xmlns:a="http://schemas.openxmlformats.org/drawingml/2006/main">
            <a:ext uri="{FF2B5EF4-FFF2-40B4-BE49-F238E27FC236}">
              <a16:creationId xmlns:a16="http://schemas.microsoft.com/office/drawing/2014/main" id="{A464D767-315E-438A-9B0F-4403440E7758}"/>
            </a:ext>
          </a:extLst>
        </cdr:cNvPr>
        <cdr:cNvSpPr txBox="1"/>
      </cdr:nvSpPr>
      <cdr:spPr>
        <a:xfrm xmlns:a="http://schemas.openxmlformats.org/drawingml/2006/main">
          <a:off x="8826500" y="8807744"/>
          <a:ext cx="2146298" cy="4215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100" b="0">
              <a:solidFill>
                <a:schemeClr val="tx1">
                  <a:lumMod val="65000"/>
                  <a:lumOff val="35000"/>
                </a:schemeClr>
              </a:solidFill>
            </a:rPr>
            <a:t>Estimated from measurement, and spot</a:t>
          </a:r>
          <a:r>
            <a:rPr lang="en-GB" sz="1100" b="0" baseline="0">
              <a:solidFill>
                <a:schemeClr val="tx1">
                  <a:lumMod val="65000"/>
                  <a:lumOff val="35000"/>
                </a:schemeClr>
              </a:solidFill>
            </a:rPr>
            <a:t> </a:t>
          </a:r>
          <a:r>
            <a:rPr lang="en-GB" sz="1100" b="0">
              <a:solidFill>
                <a:schemeClr val="tx1">
                  <a:lumMod val="65000"/>
                  <a:lumOff val="35000"/>
                </a:schemeClr>
              </a:solidFill>
            </a:rPr>
            <a:t>measurement</a:t>
          </a:r>
          <a:r>
            <a:rPr lang="en-GB" sz="1100" b="0" baseline="0">
              <a:solidFill>
                <a:schemeClr val="tx1">
                  <a:lumMod val="65000"/>
                  <a:lumOff val="35000"/>
                </a:schemeClr>
              </a:solidFill>
            </a:rPr>
            <a:t> confiined</a:t>
          </a:r>
          <a:endParaRPr lang="en-GB" sz="1100" b="0">
            <a:solidFill>
              <a:schemeClr val="tx1">
                <a:lumMod val="65000"/>
                <a:lumOff val="35000"/>
              </a:schemeClr>
            </a:solidFill>
          </a:endParaRPr>
        </a:p>
      </cdr:txBody>
    </cdr:sp>
  </cdr:relSizeAnchor>
  <cdr:relSizeAnchor xmlns:cdr="http://schemas.openxmlformats.org/drawingml/2006/chartDrawing">
    <cdr:from>
      <cdr:x>0.14989</cdr:x>
      <cdr:y>0.42244</cdr:y>
    </cdr:from>
    <cdr:to>
      <cdr:x>0.22049</cdr:x>
      <cdr:y>0.45263</cdr:y>
    </cdr:to>
    <cdr:sp macro="" textlink="">
      <cdr:nvSpPr>
        <cdr:cNvPr id="27" name="TextBox 1">
          <a:extLst xmlns:a="http://schemas.openxmlformats.org/drawingml/2006/main">
            <a:ext uri="{FF2B5EF4-FFF2-40B4-BE49-F238E27FC236}">
              <a16:creationId xmlns:a16="http://schemas.microsoft.com/office/drawing/2014/main" id="{45939C52-6E28-4CE6-9779-F08E248BB3A8}"/>
            </a:ext>
          </a:extLst>
        </cdr:cNvPr>
        <cdr:cNvSpPr txBox="1"/>
      </cdr:nvSpPr>
      <cdr:spPr>
        <a:xfrm xmlns:a="http://schemas.openxmlformats.org/drawingml/2006/main">
          <a:off x="1644733" y="3902988"/>
          <a:ext cx="774680" cy="2789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000" b="1">
              <a:solidFill>
                <a:schemeClr val="tx1">
                  <a:lumMod val="65000"/>
                  <a:lumOff val="35000"/>
                </a:schemeClr>
              </a:solidFill>
            </a:rPr>
            <a:t>48 nations</a:t>
          </a:r>
        </a:p>
      </cdr:txBody>
    </cdr:sp>
  </cdr:relSizeAnchor>
  <cdr:relSizeAnchor xmlns:cdr="http://schemas.openxmlformats.org/drawingml/2006/chartDrawing">
    <cdr:from>
      <cdr:x>0.14526</cdr:x>
      <cdr:y>0.6405</cdr:y>
    </cdr:from>
    <cdr:to>
      <cdr:x>0.21701</cdr:x>
      <cdr:y>0.6915</cdr:y>
    </cdr:to>
    <cdr:sp macro="" textlink="">
      <cdr:nvSpPr>
        <cdr:cNvPr id="30" name="TextBox 1">
          <a:extLst xmlns:a="http://schemas.openxmlformats.org/drawingml/2006/main">
            <a:ext uri="{FF2B5EF4-FFF2-40B4-BE49-F238E27FC236}">
              <a16:creationId xmlns:a16="http://schemas.microsoft.com/office/drawing/2014/main" id="{30498638-D1EB-44F6-A29F-B261A5FFC7BF}"/>
            </a:ext>
          </a:extLst>
        </cdr:cNvPr>
        <cdr:cNvSpPr txBox="1"/>
      </cdr:nvSpPr>
      <cdr:spPr>
        <a:xfrm xmlns:a="http://schemas.openxmlformats.org/drawingml/2006/main">
          <a:off x="1633045" y="5899150"/>
          <a:ext cx="806629" cy="46971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000" b="1">
              <a:solidFill>
                <a:schemeClr val="tx1">
                  <a:lumMod val="65000"/>
                  <a:lumOff val="35000"/>
                </a:schemeClr>
              </a:solidFill>
            </a:rPr>
            <a:t>24 nations</a:t>
          </a:r>
        </a:p>
        <a:p xmlns:a="http://schemas.openxmlformats.org/drawingml/2006/main">
          <a:pPr algn="l"/>
          <a:r>
            <a:rPr lang="en-GB" sz="1000" b="1">
              <a:solidFill>
                <a:srgbClr val="00B050"/>
              </a:solidFill>
            </a:rPr>
            <a:t>37</a:t>
          </a:r>
          <a:r>
            <a:rPr lang="en-GB" sz="1000" b="1" baseline="0">
              <a:solidFill>
                <a:srgbClr val="00B050"/>
              </a:solidFill>
            </a:rPr>
            <a:t> nations</a:t>
          </a:r>
          <a:endParaRPr lang="en-GB" sz="1000" b="1">
            <a:solidFill>
              <a:srgbClr val="00B050"/>
            </a:solidFill>
          </a:endParaRPr>
        </a:p>
      </cdr:txBody>
    </cdr:sp>
  </cdr:relSizeAnchor>
  <cdr:relSizeAnchor xmlns:cdr="http://schemas.openxmlformats.org/drawingml/2006/chartDrawing">
    <cdr:from>
      <cdr:x>0.14468</cdr:x>
      <cdr:y>0.71472</cdr:y>
    </cdr:from>
    <cdr:to>
      <cdr:x>0.2147</cdr:x>
      <cdr:y>0.74492</cdr:y>
    </cdr:to>
    <cdr:sp macro="" textlink="">
      <cdr:nvSpPr>
        <cdr:cNvPr id="31" name="TextBox 1">
          <a:extLst xmlns:a="http://schemas.openxmlformats.org/drawingml/2006/main">
            <a:ext uri="{FF2B5EF4-FFF2-40B4-BE49-F238E27FC236}">
              <a16:creationId xmlns:a16="http://schemas.microsoft.com/office/drawing/2014/main" id="{30498638-D1EB-44F6-A29F-B261A5FFC7BF}"/>
            </a:ext>
          </a:extLst>
        </cdr:cNvPr>
        <cdr:cNvSpPr txBox="1"/>
      </cdr:nvSpPr>
      <cdr:spPr>
        <a:xfrm xmlns:a="http://schemas.openxmlformats.org/drawingml/2006/main">
          <a:off x="1587530" y="6603477"/>
          <a:ext cx="768316" cy="279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000" b="1">
              <a:solidFill>
                <a:schemeClr val="tx1">
                  <a:lumMod val="65000"/>
                  <a:lumOff val="35000"/>
                </a:schemeClr>
              </a:solidFill>
            </a:rPr>
            <a:t>16 nations</a:t>
          </a:r>
        </a:p>
      </cdr:txBody>
    </cdr:sp>
  </cdr:relSizeAnchor>
  <cdr:relSizeAnchor xmlns:cdr="http://schemas.openxmlformats.org/drawingml/2006/chartDrawing">
    <cdr:from>
      <cdr:x>0.14757</cdr:x>
      <cdr:y>0.83888</cdr:y>
    </cdr:from>
    <cdr:to>
      <cdr:x>0.21759</cdr:x>
      <cdr:y>0.86907</cdr:y>
    </cdr:to>
    <cdr:sp macro="" textlink="">
      <cdr:nvSpPr>
        <cdr:cNvPr id="32" name="TextBox 1">
          <a:extLst xmlns:a="http://schemas.openxmlformats.org/drawingml/2006/main">
            <a:ext uri="{FF2B5EF4-FFF2-40B4-BE49-F238E27FC236}">
              <a16:creationId xmlns:a16="http://schemas.microsoft.com/office/drawing/2014/main" id="{30498638-D1EB-44F6-A29F-B261A5FFC7BF}"/>
            </a:ext>
          </a:extLst>
        </cdr:cNvPr>
        <cdr:cNvSpPr txBox="1"/>
      </cdr:nvSpPr>
      <cdr:spPr>
        <a:xfrm xmlns:a="http://schemas.openxmlformats.org/drawingml/2006/main">
          <a:off x="1619246" y="7750613"/>
          <a:ext cx="768315" cy="2789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000" b="1">
              <a:solidFill>
                <a:schemeClr val="tx1">
                  <a:lumMod val="65000"/>
                  <a:lumOff val="35000"/>
                </a:schemeClr>
              </a:solidFill>
            </a:rPr>
            <a:t>24 nations</a:t>
          </a:r>
        </a:p>
      </cdr:txBody>
    </cdr:sp>
  </cdr:relSizeAnchor>
  <cdr:relSizeAnchor xmlns:cdr="http://schemas.openxmlformats.org/drawingml/2006/chartDrawing">
    <cdr:from>
      <cdr:x>0.41956</cdr:x>
      <cdr:y>0.06396</cdr:y>
    </cdr:from>
    <cdr:to>
      <cdr:x>0.61227</cdr:x>
      <cdr:y>0.09897</cdr:y>
    </cdr:to>
    <cdr:sp macro="" textlink="">
      <cdr:nvSpPr>
        <cdr:cNvPr id="33" name="TextBox 1">
          <a:extLst xmlns:a="http://schemas.openxmlformats.org/drawingml/2006/main">
            <a:ext uri="{FF2B5EF4-FFF2-40B4-BE49-F238E27FC236}">
              <a16:creationId xmlns:a16="http://schemas.microsoft.com/office/drawing/2014/main" id="{C2581812-C6D1-435B-9FDE-AF5FD3661DE4}"/>
            </a:ext>
          </a:extLst>
        </cdr:cNvPr>
        <cdr:cNvSpPr txBox="1"/>
      </cdr:nvSpPr>
      <cdr:spPr>
        <a:xfrm xmlns:a="http://schemas.openxmlformats.org/drawingml/2006/main">
          <a:off x="4603764" y="590550"/>
          <a:ext cx="2114536" cy="32321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u="none" baseline="0">
              <a:solidFill>
                <a:schemeClr val="tx1">
                  <a:lumMod val="65000"/>
                  <a:lumOff val="35000"/>
                </a:schemeClr>
              </a:solidFill>
            </a:rPr>
            <a:t>For subsets of 64 Nations.</a:t>
          </a:r>
          <a:endParaRPr lang="en-GB" sz="1400" b="0" u="none">
            <a:solidFill>
              <a:schemeClr val="tx1">
                <a:lumMod val="65000"/>
                <a:lumOff val="35000"/>
              </a:schemeClr>
            </a:solidFill>
          </a:endParaRPr>
        </a:p>
      </cdr:txBody>
    </cdr:sp>
  </cdr:relSizeAnchor>
  <cdr:relSizeAnchor xmlns:cdr="http://schemas.openxmlformats.org/drawingml/2006/chartDrawing">
    <cdr:from>
      <cdr:x>0.26273</cdr:x>
      <cdr:y>0.09353</cdr:y>
    </cdr:from>
    <cdr:to>
      <cdr:x>0.28993</cdr:x>
      <cdr:y>0.2304</cdr:y>
    </cdr:to>
    <cdr:sp macro="" textlink="">
      <cdr:nvSpPr>
        <cdr:cNvPr id="2" name="TextBox 1">
          <a:extLst xmlns:a="http://schemas.openxmlformats.org/drawingml/2006/main">
            <a:ext uri="{FF2B5EF4-FFF2-40B4-BE49-F238E27FC236}">
              <a16:creationId xmlns:a16="http://schemas.microsoft.com/office/drawing/2014/main" id="{3000C736-E92D-4A30-A5F5-4CB95A4EE226}"/>
            </a:ext>
          </a:extLst>
        </cdr:cNvPr>
        <cdr:cNvSpPr txBox="1"/>
      </cdr:nvSpPr>
      <cdr:spPr>
        <a:xfrm xmlns:a="http://schemas.openxmlformats.org/drawingml/2006/main">
          <a:off x="2882901" y="864172"/>
          <a:ext cx="298450" cy="1264576"/>
        </a:xfrm>
        <a:prstGeom xmlns:a="http://schemas.openxmlformats.org/drawingml/2006/main" prst="rect">
          <a:avLst/>
        </a:prstGeom>
      </cdr:spPr>
      <cdr:txBody>
        <a:bodyPr xmlns:a="http://schemas.openxmlformats.org/drawingml/2006/main" vertOverflow="clip" vert="vert270" wrap="square" rtlCol="0"/>
        <a:lstStyle xmlns:a="http://schemas.openxmlformats.org/drawingml/2006/main"/>
        <a:p xmlns:a="http://schemas.openxmlformats.org/drawingml/2006/main">
          <a:r>
            <a:rPr lang="en-GB" sz="1200" b="1">
              <a:solidFill>
                <a:schemeClr val="bg2">
                  <a:lumMod val="50000"/>
                </a:schemeClr>
              </a:solidFill>
            </a:rPr>
            <a:t>&lt;---</a:t>
          </a:r>
          <a:r>
            <a:rPr lang="en-GB" sz="1200" b="1" baseline="0">
              <a:solidFill>
                <a:schemeClr val="bg2">
                  <a:lumMod val="50000"/>
                </a:schemeClr>
              </a:solidFill>
            </a:rPr>
            <a:t>  </a:t>
          </a:r>
          <a:r>
            <a:rPr lang="en-GB" sz="1200" b="1">
              <a:solidFill>
                <a:schemeClr val="bg2">
                  <a:lumMod val="50000"/>
                </a:schemeClr>
              </a:solidFill>
            </a:rPr>
            <a:t>Great Britain</a:t>
          </a:r>
        </a:p>
      </cdr:txBody>
    </cdr:sp>
  </cdr:relSizeAnchor>
  <cdr:relSizeAnchor xmlns:cdr="http://schemas.openxmlformats.org/drawingml/2006/chartDrawing">
    <cdr:from>
      <cdr:x>0.22512</cdr:x>
      <cdr:y>0.10591</cdr:y>
    </cdr:from>
    <cdr:to>
      <cdr:x>0.25637</cdr:x>
      <cdr:y>0.23021</cdr:y>
    </cdr:to>
    <cdr:sp macro="" textlink="">
      <cdr:nvSpPr>
        <cdr:cNvPr id="34" name="TextBox 1">
          <a:extLst xmlns:a="http://schemas.openxmlformats.org/drawingml/2006/main">
            <a:ext uri="{FF2B5EF4-FFF2-40B4-BE49-F238E27FC236}">
              <a16:creationId xmlns:a16="http://schemas.microsoft.com/office/drawing/2014/main" id="{9CC094D0-38B2-4D59-A58E-29F9BE9CAFE1}"/>
            </a:ext>
          </a:extLst>
        </cdr:cNvPr>
        <cdr:cNvSpPr txBox="1"/>
      </cdr:nvSpPr>
      <cdr:spPr>
        <a:xfrm xmlns:a="http://schemas.openxmlformats.org/drawingml/2006/main">
          <a:off x="2470151" y="978529"/>
          <a:ext cx="342900" cy="1148439"/>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Sweden</a:t>
          </a:r>
          <a:endParaRPr lang="en-GB" sz="1200" b="1">
            <a:solidFill>
              <a:schemeClr val="bg2">
                <a:lumMod val="50000"/>
              </a:schemeClr>
            </a:solidFill>
          </a:endParaRPr>
        </a:p>
      </cdr:txBody>
    </cdr:sp>
  </cdr:relSizeAnchor>
  <cdr:relSizeAnchor xmlns:cdr="http://schemas.openxmlformats.org/drawingml/2006/chartDrawing">
    <cdr:from>
      <cdr:x>0.32581</cdr:x>
      <cdr:y>0.10591</cdr:y>
    </cdr:from>
    <cdr:to>
      <cdr:x>0.35532</cdr:x>
      <cdr:y>0.23021</cdr:y>
    </cdr:to>
    <cdr:sp macro="" textlink="">
      <cdr:nvSpPr>
        <cdr:cNvPr id="35" name="TextBox 1">
          <a:extLst xmlns:a="http://schemas.openxmlformats.org/drawingml/2006/main">
            <a:ext uri="{FF2B5EF4-FFF2-40B4-BE49-F238E27FC236}">
              <a16:creationId xmlns:a16="http://schemas.microsoft.com/office/drawing/2014/main" id="{E8B1EDD4-2E23-4235-B168-C1FF962E4AE1}"/>
            </a:ext>
          </a:extLst>
        </cdr:cNvPr>
        <cdr:cNvSpPr txBox="1"/>
      </cdr:nvSpPr>
      <cdr:spPr>
        <a:xfrm xmlns:a="http://schemas.openxmlformats.org/drawingml/2006/main">
          <a:off x="3575050" y="978529"/>
          <a:ext cx="323849" cy="1148439"/>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Finland</a:t>
          </a:r>
          <a:endParaRPr lang="en-GB" sz="1200" b="1">
            <a:solidFill>
              <a:schemeClr val="bg2">
                <a:lumMod val="50000"/>
              </a:schemeClr>
            </a:solidFill>
          </a:endParaRPr>
        </a:p>
      </cdr:txBody>
    </cdr:sp>
  </cdr:relSizeAnchor>
  <cdr:relSizeAnchor xmlns:cdr="http://schemas.openxmlformats.org/drawingml/2006/chartDrawing">
    <cdr:from>
      <cdr:x>0.25174</cdr:x>
      <cdr:y>0.1066</cdr:y>
    </cdr:from>
    <cdr:to>
      <cdr:x>0.28067</cdr:x>
      <cdr:y>0.2309</cdr:y>
    </cdr:to>
    <cdr:sp macro="" textlink="">
      <cdr:nvSpPr>
        <cdr:cNvPr id="36" name="TextBox 1">
          <a:extLst xmlns:a="http://schemas.openxmlformats.org/drawingml/2006/main">
            <a:ext uri="{FF2B5EF4-FFF2-40B4-BE49-F238E27FC236}">
              <a16:creationId xmlns:a16="http://schemas.microsoft.com/office/drawing/2014/main" id="{9C6763B8-8DA3-4AA9-BAAE-55620E9824D5}"/>
            </a:ext>
          </a:extLst>
        </cdr:cNvPr>
        <cdr:cNvSpPr txBox="1"/>
      </cdr:nvSpPr>
      <cdr:spPr>
        <a:xfrm xmlns:a="http://schemas.openxmlformats.org/drawingml/2006/main">
          <a:off x="2762250" y="984904"/>
          <a:ext cx="317500" cy="1148439"/>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Denmark</a:t>
          </a:r>
          <a:endParaRPr lang="en-GB" sz="1200" b="1">
            <a:solidFill>
              <a:schemeClr val="bg2">
                <a:lumMod val="50000"/>
              </a:schemeClr>
            </a:solidFill>
          </a:endParaRPr>
        </a:p>
      </cdr:txBody>
    </cdr:sp>
  </cdr:relSizeAnchor>
  <cdr:relSizeAnchor xmlns:cdr="http://schemas.openxmlformats.org/drawingml/2006/chartDrawing">
    <cdr:from>
      <cdr:x>0.39178</cdr:x>
      <cdr:y>0.10729</cdr:y>
    </cdr:from>
    <cdr:to>
      <cdr:x>0.42477</cdr:x>
      <cdr:y>0.22971</cdr:y>
    </cdr:to>
    <cdr:sp macro="" textlink="">
      <cdr:nvSpPr>
        <cdr:cNvPr id="38"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4298951" y="991279"/>
          <a:ext cx="361949" cy="1131069"/>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Spain</a:t>
          </a:r>
          <a:endParaRPr lang="en-GB" sz="1200" b="1">
            <a:solidFill>
              <a:schemeClr val="bg2">
                <a:lumMod val="50000"/>
              </a:schemeClr>
            </a:solidFill>
          </a:endParaRPr>
        </a:p>
      </cdr:txBody>
    </cdr:sp>
  </cdr:relSizeAnchor>
  <cdr:relSizeAnchor xmlns:cdr="http://schemas.openxmlformats.org/drawingml/2006/chartDrawing">
    <cdr:from>
      <cdr:x>0.34086</cdr:x>
      <cdr:y>0.1066</cdr:y>
    </cdr:from>
    <cdr:to>
      <cdr:x>0.36979</cdr:x>
      <cdr:y>0.2309</cdr:y>
    </cdr:to>
    <cdr:sp macro="" textlink="">
      <cdr:nvSpPr>
        <cdr:cNvPr id="41"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3740151" y="984904"/>
          <a:ext cx="317500" cy="1148439"/>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France</a:t>
          </a:r>
          <a:endParaRPr lang="en-GB" sz="1200" b="1">
            <a:solidFill>
              <a:schemeClr val="bg2">
                <a:lumMod val="50000"/>
              </a:schemeClr>
            </a:solidFill>
          </a:endParaRPr>
        </a:p>
      </cdr:txBody>
    </cdr:sp>
  </cdr:relSizeAnchor>
  <cdr:relSizeAnchor xmlns:cdr="http://schemas.openxmlformats.org/drawingml/2006/chartDrawing">
    <cdr:from>
      <cdr:x>0.54051</cdr:x>
      <cdr:y>0.10935</cdr:y>
    </cdr:from>
    <cdr:to>
      <cdr:x>0.56887</cdr:x>
      <cdr:y>0.23109</cdr:y>
    </cdr:to>
    <cdr:sp macro="" textlink="">
      <cdr:nvSpPr>
        <cdr:cNvPr id="42"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5930900" y="1010312"/>
          <a:ext cx="311150" cy="1124786"/>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Italy</a:t>
          </a:r>
          <a:endParaRPr lang="en-GB" sz="1200" b="1">
            <a:solidFill>
              <a:schemeClr val="bg2">
                <a:lumMod val="50000"/>
              </a:schemeClr>
            </a:solidFill>
          </a:endParaRPr>
        </a:p>
      </cdr:txBody>
    </cdr:sp>
  </cdr:relSizeAnchor>
  <cdr:relSizeAnchor xmlns:cdr="http://schemas.openxmlformats.org/drawingml/2006/chartDrawing">
    <cdr:from>
      <cdr:x>0.29572</cdr:x>
      <cdr:y>0.09972</cdr:y>
    </cdr:from>
    <cdr:to>
      <cdr:x>0.32523</cdr:x>
      <cdr:y>0.2309</cdr:y>
    </cdr:to>
    <cdr:sp macro="" textlink="">
      <cdr:nvSpPr>
        <cdr:cNvPr id="43"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3244851" y="921338"/>
          <a:ext cx="323849" cy="1212005"/>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Netherkands</a:t>
          </a:r>
          <a:endParaRPr lang="en-GB" sz="1200" b="1">
            <a:solidFill>
              <a:schemeClr val="bg2">
                <a:lumMod val="50000"/>
              </a:schemeClr>
            </a:solidFill>
          </a:endParaRPr>
        </a:p>
      </cdr:txBody>
    </cdr:sp>
  </cdr:relSizeAnchor>
  <cdr:relSizeAnchor xmlns:cdr="http://schemas.openxmlformats.org/drawingml/2006/chartDrawing">
    <cdr:from>
      <cdr:x>0.27315</cdr:x>
      <cdr:y>0.11003</cdr:y>
    </cdr:from>
    <cdr:to>
      <cdr:x>0.30382</cdr:x>
      <cdr:y>0.23024</cdr:y>
    </cdr:to>
    <cdr:sp macro="" textlink="">
      <cdr:nvSpPr>
        <cdr:cNvPr id="44"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2997201" y="1016629"/>
          <a:ext cx="336549" cy="1110621"/>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Norway</a:t>
          </a:r>
          <a:endParaRPr lang="en-GB" sz="1200" b="1">
            <a:solidFill>
              <a:schemeClr val="bg2">
                <a:lumMod val="50000"/>
              </a:schemeClr>
            </a:solidFill>
          </a:endParaRPr>
        </a:p>
      </cdr:txBody>
    </cdr:sp>
  </cdr:relSizeAnchor>
  <cdr:relSizeAnchor xmlns:cdr="http://schemas.openxmlformats.org/drawingml/2006/chartDrawing">
    <cdr:from>
      <cdr:x>0.56713</cdr:x>
      <cdr:y>0.1066</cdr:y>
    </cdr:from>
    <cdr:to>
      <cdr:x>0.59433</cdr:x>
      <cdr:y>0.2309</cdr:y>
    </cdr:to>
    <cdr:sp macro="" textlink="">
      <cdr:nvSpPr>
        <cdr:cNvPr id="47"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6223000" y="984904"/>
          <a:ext cx="298450" cy="1148439"/>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Singapore</a:t>
          </a:r>
          <a:endParaRPr lang="en-GB" sz="1200" b="1">
            <a:solidFill>
              <a:schemeClr val="bg2">
                <a:lumMod val="50000"/>
              </a:schemeClr>
            </a:solidFill>
          </a:endParaRPr>
        </a:p>
      </cdr:txBody>
    </cdr:sp>
  </cdr:relSizeAnchor>
  <cdr:relSizeAnchor xmlns:cdr="http://schemas.openxmlformats.org/drawingml/2006/chartDrawing">
    <cdr:from>
      <cdr:x>0.74248</cdr:x>
      <cdr:y>0.1066</cdr:y>
    </cdr:from>
    <cdr:to>
      <cdr:x>0.77199</cdr:x>
      <cdr:y>0.2309</cdr:y>
    </cdr:to>
    <cdr:sp macro="" textlink="">
      <cdr:nvSpPr>
        <cdr:cNvPr id="48"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8147050" y="984904"/>
          <a:ext cx="323850" cy="1148439"/>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Phillipines</a:t>
          </a:r>
          <a:endParaRPr lang="en-GB" sz="1200" b="1">
            <a:solidFill>
              <a:schemeClr val="bg2">
                <a:lumMod val="50000"/>
              </a:schemeClr>
            </a:solidFill>
          </a:endParaRPr>
        </a:p>
      </cdr:txBody>
    </cdr:sp>
  </cdr:relSizeAnchor>
  <cdr:relSizeAnchor xmlns:cdr="http://schemas.openxmlformats.org/drawingml/2006/chartDrawing">
    <cdr:from>
      <cdr:x>0.72512</cdr:x>
      <cdr:y>0.10798</cdr:y>
    </cdr:from>
    <cdr:to>
      <cdr:x>0.74884</cdr:x>
      <cdr:y>0.23177</cdr:y>
    </cdr:to>
    <cdr:sp macro="" textlink="">
      <cdr:nvSpPr>
        <cdr:cNvPr id="50"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7956550" y="997654"/>
          <a:ext cx="260350" cy="1143727"/>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India</a:t>
          </a:r>
          <a:endParaRPr lang="en-GB" sz="1200" b="1">
            <a:solidFill>
              <a:schemeClr val="bg2">
                <a:lumMod val="50000"/>
              </a:schemeClr>
            </a:solidFill>
          </a:endParaRPr>
        </a:p>
      </cdr:txBody>
    </cdr:sp>
  </cdr:relSizeAnchor>
  <cdr:relSizeAnchor xmlns:cdr="http://schemas.openxmlformats.org/drawingml/2006/chartDrawing">
    <cdr:from>
      <cdr:x>0.63831</cdr:x>
      <cdr:y>0.1066</cdr:y>
    </cdr:from>
    <cdr:to>
      <cdr:x>0.66667</cdr:x>
      <cdr:y>0.2309</cdr:y>
    </cdr:to>
    <cdr:sp macro="" textlink="">
      <cdr:nvSpPr>
        <cdr:cNvPr id="63"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7004050" y="984904"/>
          <a:ext cx="311150" cy="1148439"/>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Indonesia</a:t>
          </a:r>
          <a:endParaRPr lang="en-GB" sz="1200" b="1">
            <a:solidFill>
              <a:schemeClr val="bg2">
                <a:lumMod val="50000"/>
              </a:schemeClr>
            </a:solidFill>
          </a:endParaRPr>
        </a:p>
      </cdr:txBody>
    </cdr:sp>
  </cdr:relSizeAnchor>
  <cdr:relSizeAnchor xmlns:cdr="http://schemas.openxmlformats.org/drawingml/2006/chartDrawing">
    <cdr:from>
      <cdr:x>0.60301</cdr:x>
      <cdr:y>0.09697</cdr:y>
    </cdr:from>
    <cdr:to>
      <cdr:x>0.63368</cdr:x>
      <cdr:y>0.2309</cdr:y>
    </cdr:to>
    <cdr:sp macro="" textlink="">
      <cdr:nvSpPr>
        <cdr:cNvPr id="64"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6616700" y="895930"/>
          <a:ext cx="336550" cy="1237413"/>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Poland</a:t>
          </a:r>
          <a:endParaRPr lang="en-GB" sz="1200" b="1">
            <a:solidFill>
              <a:schemeClr val="bg2">
                <a:lumMod val="50000"/>
              </a:schemeClr>
            </a:solidFill>
          </a:endParaRPr>
        </a:p>
      </cdr:txBody>
    </cdr:sp>
  </cdr:relSizeAnchor>
  <cdr:relSizeAnchor xmlns:cdr="http://schemas.openxmlformats.org/drawingml/2006/chartDrawing">
    <cdr:from>
      <cdr:x>0.62095</cdr:x>
      <cdr:y>0.11271</cdr:y>
    </cdr:from>
    <cdr:to>
      <cdr:x>0.66319</cdr:x>
      <cdr:y>0.2304</cdr:y>
    </cdr:to>
    <cdr:sp macro="" textlink="">
      <cdr:nvSpPr>
        <cdr:cNvPr id="65"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6813550" y="1041399"/>
          <a:ext cx="463550" cy="1087323"/>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Turkey</a:t>
          </a:r>
          <a:endParaRPr lang="en-GB" sz="1200" b="1">
            <a:solidFill>
              <a:schemeClr val="bg2">
                <a:lumMod val="50000"/>
              </a:schemeClr>
            </a:solidFill>
          </a:endParaRPr>
        </a:p>
      </cdr:txBody>
    </cdr:sp>
  </cdr:relSizeAnchor>
  <cdr:relSizeAnchor xmlns:cdr="http://schemas.openxmlformats.org/drawingml/2006/chartDrawing">
    <cdr:from>
      <cdr:x>0.77257</cdr:x>
      <cdr:y>0.10798</cdr:y>
    </cdr:from>
    <cdr:to>
      <cdr:x>0.80556</cdr:x>
      <cdr:y>0.23109</cdr:y>
    </cdr:to>
    <cdr:sp macro="" textlink="">
      <cdr:nvSpPr>
        <cdr:cNvPr id="66"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8477250" y="997654"/>
          <a:ext cx="361999" cy="1137444"/>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Thailand</a:t>
          </a:r>
          <a:endParaRPr lang="en-GB" sz="1200" b="1">
            <a:solidFill>
              <a:schemeClr val="bg2">
                <a:lumMod val="50000"/>
              </a:schemeClr>
            </a:solidFill>
          </a:endParaRPr>
        </a:p>
      </cdr:txBody>
    </cdr:sp>
  </cdr:relSizeAnchor>
  <cdr:relSizeAnchor xmlns:cdr="http://schemas.openxmlformats.org/drawingml/2006/chartDrawing">
    <cdr:from>
      <cdr:x>0.67188</cdr:x>
      <cdr:y>0.1066</cdr:y>
    </cdr:from>
    <cdr:to>
      <cdr:x>0.69734</cdr:x>
      <cdr:y>0.2309</cdr:y>
    </cdr:to>
    <cdr:sp macro="" textlink="">
      <cdr:nvSpPr>
        <cdr:cNvPr id="67"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7372350" y="984904"/>
          <a:ext cx="279400" cy="1148439"/>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Romania</a:t>
          </a:r>
          <a:endParaRPr lang="en-GB" sz="1200" b="1">
            <a:solidFill>
              <a:schemeClr val="bg2">
                <a:lumMod val="50000"/>
              </a:schemeClr>
            </a:solidFill>
          </a:endParaRPr>
        </a:p>
      </cdr:txBody>
    </cdr:sp>
  </cdr:relSizeAnchor>
  <cdr:relSizeAnchor xmlns:cdr="http://schemas.openxmlformats.org/drawingml/2006/chartDrawing">
    <cdr:from>
      <cdr:x>0.69039</cdr:x>
      <cdr:y>0.10729</cdr:y>
    </cdr:from>
    <cdr:to>
      <cdr:x>0.72396</cdr:x>
      <cdr:y>0.23158</cdr:y>
    </cdr:to>
    <cdr:sp macro="" textlink="">
      <cdr:nvSpPr>
        <cdr:cNvPr id="68"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7575550" y="991279"/>
          <a:ext cx="368300" cy="1148347"/>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DR Congo</a:t>
          </a:r>
          <a:endParaRPr lang="en-GB" sz="1200" b="1">
            <a:solidFill>
              <a:schemeClr val="bg2">
                <a:lumMod val="50000"/>
              </a:schemeClr>
            </a:solidFill>
          </a:endParaRPr>
        </a:p>
      </cdr:txBody>
    </cdr:sp>
  </cdr:relSizeAnchor>
  <cdr:relSizeAnchor xmlns:cdr="http://schemas.openxmlformats.org/drawingml/2006/chartDrawing">
    <cdr:from>
      <cdr:x>0.43576</cdr:x>
      <cdr:y>0.10798</cdr:y>
    </cdr:from>
    <cdr:to>
      <cdr:x>0.46759</cdr:x>
      <cdr:y>0.23227</cdr:y>
    </cdr:to>
    <cdr:sp macro="" textlink="">
      <cdr:nvSpPr>
        <cdr:cNvPr id="69"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4781551" y="997654"/>
          <a:ext cx="349250" cy="1148347"/>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Ireland</a:t>
          </a:r>
          <a:endParaRPr lang="en-GB" sz="1200" b="1">
            <a:solidFill>
              <a:schemeClr val="bg2">
                <a:lumMod val="50000"/>
              </a:schemeClr>
            </a:solidFill>
          </a:endParaRPr>
        </a:p>
      </cdr:txBody>
    </cdr:sp>
  </cdr:relSizeAnchor>
  <cdr:relSizeAnchor xmlns:cdr="http://schemas.openxmlformats.org/drawingml/2006/chartDrawing">
    <cdr:from>
      <cdr:x>0.49653</cdr:x>
      <cdr:y>0.10867</cdr:y>
    </cdr:from>
    <cdr:to>
      <cdr:x>0.52951</cdr:x>
      <cdr:y>0.23093</cdr:y>
    </cdr:to>
    <cdr:sp macro="" textlink="">
      <cdr:nvSpPr>
        <cdr:cNvPr id="70"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5448300" y="1004029"/>
          <a:ext cx="361907" cy="1129571"/>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Serbia</a:t>
          </a:r>
          <a:endParaRPr lang="en-GB" sz="1200" b="1">
            <a:solidFill>
              <a:schemeClr val="bg2">
                <a:lumMod val="50000"/>
              </a:schemeClr>
            </a:solidFill>
          </a:endParaRPr>
        </a:p>
      </cdr:txBody>
    </cdr:sp>
  </cdr:relSizeAnchor>
  <cdr:relSizeAnchor xmlns:cdr="http://schemas.openxmlformats.org/drawingml/2006/chartDrawing">
    <cdr:from>
      <cdr:x>0.36516</cdr:x>
      <cdr:y>0.10523</cdr:y>
    </cdr:from>
    <cdr:to>
      <cdr:x>0.39873</cdr:x>
      <cdr:y>0.22952</cdr:y>
    </cdr:to>
    <cdr:sp macro="" textlink="">
      <cdr:nvSpPr>
        <cdr:cNvPr id="71"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4006851" y="972246"/>
          <a:ext cx="368300" cy="1148347"/>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Canada</a:t>
          </a:r>
          <a:endParaRPr lang="en-GB" sz="1200" b="1">
            <a:solidFill>
              <a:schemeClr val="bg2">
                <a:lumMod val="50000"/>
              </a:schemeClr>
            </a:solidFill>
          </a:endParaRPr>
        </a:p>
      </cdr:txBody>
    </cdr:sp>
  </cdr:relSizeAnchor>
  <cdr:relSizeAnchor xmlns:cdr="http://schemas.openxmlformats.org/drawingml/2006/chartDrawing">
    <cdr:from>
      <cdr:x>0.31424</cdr:x>
      <cdr:y>0.10591</cdr:y>
    </cdr:from>
    <cdr:to>
      <cdr:x>0.34722</cdr:x>
      <cdr:y>0.23021</cdr:y>
    </cdr:to>
    <cdr:sp macro="" textlink="">
      <cdr:nvSpPr>
        <cdr:cNvPr id="72"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3448051" y="978529"/>
          <a:ext cx="361949" cy="1148439"/>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Australia</a:t>
          </a:r>
          <a:endParaRPr lang="en-GB" sz="1200" b="1">
            <a:solidFill>
              <a:schemeClr val="bg2">
                <a:lumMod val="50000"/>
              </a:schemeClr>
            </a:solidFill>
          </a:endParaRPr>
        </a:p>
      </cdr:txBody>
    </cdr:sp>
  </cdr:relSizeAnchor>
  <cdr:relSizeAnchor xmlns:cdr="http://schemas.openxmlformats.org/drawingml/2006/chartDrawing">
    <cdr:from>
      <cdr:x>0.13542</cdr:x>
      <cdr:y>0.11829</cdr:y>
    </cdr:from>
    <cdr:to>
      <cdr:x>0.22164</cdr:x>
      <cdr:y>0.21183</cdr:y>
    </cdr:to>
    <cdr:sp macro="" textlink="">
      <cdr:nvSpPr>
        <cdr:cNvPr id="73" name="TextBox 1">
          <a:extLst xmlns:a="http://schemas.openxmlformats.org/drawingml/2006/main">
            <a:ext uri="{FF2B5EF4-FFF2-40B4-BE49-F238E27FC236}">
              <a16:creationId xmlns:a16="http://schemas.microsoft.com/office/drawing/2014/main" id="{F5CBCE21-A6B7-4F25-B722-71A655CE8C7D}"/>
            </a:ext>
          </a:extLst>
        </cdr:cNvPr>
        <cdr:cNvSpPr txBox="1"/>
      </cdr:nvSpPr>
      <cdr:spPr>
        <a:xfrm xmlns:a="http://schemas.openxmlformats.org/drawingml/2006/main">
          <a:off x="1485900" y="1092200"/>
          <a:ext cx="946150" cy="8636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u="none" baseline="0">
              <a:solidFill>
                <a:schemeClr val="bg2">
                  <a:lumMod val="50000"/>
                </a:schemeClr>
              </a:solidFill>
            </a:rPr>
            <a:t>Example nation positions</a:t>
          </a:r>
          <a:endParaRPr lang="en-GB" sz="1400" b="0" u="none">
            <a:solidFill>
              <a:schemeClr val="bg2">
                <a:lumMod val="50000"/>
              </a:schemeClr>
            </a:solidFill>
          </a:endParaRPr>
        </a:p>
      </cdr:txBody>
    </cdr:sp>
  </cdr:relSizeAnchor>
  <cdr:relSizeAnchor xmlns:cdr="http://schemas.openxmlformats.org/drawingml/2006/chartDrawing">
    <cdr:from>
      <cdr:x>0.47049</cdr:x>
      <cdr:y>0.10729</cdr:y>
    </cdr:from>
    <cdr:to>
      <cdr:x>0.50116</cdr:x>
      <cdr:y>0.23158</cdr:y>
    </cdr:to>
    <cdr:sp macro="" textlink="">
      <cdr:nvSpPr>
        <cdr:cNvPr id="74" name="TextBox 1">
          <a:extLst xmlns:a="http://schemas.openxmlformats.org/drawingml/2006/main">
            <a:ext uri="{FF2B5EF4-FFF2-40B4-BE49-F238E27FC236}">
              <a16:creationId xmlns:a16="http://schemas.microsoft.com/office/drawing/2014/main" id="{7F7CD5F9-CF96-4DC4-83A1-BB97FD162A46}"/>
            </a:ext>
          </a:extLst>
        </cdr:cNvPr>
        <cdr:cNvSpPr txBox="1"/>
      </cdr:nvSpPr>
      <cdr:spPr>
        <a:xfrm xmlns:a="http://schemas.openxmlformats.org/drawingml/2006/main">
          <a:off x="5162550" y="990600"/>
          <a:ext cx="336550" cy="1147601"/>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Ukraine</a:t>
          </a:r>
          <a:endParaRPr lang="en-GB" sz="1200" b="1">
            <a:solidFill>
              <a:schemeClr val="bg2">
                <a:lumMod val="50000"/>
              </a:schemeClr>
            </a:solidFill>
          </a:endParaRPr>
        </a:p>
      </cdr:txBody>
    </cdr:sp>
  </cdr:relSizeAnchor>
  <cdr:relSizeAnchor xmlns:cdr="http://schemas.openxmlformats.org/drawingml/2006/chartDrawing">
    <cdr:from>
      <cdr:x>0.4103</cdr:x>
      <cdr:y>0.10591</cdr:y>
    </cdr:from>
    <cdr:to>
      <cdr:x>0.44271</cdr:x>
      <cdr:y>0.23021</cdr:y>
    </cdr:to>
    <cdr:sp macro="" textlink="">
      <cdr:nvSpPr>
        <cdr:cNvPr id="75" name="TextBox 1">
          <a:extLst xmlns:a="http://schemas.openxmlformats.org/drawingml/2006/main">
            <a:ext uri="{FF2B5EF4-FFF2-40B4-BE49-F238E27FC236}">
              <a16:creationId xmlns:a16="http://schemas.microsoft.com/office/drawing/2014/main" id="{7F7CD5F9-CF96-4DC4-83A1-BB97FD162A46}"/>
            </a:ext>
          </a:extLst>
        </cdr:cNvPr>
        <cdr:cNvSpPr txBox="1"/>
      </cdr:nvSpPr>
      <cdr:spPr>
        <a:xfrm xmlns:a="http://schemas.openxmlformats.org/drawingml/2006/main">
          <a:off x="4502151" y="978529"/>
          <a:ext cx="355600" cy="1148439"/>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Slovenia</a:t>
          </a:r>
          <a:endParaRPr lang="en-GB" sz="1200" b="1">
            <a:solidFill>
              <a:schemeClr val="bg2">
                <a:lumMod val="50000"/>
              </a:schemeClr>
            </a:solidFill>
          </a:endParaRPr>
        </a:p>
      </cdr:txBody>
    </cdr:sp>
  </cdr:relSizeAnchor>
  <cdr:relSizeAnchor xmlns:cdr="http://schemas.openxmlformats.org/drawingml/2006/chartDrawing">
    <cdr:from>
      <cdr:x>0.58449</cdr:x>
      <cdr:y>0.1066</cdr:y>
    </cdr:from>
    <cdr:to>
      <cdr:x>0.61343</cdr:x>
      <cdr:y>0.2309</cdr:y>
    </cdr:to>
    <cdr:sp macro="" textlink="">
      <cdr:nvSpPr>
        <cdr:cNvPr id="76" name="TextBox 1">
          <a:extLst xmlns:a="http://schemas.openxmlformats.org/drawingml/2006/main">
            <a:ext uri="{FF2B5EF4-FFF2-40B4-BE49-F238E27FC236}">
              <a16:creationId xmlns:a16="http://schemas.microsoft.com/office/drawing/2014/main" id="{7F7CD5F9-CF96-4DC4-83A1-BB97FD162A46}"/>
            </a:ext>
          </a:extLst>
        </cdr:cNvPr>
        <cdr:cNvSpPr txBox="1"/>
      </cdr:nvSpPr>
      <cdr:spPr>
        <a:xfrm xmlns:a="http://schemas.openxmlformats.org/drawingml/2006/main">
          <a:off x="6413501" y="984904"/>
          <a:ext cx="317500" cy="1148439"/>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Iran</a:t>
          </a:r>
          <a:endParaRPr lang="en-GB" sz="1200" b="1">
            <a:solidFill>
              <a:schemeClr val="bg2">
                <a:lumMod val="50000"/>
              </a:schemeClr>
            </a:solidFill>
          </a:endParaRPr>
        </a:p>
      </cdr:txBody>
    </cdr:sp>
  </cdr:relSizeAnchor>
  <cdr:relSizeAnchor xmlns:cdr="http://schemas.openxmlformats.org/drawingml/2006/chartDrawing">
    <cdr:from>
      <cdr:x>0.75926</cdr:x>
      <cdr:y>0.10591</cdr:y>
    </cdr:from>
    <cdr:to>
      <cdr:x>0.79109</cdr:x>
      <cdr:y>0.23021</cdr:y>
    </cdr:to>
    <cdr:sp macro="" textlink="">
      <cdr:nvSpPr>
        <cdr:cNvPr id="77" name="TextBox 1">
          <a:extLst xmlns:a="http://schemas.openxmlformats.org/drawingml/2006/main">
            <a:ext uri="{FF2B5EF4-FFF2-40B4-BE49-F238E27FC236}">
              <a16:creationId xmlns:a16="http://schemas.microsoft.com/office/drawing/2014/main" id="{7F7CD5F9-CF96-4DC4-83A1-BB97FD162A46}"/>
            </a:ext>
          </a:extLst>
        </cdr:cNvPr>
        <cdr:cNvSpPr txBox="1"/>
      </cdr:nvSpPr>
      <cdr:spPr>
        <a:xfrm xmlns:a="http://schemas.openxmlformats.org/drawingml/2006/main">
          <a:off x="8331200" y="977900"/>
          <a:ext cx="349250" cy="1147601"/>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Bahrain</a:t>
          </a:r>
          <a:endParaRPr lang="en-GB" sz="1200" b="1">
            <a:solidFill>
              <a:schemeClr val="bg2">
                <a:lumMod val="50000"/>
              </a:schemeClr>
            </a:solidFill>
          </a:endParaRPr>
        </a:p>
      </cdr:txBody>
    </cdr:sp>
  </cdr:relSizeAnchor>
  <cdr:relSizeAnchor xmlns:cdr="http://schemas.openxmlformats.org/drawingml/2006/chartDrawing">
    <cdr:from>
      <cdr:x>0.08912</cdr:x>
      <cdr:y>0.8033</cdr:y>
    </cdr:from>
    <cdr:to>
      <cdr:x>0.22685</cdr:x>
      <cdr:y>0.83349</cdr:y>
    </cdr:to>
    <cdr:sp macro="" textlink="">
      <cdr:nvSpPr>
        <cdr:cNvPr id="82" name="TextBox 1">
          <a:extLst xmlns:a="http://schemas.openxmlformats.org/drawingml/2006/main">
            <a:ext uri="{FF2B5EF4-FFF2-40B4-BE49-F238E27FC236}">
              <a16:creationId xmlns:a16="http://schemas.microsoft.com/office/drawing/2014/main" id="{0378821A-9D65-48BB-878D-9264832A3CFF}"/>
            </a:ext>
          </a:extLst>
        </cdr:cNvPr>
        <cdr:cNvSpPr txBox="1"/>
      </cdr:nvSpPr>
      <cdr:spPr>
        <a:xfrm xmlns:a="http://schemas.openxmlformats.org/drawingml/2006/main">
          <a:off x="977918" y="7421897"/>
          <a:ext cx="1511284" cy="27893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000" b="1">
              <a:solidFill>
                <a:schemeClr val="tx1">
                  <a:lumMod val="65000"/>
                  <a:lumOff val="35000"/>
                </a:schemeClr>
              </a:solidFill>
            </a:rPr>
            <a:t>Estimate</a:t>
          </a:r>
          <a:r>
            <a:rPr lang="en-GB" sz="1000" b="1" baseline="0">
              <a:solidFill>
                <a:schemeClr val="tx1">
                  <a:lumMod val="65000"/>
                  <a:lumOff val="35000"/>
                </a:schemeClr>
              </a:solidFill>
            </a:rPr>
            <a:t> from 48</a:t>
          </a:r>
          <a:r>
            <a:rPr lang="en-GB" sz="1000" b="1">
              <a:solidFill>
                <a:schemeClr val="tx1">
                  <a:lumMod val="65000"/>
                  <a:lumOff val="35000"/>
                </a:schemeClr>
              </a:solidFill>
            </a:rPr>
            <a:t> nations</a:t>
          </a:r>
        </a:p>
        <a:p xmlns:a="http://schemas.openxmlformats.org/drawingml/2006/main">
          <a:pPr algn="ctr"/>
          <a:r>
            <a:rPr lang="en-GB" sz="1000" b="1">
              <a:solidFill>
                <a:schemeClr val="tx1">
                  <a:lumMod val="65000"/>
                  <a:lumOff val="35000"/>
                </a:schemeClr>
              </a:solidFill>
            </a:rPr>
            <a:t>spot confined</a:t>
          </a:r>
          <a:r>
            <a:rPr lang="en-GB" sz="1000" b="1" baseline="0">
              <a:solidFill>
                <a:schemeClr val="tx1">
                  <a:lumMod val="65000"/>
                  <a:lumOff val="35000"/>
                </a:schemeClr>
              </a:solidFill>
            </a:rPr>
            <a:t> by 5</a:t>
          </a:r>
          <a:endParaRPr lang="en-GB" sz="1000" b="1">
            <a:solidFill>
              <a:schemeClr val="tx1">
                <a:lumMod val="65000"/>
                <a:lumOff val="35000"/>
              </a:schemeClr>
            </a:solidFill>
          </a:endParaRPr>
        </a:p>
      </cdr:txBody>
    </cdr:sp>
  </cdr:relSizeAnchor>
  <cdr:relSizeAnchor xmlns:cdr="http://schemas.openxmlformats.org/drawingml/2006/chartDrawing">
    <cdr:from>
      <cdr:x>0.45313</cdr:x>
      <cdr:y>0.10859</cdr:y>
    </cdr:from>
    <cdr:to>
      <cdr:x>0.48438</cdr:x>
      <cdr:y>0.23093</cdr:y>
    </cdr:to>
    <cdr:sp macro="" textlink="">
      <cdr:nvSpPr>
        <cdr:cNvPr id="79" name="TextBox 1">
          <a:extLst xmlns:a="http://schemas.openxmlformats.org/drawingml/2006/main">
            <a:ext uri="{FF2B5EF4-FFF2-40B4-BE49-F238E27FC236}">
              <a16:creationId xmlns:a16="http://schemas.microsoft.com/office/drawing/2014/main" id="{35FD3057-1E3D-4C18-BD84-DB44F723A730}"/>
            </a:ext>
          </a:extLst>
        </cdr:cNvPr>
        <cdr:cNvSpPr txBox="1"/>
      </cdr:nvSpPr>
      <cdr:spPr>
        <a:xfrm xmlns:a="http://schemas.openxmlformats.org/drawingml/2006/main">
          <a:off x="4972050" y="1003301"/>
          <a:ext cx="342900" cy="1130300"/>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Lithuania</a:t>
          </a:r>
          <a:endParaRPr lang="en-GB" sz="1200" b="1">
            <a:solidFill>
              <a:schemeClr val="bg2">
                <a:lumMod val="50000"/>
              </a:schemeClr>
            </a:solidFill>
          </a:endParaRPr>
        </a:p>
      </cdr:txBody>
    </cdr:sp>
  </cdr:relSizeAnchor>
  <cdr:relSizeAnchor xmlns:cdr="http://schemas.openxmlformats.org/drawingml/2006/chartDrawing">
    <cdr:from>
      <cdr:x>0.51563</cdr:x>
      <cdr:y>0.10859</cdr:y>
    </cdr:from>
    <cdr:to>
      <cdr:x>0.55035</cdr:x>
      <cdr:y>0.23093</cdr:y>
    </cdr:to>
    <cdr:sp macro="" textlink="">
      <cdr:nvSpPr>
        <cdr:cNvPr id="83" name="TextBox 1">
          <a:extLst xmlns:a="http://schemas.openxmlformats.org/drawingml/2006/main">
            <a:ext uri="{FF2B5EF4-FFF2-40B4-BE49-F238E27FC236}">
              <a16:creationId xmlns:a16="http://schemas.microsoft.com/office/drawing/2014/main" id="{35FD3057-1E3D-4C18-BD84-DB44F723A730}"/>
            </a:ext>
          </a:extLst>
        </cdr:cNvPr>
        <cdr:cNvSpPr txBox="1"/>
      </cdr:nvSpPr>
      <cdr:spPr>
        <a:xfrm xmlns:a="http://schemas.openxmlformats.org/drawingml/2006/main">
          <a:off x="5657850" y="1003300"/>
          <a:ext cx="381000" cy="1130299"/>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Chile</a:t>
          </a:r>
          <a:endParaRPr lang="en-GB" sz="1200" b="1">
            <a:solidFill>
              <a:schemeClr val="bg2">
                <a:lumMod val="50000"/>
              </a:schemeClr>
            </a:solidFill>
          </a:endParaRPr>
        </a:p>
      </cdr:txBody>
    </cdr:sp>
  </cdr:relSizeAnchor>
  <cdr:relSizeAnchor xmlns:cdr="http://schemas.openxmlformats.org/drawingml/2006/chartDrawing">
    <cdr:from>
      <cdr:x>0.65509</cdr:x>
      <cdr:y>0.10859</cdr:y>
    </cdr:from>
    <cdr:to>
      <cdr:x>0.68692</cdr:x>
      <cdr:y>0.23162</cdr:y>
    </cdr:to>
    <cdr:sp macro="" textlink="">
      <cdr:nvSpPr>
        <cdr:cNvPr id="84" name="TextBox 1">
          <a:extLst xmlns:a="http://schemas.openxmlformats.org/drawingml/2006/main">
            <a:ext uri="{FF2B5EF4-FFF2-40B4-BE49-F238E27FC236}">
              <a16:creationId xmlns:a16="http://schemas.microsoft.com/office/drawing/2014/main" id="{35FD3057-1E3D-4C18-BD84-DB44F723A730}"/>
            </a:ext>
          </a:extLst>
        </cdr:cNvPr>
        <cdr:cNvSpPr txBox="1"/>
      </cdr:nvSpPr>
      <cdr:spPr>
        <a:xfrm xmlns:a="http://schemas.openxmlformats.org/drawingml/2006/main">
          <a:off x="7188200" y="1003301"/>
          <a:ext cx="349250" cy="1136650"/>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Egypt</a:t>
          </a:r>
          <a:endParaRPr lang="en-GB" sz="1200" b="1">
            <a:solidFill>
              <a:schemeClr val="bg2">
                <a:lumMod val="50000"/>
              </a:schemeClr>
            </a:solidFill>
          </a:endParaRPr>
        </a:p>
      </cdr:txBody>
    </cdr:sp>
  </cdr:relSizeAnchor>
  <cdr:relSizeAnchor xmlns:cdr="http://schemas.openxmlformats.org/drawingml/2006/chartDrawing">
    <cdr:from>
      <cdr:x>0.70718</cdr:x>
      <cdr:y>0.10722</cdr:y>
    </cdr:from>
    <cdr:to>
      <cdr:x>0.73843</cdr:x>
      <cdr:y>0.23151</cdr:y>
    </cdr:to>
    <cdr:sp macro="" textlink="">
      <cdr:nvSpPr>
        <cdr:cNvPr id="85" name="TextBox 1">
          <a:extLst xmlns:a="http://schemas.openxmlformats.org/drawingml/2006/main">
            <a:ext uri="{FF2B5EF4-FFF2-40B4-BE49-F238E27FC236}">
              <a16:creationId xmlns:a16="http://schemas.microsoft.com/office/drawing/2014/main" id="{35FD3057-1E3D-4C18-BD84-DB44F723A730}"/>
            </a:ext>
          </a:extLst>
        </cdr:cNvPr>
        <cdr:cNvSpPr txBox="1"/>
      </cdr:nvSpPr>
      <cdr:spPr>
        <a:xfrm xmlns:a="http://schemas.openxmlformats.org/drawingml/2006/main">
          <a:off x="7759700" y="990600"/>
          <a:ext cx="342900" cy="1148347"/>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UAE</a:t>
          </a:r>
          <a:endParaRPr lang="en-GB" sz="1200" b="1">
            <a:solidFill>
              <a:schemeClr val="bg2">
                <a:lumMod val="50000"/>
              </a:schemeClr>
            </a:solidFill>
          </a:endParaRPr>
        </a:p>
      </cdr:txBody>
    </cdr:sp>
  </cdr:relSizeAnchor>
  <cdr:relSizeAnchor xmlns:cdr="http://schemas.openxmlformats.org/drawingml/2006/chartDrawing">
    <cdr:from>
      <cdr:x>0.00463</cdr:x>
      <cdr:y>0.0055</cdr:y>
    </cdr:from>
    <cdr:to>
      <cdr:x>0.10069</cdr:x>
      <cdr:y>0.05052</cdr:y>
    </cdr:to>
    <cdr:sp macro="" textlink="">
      <cdr:nvSpPr>
        <cdr:cNvPr id="78" name="TextBox 32">
          <a:extLst xmlns:a="http://schemas.openxmlformats.org/drawingml/2006/main">
            <a:ext uri="{FF2B5EF4-FFF2-40B4-BE49-F238E27FC236}">
              <a16:creationId xmlns:a16="http://schemas.microsoft.com/office/drawing/2014/main" id="{FF2F729E-1941-4F1A-8F16-8A0548A8137A}"/>
            </a:ext>
          </a:extLst>
        </cdr:cNvPr>
        <cdr:cNvSpPr txBox="1"/>
      </cdr:nvSpPr>
      <cdr:spPr>
        <a:xfrm xmlns:a="http://schemas.openxmlformats.org/drawingml/2006/main">
          <a:off x="50800" y="50800"/>
          <a:ext cx="1054071" cy="415946"/>
        </a:xfrm>
        <a:prstGeom xmlns:a="http://schemas.openxmlformats.org/drawingml/2006/main" prst="rect">
          <a:avLst/>
        </a:prstGeom>
        <a:noFill xmlns:a="http://schemas.openxmlformats.org/drawingml/2006/main"/>
        <a:ln xmlns:a="http://schemas.openxmlformats.org/drawingml/2006/main" w="6350"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GB" sz="2400" b="1" i="0" baseline="0">
              <a:solidFill>
                <a:sysClr val="windowText" lastClr="000000"/>
              </a:solidFill>
            </a:rPr>
            <a:t>Trends</a:t>
          </a:r>
        </a:p>
      </cdr:txBody>
    </cdr:sp>
  </cdr:relSizeAnchor>
  <cdr:relSizeAnchor xmlns:cdr="http://schemas.openxmlformats.org/drawingml/2006/chartDrawing">
    <cdr:from>
      <cdr:x>0.14685</cdr:x>
      <cdr:y>0.76312</cdr:y>
    </cdr:from>
    <cdr:to>
      <cdr:x>0.21687</cdr:x>
      <cdr:y>0.79332</cdr:y>
    </cdr:to>
    <cdr:sp macro="" textlink="">
      <cdr:nvSpPr>
        <cdr:cNvPr id="80" name="TextBox 1">
          <a:extLst xmlns:a="http://schemas.openxmlformats.org/drawingml/2006/main">
            <a:ext uri="{FF2B5EF4-FFF2-40B4-BE49-F238E27FC236}">
              <a16:creationId xmlns:a16="http://schemas.microsoft.com/office/drawing/2014/main" id="{F8E49799-5363-4489-86CC-16279F28068D}"/>
            </a:ext>
          </a:extLst>
        </cdr:cNvPr>
        <cdr:cNvSpPr txBox="1"/>
      </cdr:nvSpPr>
      <cdr:spPr>
        <a:xfrm xmlns:a="http://schemas.openxmlformats.org/drawingml/2006/main">
          <a:off x="1650948" y="7028518"/>
          <a:ext cx="787180" cy="2781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000" b="1">
              <a:solidFill>
                <a:schemeClr val="tx1">
                  <a:lumMod val="65000"/>
                  <a:lumOff val="35000"/>
                </a:schemeClr>
              </a:solidFill>
            </a:rPr>
            <a:t>26 nations</a:t>
          </a:r>
        </a:p>
      </cdr:txBody>
    </cdr:sp>
  </cdr:relSizeAnchor>
  <cdr:relSizeAnchor xmlns:cdr="http://schemas.openxmlformats.org/drawingml/2006/chartDrawing">
    <cdr:from>
      <cdr:x>0.21318</cdr:x>
      <cdr:y>0.30868</cdr:y>
    </cdr:from>
    <cdr:to>
      <cdr:x>0.799</cdr:x>
      <cdr:y>0.70314</cdr:y>
    </cdr:to>
    <cdr:cxnSp macro="">
      <cdr:nvCxnSpPr>
        <cdr:cNvPr id="81" name="Straight Connector 80">
          <a:extLst xmlns:a="http://schemas.openxmlformats.org/drawingml/2006/main">
            <a:ext uri="{FF2B5EF4-FFF2-40B4-BE49-F238E27FC236}">
              <a16:creationId xmlns:a16="http://schemas.microsoft.com/office/drawing/2014/main" id="{C8E62E13-7921-4704-967E-4F91EAB41391}"/>
            </a:ext>
          </a:extLst>
        </cdr:cNvPr>
        <cdr:cNvCxnSpPr/>
      </cdr:nvCxnSpPr>
      <cdr:spPr>
        <a:xfrm xmlns:a="http://schemas.openxmlformats.org/drawingml/2006/main" flipV="1">
          <a:off x="2396671" y="2842986"/>
          <a:ext cx="6585856" cy="3633112"/>
        </a:xfrm>
        <a:prstGeom xmlns:a="http://schemas.openxmlformats.org/drawingml/2006/main" prst="line">
          <a:avLst/>
        </a:prstGeom>
        <a:ln xmlns:a="http://schemas.openxmlformats.org/drawingml/2006/main" w="34925">
          <a:solidFill>
            <a:schemeClr val="accent1">
              <a:alpha val="7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0.79367</cdr:x>
      <cdr:y>0.29981</cdr:y>
    </cdr:from>
    <cdr:to>
      <cdr:x>0.92511</cdr:x>
      <cdr:y>0.33113</cdr:y>
    </cdr:to>
    <cdr:sp macro="" textlink="">
      <cdr:nvSpPr>
        <cdr:cNvPr id="87" name="TextBox 1">
          <a:extLst xmlns:a="http://schemas.openxmlformats.org/drawingml/2006/main">
            <a:ext uri="{FF2B5EF4-FFF2-40B4-BE49-F238E27FC236}">
              <a16:creationId xmlns:a16="http://schemas.microsoft.com/office/drawing/2014/main" id="{61DC6AE2-C5FE-44E8-861B-800425DC9697}"/>
            </a:ext>
          </a:extLst>
        </cdr:cNvPr>
        <cdr:cNvSpPr txBox="1"/>
      </cdr:nvSpPr>
      <cdr:spPr>
        <a:xfrm xmlns:a="http://schemas.openxmlformats.org/drawingml/2006/main">
          <a:off x="8922657" y="2761343"/>
          <a:ext cx="1477678" cy="28846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tx1">
                  <a:lumMod val="65000"/>
                  <a:lumOff val="35000"/>
                </a:schemeClr>
              </a:solidFill>
            </a:rPr>
            <a:t>MWA </a:t>
          </a:r>
          <a:r>
            <a:rPr lang="en-GB" sz="1200" b="1" u="sng">
              <a:solidFill>
                <a:schemeClr val="tx1">
                  <a:lumMod val="65000"/>
                  <a:lumOff val="35000"/>
                </a:schemeClr>
              </a:solidFill>
            </a:rPr>
            <a:t>+</a:t>
          </a:r>
          <a:r>
            <a:rPr lang="en-GB" sz="1200" b="1" u="sng" baseline="0">
              <a:solidFill>
                <a:schemeClr val="tx1">
                  <a:lumMod val="65000"/>
                  <a:lumOff val="35000"/>
                </a:schemeClr>
              </a:solidFill>
            </a:rPr>
            <a:t> 1Y</a:t>
          </a:r>
          <a:r>
            <a:rPr lang="en-GB" sz="1200" b="1" baseline="0">
              <a:solidFill>
                <a:schemeClr val="tx1">
                  <a:lumMod val="65000"/>
                  <a:lumOff val="35000"/>
                </a:schemeClr>
              </a:solidFill>
            </a:rPr>
            <a:t> </a:t>
          </a:r>
          <a:r>
            <a:rPr lang="en-GB" sz="1200" b="1">
              <a:solidFill>
                <a:schemeClr val="tx1">
                  <a:lumMod val="65000"/>
                  <a:lumOff val="35000"/>
                </a:schemeClr>
              </a:solidFill>
            </a:rPr>
            <a:t>(r=0.81)</a:t>
          </a:r>
        </a:p>
      </cdr:txBody>
    </cdr:sp>
  </cdr:relSizeAnchor>
  <cdr:relSizeAnchor xmlns:cdr="http://schemas.openxmlformats.org/drawingml/2006/chartDrawing">
    <cdr:from>
      <cdr:x>0.18123</cdr:x>
      <cdr:y>0.61479</cdr:y>
    </cdr:from>
    <cdr:to>
      <cdr:x>0.40359</cdr:x>
      <cdr:y>0.65542</cdr:y>
    </cdr:to>
    <cdr:sp macro="" textlink="">
      <cdr:nvSpPr>
        <cdr:cNvPr id="88" name="TextBox 32">
          <a:extLst xmlns:a="http://schemas.openxmlformats.org/drawingml/2006/main">
            <a:ext uri="{FF2B5EF4-FFF2-40B4-BE49-F238E27FC236}">
              <a16:creationId xmlns:a16="http://schemas.microsoft.com/office/drawing/2014/main" id="{51E9BF2C-88D0-4D8E-B589-A54C55BFA0C0}"/>
            </a:ext>
          </a:extLst>
        </cdr:cNvPr>
        <cdr:cNvSpPr txBox="1"/>
      </cdr:nvSpPr>
      <cdr:spPr>
        <a:xfrm xmlns:a="http://schemas.openxmlformats.org/drawingml/2006/main" rot="19834442">
          <a:off x="2037443" y="5662386"/>
          <a:ext cx="2499820" cy="374211"/>
        </a:xfrm>
        <a:prstGeom xmlns:a="http://schemas.openxmlformats.org/drawingml/2006/main" prst="rect">
          <a:avLst/>
        </a:prstGeom>
        <a:noFill xmlns:a="http://schemas.openxmlformats.org/drawingml/2006/main"/>
        <a:ln xmlns:a="http://schemas.openxmlformats.org/drawingml/2006/main" w="6350"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0" i="0" baseline="0">
              <a:solidFill>
                <a:srgbClr val="7C9CD6"/>
              </a:solidFill>
            </a:rPr>
            <a:t>Medium-Weak Aligned </a:t>
          </a:r>
          <a:r>
            <a:rPr lang="en-GB" sz="1100" b="0" i="0" baseline="0">
              <a:solidFill>
                <a:srgbClr val="7C9CD6"/>
              </a:solidFill>
            </a:rPr>
            <a:t>(+1Y)</a:t>
          </a:r>
        </a:p>
      </cdr:txBody>
    </cdr:sp>
  </cdr:relSizeAnchor>
  <cdr:relSizeAnchor xmlns:cdr="http://schemas.openxmlformats.org/drawingml/2006/chartDrawing">
    <cdr:from>
      <cdr:x>0.15073</cdr:x>
      <cdr:y>0.68748</cdr:y>
    </cdr:from>
    <cdr:to>
      <cdr:x>0.22075</cdr:x>
      <cdr:y>0.71768</cdr:y>
    </cdr:to>
    <cdr:sp macro="" textlink="">
      <cdr:nvSpPr>
        <cdr:cNvPr id="89" name="TextBox 1">
          <a:extLst xmlns:a="http://schemas.openxmlformats.org/drawingml/2006/main">
            <a:ext uri="{FF2B5EF4-FFF2-40B4-BE49-F238E27FC236}">
              <a16:creationId xmlns:a16="http://schemas.microsoft.com/office/drawing/2014/main" id="{867243B8-26DB-454E-BCED-943871E91EA2}"/>
            </a:ext>
          </a:extLst>
        </cdr:cNvPr>
        <cdr:cNvSpPr txBox="1"/>
      </cdr:nvSpPr>
      <cdr:spPr>
        <a:xfrm xmlns:a="http://schemas.openxmlformats.org/drawingml/2006/main">
          <a:off x="1694543" y="6331857"/>
          <a:ext cx="787180" cy="2781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000" b="1">
              <a:solidFill>
                <a:schemeClr val="tx1">
                  <a:lumMod val="65000"/>
                  <a:lumOff val="35000"/>
                </a:schemeClr>
              </a:solidFill>
            </a:rPr>
            <a:t>17 nations</a:t>
          </a:r>
        </a:p>
      </cdr:txBody>
    </cdr:sp>
  </cdr:relSizeAnchor>
  <cdr:relSizeAnchor xmlns:cdr="http://schemas.openxmlformats.org/drawingml/2006/chartDrawing">
    <cdr:from>
      <cdr:x>0.22687</cdr:x>
      <cdr:y>0.6526</cdr:y>
    </cdr:from>
    <cdr:to>
      <cdr:x>0.41136</cdr:x>
      <cdr:y>0.69999</cdr:y>
    </cdr:to>
    <cdr:sp macro="" textlink="">
      <cdr:nvSpPr>
        <cdr:cNvPr id="90" name="TextBox 32">
          <a:extLst xmlns:a="http://schemas.openxmlformats.org/drawingml/2006/main">
            <a:ext uri="{FF2B5EF4-FFF2-40B4-BE49-F238E27FC236}">
              <a16:creationId xmlns:a16="http://schemas.microsoft.com/office/drawing/2014/main" id="{15E8C6BC-65FB-4248-B435-8EF11359A468}"/>
            </a:ext>
          </a:extLst>
        </cdr:cNvPr>
        <cdr:cNvSpPr txBox="1"/>
      </cdr:nvSpPr>
      <cdr:spPr>
        <a:xfrm xmlns:a="http://schemas.openxmlformats.org/drawingml/2006/main" rot="19512920">
          <a:off x="2550487" y="6010613"/>
          <a:ext cx="2074077" cy="436419"/>
        </a:xfrm>
        <a:prstGeom xmlns:a="http://schemas.openxmlformats.org/drawingml/2006/main" prst="rect">
          <a:avLst/>
        </a:prstGeom>
        <a:noFill xmlns:a="http://schemas.openxmlformats.org/drawingml/2006/main"/>
        <a:ln xmlns:a="http://schemas.openxmlformats.org/drawingml/2006/main" w="6350"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0" i="0" baseline="0">
              <a:solidFill>
                <a:srgbClr val="5982CB"/>
              </a:solidFill>
            </a:rPr>
            <a:t>Medium-Strong Aligned</a:t>
          </a:r>
        </a:p>
      </cdr:txBody>
    </cdr:sp>
  </cdr:relSizeAnchor>
  <cdr:relSizeAnchor xmlns:cdr="http://schemas.openxmlformats.org/drawingml/2006/chartDrawing">
    <cdr:from>
      <cdr:x>0.2147</cdr:x>
      <cdr:y>0.30172</cdr:y>
    </cdr:from>
    <cdr:to>
      <cdr:x>0.80093</cdr:x>
      <cdr:y>0.74227</cdr:y>
    </cdr:to>
    <cdr:cxnSp macro="">
      <cdr:nvCxnSpPr>
        <cdr:cNvPr id="4" name="Straight Connector 3">
          <a:extLst xmlns:a="http://schemas.openxmlformats.org/drawingml/2006/main">
            <a:ext uri="{FF2B5EF4-FFF2-40B4-BE49-F238E27FC236}">
              <a16:creationId xmlns:a16="http://schemas.microsoft.com/office/drawing/2014/main" id="{FC95A3AF-7946-DA1F-3E26-9EF529117AB1}"/>
            </a:ext>
          </a:extLst>
        </cdr:cNvPr>
        <cdr:cNvCxnSpPr/>
      </cdr:nvCxnSpPr>
      <cdr:spPr>
        <a:xfrm xmlns:a="http://schemas.openxmlformats.org/drawingml/2006/main" flipH="1">
          <a:off x="2355850" y="2787650"/>
          <a:ext cx="6432550" cy="4070350"/>
        </a:xfrm>
        <a:prstGeom xmlns:a="http://schemas.openxmlformats.org/drawingml/2006/main" prst="line">
          <a:avLst/>
        </a:prstGeom>
        <a:ln xmlns:a="http://schemas.openxmlformats.org/drawingml/2006/main">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0.18519</cdr:x>
      <cdr:y>0.7354</cdr:y>
    </cdr:from>
    <cdr:to>
      <cdr:x>0.22396</cdr:x>
      <cdr:y>0.77074</cdr:y>
    </cdr:to>
    <cdr:sp macro="" textlink="">
      <cdr:nvSpPr>
        <cdr:cNvPr id="8" name="TextBox 1">
          <a:extLst xmlns:a="http://schemas.openxmlformats.org/drawingml/2006/main">
            <a:ext uri="{FF2B5EF4-FFF2-40B4-BE49-F238E27FC236}">
              <a16:creationId xmlns:a16="http://schemas.microsoft.com/office/drawing/2014/main" id="{1FCE6D8B-453A-B198-E25D-68ADA6E270A9}"/>
            </a:ext>
          </a:extLst>
        </cdr:cNvPr>
        <cdr:cNvSpPr txBox="1"/>
      </cdr:nvSpPr>
      <cdr:spPr>
        <a:xfrm xmlns:a="http://schemas.openxmlformats.org/drawingml/2006/main">
          <a:off x="2032000" y="6794500"/>
          <a:ext cx="425416" cy="32651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0">
              <a:solidFill>
                <a:schemeClr val="accent1"/>
              </a:solidFill>
            </a:rPr>
            <a:t>MA</a:t>
          </a:r>
        </a:p>
      </cdr:txBody>
    </cdr:sp>
  </cdr:relSizeAnchor>
</c:userShapes>
</file>

<file path=xl/drawings/drawing100.xml><?xml version="1.0" encoding="utf-8"?>
<c:userShapes xmlns:c="http://schemas.openxmlformats.org/drawingml/2006/chart">
  <cdr:relSizeAnchor xmlns:cdr="http://schemas.openxmlformats.org/drawingml/2006/chartDrawing">
    <cdr:from>
      <cdr:x>0.24239</cdr:x>
      <cdr:y>0.20637</cdr:y>
    </cdr:from>
    <cdr:to>
      <cdr:x>0.82124</cdr:x>
      <cdr:y>0.3849</cdr:y>
    </cdr:to>
    <cdr:cxnSp macro="">
      <cdr:nvCxnSpPr>
        <cdr:cNvPr id="2" name="Straight Connector 1">
          <a:extLst xmlns:a="http://schemas.openxmlformats.org/drawingml/2006/main">
            <a:ext uri="{FF2B5EF4-FFF2-40B4-BE49-F238E27FC236}">
              <a16:creationId xmlns:a16="http://schemas.microsoft.com/office/drawing/2014/main" id="{B816B061-6B71-4A98-9D27-A73D6AAEC1FE}"/>
            </a:ext>
          </a:extLst>
        </cdr:cNvPr>
        <cdr:cNvCxnSpPr/>
      </cdr:nvCxnSpPr>
      <cdr:spPr>
        <a:xfrm xmlns:a="http://schemas.openxmlformats.org/drawingml/2006/main" flipV="1">
          <a:off x="2369017" y="1333500"/>
          <a:ext cx="5657383" cy="1153562"/>
        </a:xfrm>
        <a:prstGeom xmlns:a="http://schemas.openxmlformats.org/drawingml/2006/main" prst="line">
          <a:avLst/>
        </a:prstGeom>
        <a:ln xmlns:a="http://schemas.openxmlformats.org/drawingml/2006/main" w="19050">
          <a:solidFill>
            <a:schemeClr val="tx1">
              <a:lumMod val="95000"/>
              <a:lumOff val="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0.24169</cdr:x>
      <cdr:y>0.49038</cdr:y>
    </cdr:from>
    <cdr:to>
      <cdr:x>0.82189</cdr:x>
      <cdr:y>0.72526</cdr:y>
    </cdr:to>
    <cdr:cxnSp macro="">
      <cdr:nvCxnSpPr>
        <cdr:cNvPr id="4" name="Straight Connector 3">
          <a:extLst xmlns:a="http://schemas.openxmlformats.org/drawingml/2006/main">
            <a:ext uri="{FF2B5EF4-FFF2-40B4-BE49-F238E27FC236}">
              <a16:creationId xmlns:a16="http://schemas.microsoft.com/office/drawing/2014/main" id="{9283963D-DEB0-4834-BD0C-71B1FB384CE5}"/>
            </a:ext>
          </a:extLst>
        </cdr:cNvPr>
        <cdr:cNvCxnSpPr/>
      </cdr:nvCxnSpPr>
      <cdr:spPr>
        <a:xfrm xmlns:a="http://schemas.openxmlformats.org/drawingml/2006/main">
          <a:off x="2362200" y="3168650"/>
          <a:ext cx="5670550" cy="1517650"/>
        </a:xfrm>
        <a:prstGeom xmlns:a="http://schemas.openxmlformats.org/drawingml/2006/main" prst="line">
          <a:avLst/>
        </a:prstGeom>
        <a:ln xmlns:a="http://schemas.openxmlformats.org/drawingml/2006/main" w="19050">
          <a:solidFill>
            <a:schemeClr val="bg1">
              <a:lumMod val="6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0.38643</cdr:x>
      <cdr:y>0.21143</cdr:y>
    </cdr:from>
    <cdr:to>
      <cdr:x>0.65507</cdr:x>
      <cdr:y>0.3154</cdr:y>
    </cdr:to>
    <cdr:sp macro="" textlink="">
      <cdr:nvSpPr>
        <cdr:cNvPr id="5" name="TextBox 1">
          <a:extLst xmlns:a="http://schemas.openxmlformats.org/drawingml/2006/main">
            <a:ext uri="{FF2B5EF4-FFF2-40B4-BE49-F238E27FC236}">
              <a16:creationId xmlns:a16="http://schemas.microsoft.com/office/drawing/2014/main" id="{1E861659-AA83-1A44-D0D1-795D58864CF4}"/>
            </a:ext>
          </a:extLst>
        </cdr:cNvPr>
        <cdr:cNvSpPr txBox="1"/>
      </cdr:nvSpPr>
      <cdr:spPr>
        <a:xfrm xmlns:a="http://schemas.openxmlformats.org/drawingml/2006/main" rot="20907177">
          <a:off x="3776795" y="1366198"/>
          <a:ext cx="2625611" cy="671784"/>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a:solidFill>
                <a:schemeClr val="tx1">
                  <a:lumMod val="95000"/>
                  <a:lumOff val="5000"/>
                </a:schemeClr>
              </a:solidFill>
            </a:rPr>
            <a:t>'VWA'</a:t>
          </a:r>
          <a:r>
            <a:rPr lang="en-GB" sz="1400" b="1" baseline="0">
              <a:solidFill>
                <a:schemeClr val="tx1">
                  <a:lumMod val="95000"/>
                  <a:lumOff val="5000"/>
                </a:schemeClr>
              </a:solidFill>
            </a:rPr>
            <a:t> trend from Figure 6,</a:t>
          </a:r>
        </a:p>
        <a:p xmlns:a="http://schemas.openxmlformats.org/drawingml/2006/main">
          <a:pPr algn="ctr"/>
          <a:r>
            <a:rPr lang="en-GB" sz="1200" b="1" baseline="0">
              <a:solidFill>
                <a:schemeClr val="tx1">
                  <a:lumMod val="95000"/>
                  <a:lumOff val="5000"/>
                </a:schemeClr>
              </a:solidFill>
            </a:rPr>
            <a:t>with an arbitrary offset here (~34)</a:t>
          </a:r>
          <a:endParaRPr lang="en-GB" sz="1200" b="1">
            <a:solidFill>
              <a:schemeClr val="tx1">
                <a:lumMod val="95000"/>
                <a:lumOff val="5000"/>
              </a:schemeClr>
            </a:solidFill>
          </a:endParaRPr>
        </a:p>
      </cdr:txBody>
    </cdr:sp>
  </cdr:relSizeAnchor>
  <cdr:relSizeAnchor xmlns:cdr="http://schemas.openxmlformats.org/drawingml/2006/chartDrawing">
    <cdr:from>
      <cdr:x>0.37725</cdr:x>
      <cdr:y>0.64557</cdr:y>
    </cdr:from>
    <cdr:to>
      <cdr:x>0.6459</cdr:x>
      <cdr:y>0.70099</cdr:y>
    </cdr:to>
    <cdr:sp macro="" textlink="">
      <cdr:nvSpPr>
        <cdr:cNvPr id="10" name="TextBox 1">
          <a:extLst xmlns:a="http://schemas.openxmlformats.org/drawingml/2006/main">
            <a:ext uri="{FF2B5EF4-FFF2-40B4-BE49-F238E27FC236}">
              <a16:creationId xmlns:a16="http://schemas.microsoft.com/office/drawing/2014/main" id="{DBB71CC0-32AD-5987-FDBC-EAE06A8E824D}"/>
            </a:ext>
          </a:extLst>
        </cdr:cNvPr>
        <cdr:cNvSpPr txBox="1"/>
      </cdr:nvSpPr>
      <cdr:spPr>
        <a:xfrm xmlns:a="http://schemas.openxmlformats.org/drawingml/2006/main" rot="936835">
          <a:off x="3687112" y="4171386"/>
          <a:ext cx="2625611" cy="358117"/>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a:solidFill>
                <a:schemeClr val="bg1">
                  <a:lumMod val="65000"/>
                </a:schemeClr>
              </a:solidFill>
            </a:rPr>
            <a:t>'VWC'</a:t>
          </a:r>
          <a:r>
            <a:rPr lang="en-GB" sz="1400" b="1" baseline="0">
              <a:solidFill>
                <a:schemeClr val="bg1">
                  <a:lumMod val="65000"/>
                </a:schemeClr>
              </a:solidFill>
            </a:rPr>
            <a:t> trend from Figure 6</a:t>
          </a:r>
        </a:p>
      </cdr:txBody>
    </cdr:sp>
  </cdr:relSizeAnchor>
</c:userShapes>
</file>

<file path=xl/drawings/drawing101.xml><?xml version="1.0" encoding="utf-8"?>
<c:userShapes xmlns:c="http://schemas.openxmlformats.org/drawingml/2006/chart">
  <cdr:relSizeAnchor xmlns:cdr="http://schemas.openxmlformats.org/drawingml/2006/chartDrawing">
    <cdr:from>
      <cdr:x>0.2157</cdr:x>
      <cdr:y>0.54355</cdr:y>
    </cdr:from>
    <cdr:to>
      <cdr:x>0.82848</cdr:x>
      <cdr:y>0.78413</cdr:y>
    </cdr:to>
    <cdr:cxnSp macro="">
      <cdr:nvCxnSpPr>
        <cdr:cNvPr id="2" name="Straight Connector 1">
          <a:extLst xmlns:a="http://schemas.openxmlformats.org/drawingml/2006/main">
            <a:ext uri="{FF2B5EF4-FFF2-40B4-BE49-F238E27FC236}">
              <a16:creationId xmlns:a16="http://schemas.microsoft.com/office/drawing/2014/main" id="{6CF36B25-A688-1244-A10B-E7167546EDBE}"/>
            </a:ext>
          </a:extLst>
        </cdr:cNvPr>
        <cdr:cNvCxnSpPr/>
      </cdr:nvCxnSpPr>
      <cdr:spPr>
        <a:xfrm xmlns:a="http://schemas.openxmlformats.org/drawingml/2006/main">
          <a:off x="2635250" y="3962400"/>
          <a:ext cx="7486650" cy="1753718"/>
        </a:xfrm>
        <a:prstGeom xmlns:a="http://schemas.openxmlformats.org/drawingml/2006/main" prst="line">
          <a:avLst/>
        </a:prstGeom>
        <a:ln xmlns:a="http://schemas.openxmlformats.org/drawingml/2006/main" w="12700">
          <a:solidFill>
            <a:schemeClr val="bg1">
              <a:lumMod val="6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0.2157</cdr:x>
      <cdr:y>0.06882</cdr:y>
    </cdr:from>
    <cdr:to>
      <cdr:x>0.82952</cdr:x>
      <cdr:y>0.44774</cdr:y>
    </cdr:to>
    <cdr:cxnSp macro="">
      <cdr:nvCxnSpPr>
        <cdr:cNvPr id="7" name="Straight Connector 6">
          <a:extLst xmlns:a="http://schemas.openxmlformats.org/drawingml/2006/main">
            <a:ext uri="{FF2B5EF4-FFF2-40B4-BE49-F238E27FC236}">
              <a16:creationId xmlns:a16="http://schemas.microsoft.com/office/drawing/2014/main" id="{4128766E-8D33-EDC8-B842-0F400C19B56E}"/>
            </a:ext>
          </a:extLst>
        </cdr:cNvPr>
        <cdr:cNvCxnSpPr/>
      </cdr:nvCxnSpPr>
      <cdr:spPr>
        <a:xfrm xmlns:a="http://schemas.openxmlformats.org/drawingml/2006/main" flipV="1">
          <a:off x="2635250" y="501650"/>
          <a:ext cx="7499350" cy="2762250"/>
        </a:xfrm>
        <a:prstGeom xmlns:a="http://schemas.openxmlformats.org/drawingml/2006/main" prst="line">
          <a:avLst/>
        </a:prstGeom>
        <a:ln xmlns:a="http://schemas.openxmlformats.org/drawingml/2006/main" w="127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0.82121</cdr:x>
      <cdr:y>0.0784</cdr:y>
    </cdr:from>
    <cdr:to>
      <cdr:x>0.91841</cdr:x>
      <cdr:y>0.17857</cdr:y>
    </cdr:to>
    <cdr:sp macro="" textlink="">
      <cdr:nvSpPr>
        <cdr:cNvPr id="16" name="TextBox 1">
          <a:extLst xmlns:a="http://schemas.openxmlformats.org/drawingml/2006/main">
            <a:ext uri="{FF2B5EF4-FFF2-40B4-BE49-F238E27FC236}">
              <a16:creationId xmlns:a16="http://schemas.microsoft.com/office/drawing/2014/main" id="{B98A0EA1-E0DA-0C1A-9F2B-FAA6E312120A}"/>
            </a:ext>
          </a:extLst>
        </cdr:cNvPr>
        <cdr:cNvSpPr txBox="1"/>
      </cdr:nvSpPr>
      <cdr:spPr>
        <a:xfrm xmlns:a="http://schemas.openxmlformats.org/drawingml/2006/main">
          <a:off x="10033000" y="571500"/>
          <a:ext cx="1187526" cy="730234"/>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a:solidFill>
                <a:schemeClr val="tx1"/>
              </a:solidFill>
            </a:rPr>
            <a:t>'MSA' trend plus offset (~50)</a:t>
          </a:r>
        </a:p>
      </cdr:txBody>
    </cdr:sp>
  </cdr:relSizeAnchor>
  <cdr:relSizeAnchor xmlns:cdr="http://schemas.openxmlformats.org/drawingml/2006/chartDrawing">
    <cdr:from>
      <cdr:x>0.8238</cdr:x>
      <cdr:y>0.76394</cdr:y>
    </cdr:from>
    <cdr:to>
      <cdr:x>0.91518</cdr:x>
      <cdr:y>0.80758</cdr:y>
    </cdr:to>
    <cdr:sp macro="" textlink="">
      <cdr:nvSpPr>
        <cdr:cNvPr id="17" name="TextBox 1">
          <a:extLst xmlns:a="http://schemas.openxmlformats.org/drawingml/2006/main">
            <a:ext uri="{FF2B5EF4-FFF2-40B4-BE49-F238E27FC236}">
              <a16:creationId xmlns:a16="http://schemas.microsoft.com/office/drawing/2014/main" id="{FF255894-D347-523E-B485-B60B2EF21FDB}"/>
            </a:ext>
          </a:extLst>
        </cdr:cNvPr>
        <cdr:cNvSpPr txBox="1"/>
      </cdr:nvSpPr>
      <cdr:spPr>
        <a:xfrm xmlns:a="http://schemas.openxmlformats.org/drawingml/2006/main">
          <a:off x="10064750" y="5568950"/>
          <a:ext cx="1116396" cy="318141"/>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a:solidFill>
                <a:schemeClr val="bg1">
                  <a:lumMod val="65000"/>
                </a:schemeClr>
              </a:solidFill>
            </a:rPr>
            <a:t>'WC' trend</a:t>
          </a:r>
        </a:p>
      </cdr:txBody>
    </cdr:sp>
  </cdr:relSizeAnchor>
  <cdr:relSizeAnchor xmlns:cdr="http://schemas.openxmlformats.org/drawingml/2006/chartDrawing">
    <cdr:from>
      <cdr:x>0.62422</cdr:x>
      <cdr:y>0.60279</cdr:y>
    </cdr:from>
    <cdr:to>
      <cdr:x>0.83056</cdr:x>
      <cdr:y>0.78746</cdr:y>
    </cdr:to>
    <cdr:sp macro="" textlink="">
      <cdr:nvSpPr>
        <cdr:cNvPr id="18" name="Oval 17">
          <a:extLst xmlns:a="http://schemas.openxmlformats.org/drawingml/2006/main">
            <a:ext uri="{FF2B5EF4-FFF2-40B4-BE49-F238E27FC236}">
              <a16:creationId xmlns:a16="http://schemas.microsoft.com/office/drawing/2014/main" id="{412B0E75-1B8A-4099-B32A-3A436779DB4D}"/>
            </a:ext>
          </a:extLst>
        </cdr:cNvPr>
        <cdr:cNvSpPr/>
      </cdr:nvSpPr>
      <cdr:spPr>
        <a:xfrm xmlns:a="http://schemas.openxmlformats.org/drawingml/2006/main">
          <a:off x="7626350" y="4394200"/>
          <a:ext cx="2520950" cy="1346200"/>
        </a:xfrm>
        <a:prstGeom xmlns:a="http://schemas.openxmlformats.org/drawingml/2006/main" prst="ellipse">
          <a:avLst/>
        </a:prstGeom>
        <a:solidFill xmlns:a="http://schemas.openxmlformats.org/drawingml/2006/main">
          <a:schemeClr val="bg1">
            <a:lumMod val="85000"/>
            <a:alpha val="30000"/>
          </a:schemeClr>
        </a:solidFill>
        <a:ln xmlns:a="http://schemas.openxmlformats.org/drawingml/2006/main" w="6350">
          <a:solidFill>
            <a:schemeClr val="bg1">
              <a:lumMod val="50000"/>
              <a:alpha val="30000"/>
            </a:schemeClr>
          </a:solidFill>
          <a:prstDash val="solid"/>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dr:relSizeAnchor xmlns:cdr="http://schemas.openxmlformats.org/drawingml/2006/chartDrawing">
    <cdr:from>
      <cdr:x>0.75603</cdr:x>
      <cdr:y>0.60681</cdr:y>
    </cdr:from>
    <cdr:to>
      <cdr:x>0.82776</cdr:x>
      <cdr:y>0.66872</cdr:y>
    </cdr:to>
    <cdr:sp macro="" textlink="">
      <cdr:nvSpPr>
        <cdr:cNvPr id="19" name="Oval 18">
          <a:extLst xmlns:a="http://schemas.openxmlformats.org/drawingml/2006/main">
            <a:ext uri="{FF2B5EF4-FFF2-40B4-BE49-F238E27FC236}">
              <a16:creationId xmlns:a16="http://schemas.microsoft.com/office/drawing/2014/main" id="{9E24BC54-8E34-0297-A475-FDB12D786512}"/>
            </a:ext>
          </a:extLst>
        </cdr:cNvPr>
        <cdr:cNvSpPr/>
      </cdr:nvSpPr>
      <cdr:spPr>
        <a:xfrm xmlns:a="http://schemas.openxmlformats.org/drawingml/2006/main" rot="19869657">
          <a:off x="9236747" y="4423509"/>
          <a:ext cx="876370" cy="451317"/>
        </a:xfrm>
        <a:prstGeom xmlns:a="http://schemas.openxmlformats.org/drawingml/2006/main" prst="ellipse">
          <a:avLst/>
        </a:prstGeom>
        <a:solidFill xmlns:a="http://schemas.openxmlformats.org/drawingml/2006/main">
          <a:schemeClr val="bg1">
            <a:lumMod val="85000"/>
            <a:alpha val="30000"/>
          </a:schemeClr>
        </a:solidFill>
        <a:ln xmlns:a="http://schemas.openxmlformats.org/drawingml/2006/main" w="6350">
          <a:solidFill>
            <a:schemeClr val="bg1">
              <a:lumMod val="50000"/>
              <a:alpha val="30000"/>
            </a:schemeClr>
          </a:solidFill>
          <a:prstDash val="solid"/>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dr:relSizeAnchor xmlns:cdr="http://schemas.openxmlformats.org/drawingml/2006/chartDrawing">
    <cdr:from>
      <cdr:x>0.66341</cdr:x>
      <cdr:y>0.46603</cdr:y>
    </cdr:from>
    <cdr:to>
      <cdr:x>0.86678</cdr:x>
      <cdr:y>0.70208</cdr:y>
    </cdr:to>
    <cdr:sp macro="" textlink="">
      <cdr:nvSpPr>
        <cdr:cNvPr id="20" name="Oval 19">
          <a:extLst xmlns:a="http://schemas.openxmlformats.org/drawingml/2006/main">
            <a:ext uri="{FF2B5EF4-FFF2-40B4-BE49-F238E27FC236}">
              <a16:creationId xmlns:a16="http://schemas.microsoft.com/office/drawing/2014/main" id="{1F514BB2-A1CB-464F-A992-330B3EBAF24C}"/>
            </a:ext>
          </a:extLst>
        </cdr:cNvPr>
        <cdr:cNvSpPr/>
      </cdr:nvSpPr>
      <cdr:spPr>
        <a:xfrm xmlns:a="http://schemas.openxmlformats.org/drawingml/2006/main" rot="19202779">
          <a:off x="8105158" y="3397271"/>
          <a:ext cx="2484589" cy="1720734"/>
        </a:xfrm>
        <a:prstGeom xmlns:a="http://schemas.openxmlformats.org/drawingml/2006/main" prst="ellipse">
          <a:avLst/>
        </a:prstGeom>
        <a:noFill xmlns:a="http://schemas.openxmlformats.org/drawingml/2006/main"/>
        <a:ln xmlns:a="http://schemas.openxmlformats.org/drawingml/2006/main" w="6350">
          <a:solidFill>
            <a:schemeClr val="bg1">
              <a:lumMod val="50000"/>
              <a:alpha val="80000"/>
            </a:schemeClr>
          </a:solidFill>
          <a:prstDash val="solid"/>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dr:relSizeAnchor xmlns:cdr="http://schemas.openxmlformats.org/drawingml/2006/chartDrawing">
    <cdr:from>
      <cdr:x>0.67105</cdr:x>
      <cdr:y>0.29066</cdr:y>
    </cdr:from>
    <cdr:to>
      <cdr:x>0.87001</cdr:x>
      <cdr:y>0.59436</cdr:y>
    </cdr:to>
    <cdr:sp macro="" textlink="">
      <cdr:nvSpPr>
        <cdr:cNvPr id="21" name="Teardrop 20">
          <a:extLst xmlns:a="http://schemas.openxmlformats.org/drawingml/2006/main">
            <a:ext uri="{FF2B5EF4-FFF2-40B4-BE49-F238E27FC236}">
              <a16:creationId xmlns:a16="http://schemas.microsoft.com/office/drawing/2014/main" id="{B1EC8048-6375-6B9D-983A-DEA59DD55504}"/>
            </a:ext>
          </a:extLst>
        </cdr:cNvPr>
        <cdr:cNvSpPr/>
      </cdr:nvSpPr>
      <cdr:spPr>
        <a:xfrm xmlns:a="http://schemas.openxmlformats.org/drawingml/2006/main" rot="13293147">
          <a:off x="8198443" y="2118826"/>
          <a:ext cx="2430864" cy="2213947"/>
        </a:xfrm>
        <a:prstGeom xmlns:a="http://schemas.openxmlformats.org/drawingml/2006/main" prst="teardrop">
          <a:avLst>
            <a:gd name="adj" fmla="val 120847"/>
          </a:avLst>
        </a:prstGeom>
        <a:solidFill xmlns:a="http://schemas.openxmlformats.org/drawingml/2006/main">
          <a:schemeClr val="bg1">
            <a:lumMod val="85000"/>
            <a:alpha val="30000"/>
          </a:schemeClr>
        </a:solidFill>
        <a:ln xmlns:a="http://schemas.openxmlformats.org/drawingml/2006/main" w="6350">
          <a:solidFill>
            <a:schemeClr val="bg1">
              <a:lumMod val="50000"/>
              <a:alpha val="30000"/>
            </a:schemeClr>
          </a:solidFill>
          <a:prstDash val="solid"/>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dr:relSizeAnchor xmlns:cdr="http://schemas.openxmlformats.org/drawingml/2006/chartDrawing">
    <cdr:from>
      <cdr:x>0.41826</cdr:x>
      <cdr:y>0.21465</cdr:y>
    </cdr:from>
    <cdr:to>
      <cdr:x>0.77666</cdr:x>
      <cdr:y>0.43224</cdr:y>
    </cdr:to>
    <cdr:sp macro="" textlink="">
      <cdr:nvSpPr>
        <cdr:cNvPr id="22" name="Oval 21">
          <a:extLst xmlns:a="http://schemas.openxmlformats.org/drawingml/2006/main">
            <a:ext uri="{FF2B5EF4-FFF2-40B4-BE49-F238E27FC236}">
              <a16:creationId xmlns:a16="http://schemas.microsoft.com/office/drawing/2014/main" id="{167EA02D-9C38-C7DF-F180-843DD7373A42}"/>
            </a:ext>
          </a:extLst>
        </cdr:cNvPr>
        <cdr:cNvSpPr/>
      </cdr:nvSpPr>
      <cdr:spPr>
        <a:xfrm xmlns:a="http://schemas.openxmlformats.org/drawingml/2006/main" rot="476275">
          <a:off x="5110087" y="1564766"/>
          <a:ext cx="4378651" cy="1586165"/>
        </a:xfrm>
        <a:prstGeom xmlns:a="http://schemas.openxmlformats.org/drawingml/2006/main" prst="ellipse">
          <a:avLst/>
        </a:prstGeom>
        <a:solidFill xmlns:a="http://schemas.openxmlformats.org/drawingml/2006/main">
          <a:schemeClr val="bg1">
            <a:lumMod val="85000"/>
            <a:alpha val="30000"/>
          </a:schemeClr>
        </a:solidFill>
        <a:ln xmlns:a="http://schemas.openxmlformats.org/drawingml/2006/main" w="6350">
          <a:solidFill>
            <a:schemeClr val="bg1">
              <a:lumMod val="50000"/>
              <a:alpha val="30000"/>
            </a:schemeClr>
          </a:solidFill>
          <a:prstDash val="solid"/>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dr:relSizeAnchor xmlns:cdr="http://schemas.openxmlformats.org/drawingml/2006/chartDrawing">
    <cdr:from>
      <cdr:x>0.53503</cdr:x>
      <cdr:y>0.4583</cdr:y>
    </cdr:from>
    <cdr:to>
      <cdr:x>0.69551</cdr:x>
      <cdr:y>0.73169</cdr:y>
    </cdr:to>
    <cdr:sp macro="" textlink="">
      <cdr:nvSpPr>
        <cdr:cNvPr id="23" name="Teardrop 22">
          <a:extLst xmlns:a="http://schemas.openxmlformats.org/drawingml/2006/main">
            <a:ext uri="{FF2B5EF4-FFF2-40B4-BE49-F238E27FC236}">
              <a16:creationId xmlns:a16="http://schemas.microsoft.com/office/drawing/2014/main" id="{1863A586-6206-D6DD-83F5-1B7C467E22D9}"/>
            </a:ext>
          </a:extLst>
        </cdr:cNvPr>
        <cdr:cNvSpPr/>
      </cdr:nvSpPr>
      <cdr:spPr>
        <a:xfrm xmlns:a="http://schemas.openxmlformats.org/drawingml/2006/main" rot="12800411">
          <a:off x="6536675" y="3340895"/>
          <a:ext cx="1960648" cy="1992959"/>
        </a:xfrm>
        <a:prstGeom xmlns:a="http://schemas.openxmlformats.org/drawingml/2006/main" prst="teardrop">
          <a:avLst>
            <a:gd name="adj" fmla="val 200000"/>
          </a:avLst>
        </a:prstGeom>
        <a:solidFill xmlns:a="http://schemas.openxmlformats.org/drawingml/2006/main">
          <a:schemeClr val="bg1">
            <a:lumMod val="85000"/>
            <a:alpha val="30000"/>
          </a:schemeClr>
        </a:solidFill>
        <a:ln xmlns:a="http://schemas.openxmlformats.org/drawingml/2006/main" w="6350">
          <a:solidFill>
            <a:schemeClr val="bg1">
              <a:lumMod val="50000"/>
              <a:alpha val="30000"/>
            </a:schemeClr>
          </a:solidFill>
          <a:prstDash val="solid"/>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dr:relSizeAnchor xmlns:cdr="http://schemas.openxmlformats.org/drawingml/2006/chartDrawing">
    <cdr:from>
      <cdr:x>0.36937</cdr:x>
      <cdr:y>0.26358</cdr:y>
    </cdr:from>
    <cdr:to>
      <cdr:x>0.76234</cdr:x>
      <cdr:y>0.62924</cdr:y>
    </cdr:to>
    <cdr:sp macro="" textlink="">
      <cdr:nvSpPr>
        <cdr:cNvPr id="24" name="Oval 23">
          <a:extLst xmlns:a="http://schemas.openxmlformats.org/drawingml/2006/main">
            <a:ext uri="{FF2B5EF4-FFF2-40B4-BE49-F238E27FC236}">
              <a16:creationId xmlns:a16="http://schemas.microsoft.com/office/drawing/2014/main" id="{87F88F91-4D8B-442D-B3DF-5C74AD3799DC}"/>
            </a:ext>
          </a:extLst>
        </cdr:cNvPr>
        <cdr:cNvSpPr/>
      </cdr:nvSpPr>
      <cdr:spPr>
        <a:xfrm xmlns:a="http://schemas.openxmlformats.org/drawingml/2006/main" rot="19090120">
          <a:off x="4512688" y="1921464"/>
          <a:ext cx="4801130" cy="2665564"/>
        </a:xfrm>
        <a:prstGeom xmlns:a="http://schemas.openxmlformats.org/drawingml/2006/main" prst="ellipse">
          <a:avLst/>
        </a:prstGeom>
        <a:noFill xmlns:a="http://schemas.openxmlformats.org/drawingml/2006/main"/>
        <a:ln xmlns:a="http://schemas.openxmlformats.org/drawingml/2006/main" w="6350">
          <a:solidFill>
            <a:schemeClr val="bg1">
              <a:lumMod val="50000"/>
              <a:alpha val="80000"/>
            </a:schemeClr>
          </a:solidFill>
          <a:prstDash val="solid"/>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dr:relSizeAnchor xmlns:cdr="http://schemas.openxmlformats.org/drawingml/2006/chartDrawing">
    <cdr:from>
      <cdr:x>0.25671</cdr:x>
      <cdr:y>0.35976</cdr:y>
    </cdr:from>
    <cdr:to>
      <cdr:x>0.53923</cdr:x>
      <cdr:y>0.64609</cdr:y>
    </cdr:to>
    <cdr:sp macro="" textlink="">
      <cdr:nvSpPr>
        <cdr:cNvPr id="25" name="Oval 24">
          <a:extLst xmlns:a="http://schemas.openxmlformats.org/drawingml/2006/main">
            <a:ext uri="{FF2B5EF4-FFF2-40B4-BE49-F238E27FC236}">
              <a16:creationId xmlns:a16="http://schemas.microsoft.com/office/drawing/2014/main" id="{473F49ED-3CB2-43E8-9E68-53627FF4F111}"/>
            </a:ext>
          </a:extLst>
        </cdr:cNvPr>
        <cdr:cNvSpPr/>
      </cdr:nvSpPr>
      <cdr:spPr>
        <a:xfrm xmlns:a="http://schemas.openxmlformats.org/drawingml/2006/main" rot="19472578">
          <a:off x="3136285" y="2622612"/>
          <a:ext cx="3451731" cy="2087288"/>
        </a:xfrm>
        <a:prstGeom xmlns:a="http://schemas.openxmlformats.org/drawingml/2006/main" prst="ellipse">
          <a:avLst/>
        </a:prstGeom>
        <a:solidFill xmlns:a="http://schemas.openxmlformats.org/drawingml/2006/main">
          <a:schemeClr val="bg1">
            <a:lumMod val="85000"/>
            <a:alpha val="30000"/>
          </a:schemeClr>
        </a:solidFill>
        <a:ln xmlns:a="http://schemas.openxmlformats.org/drawingml/2006/main" w="6350">
          <a:solidFill>
            <a:schemeClr val="bg1">
              <a:lumMod val="50000"/>
              <a:alpha val="30000"/>
            </a:schemeClr>
          </a:solidFill>
          <a:prstDash val="solid"/>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dr:relSizeAnchor xmlns:cdr="http://schemas.openxmlformats.org/drawingml/2006/chartDrawing">
    <cdr:from>
      <cdr:x>0.21338</cdr:x>
      <cdr:y>0.19692</cdr:y>
    </cdr:from>
    <cdr:to>
      <cdr:x>0.5098</cdr:x>
      <cdr:y>0.74329</cdr:y>
    </cdr:to>
    <cdr:sp macro="" textlink="">
      <cdr:nvSpPr>
        <cdr:cNvPr id="26" name="Arc 25">
          <a:extLst xmlns:a="http://schemas.openxmlformats.org/drawingml/2006/main">
            <a:ext uri="{FF2B5EF4-FFF2-40B4-BE49-F238E27FC236}">
              <a16:creationId xmlns:a16="http://schemas.microsoft.com/office/drawing/2014/main" id="{0EC196B4-7F30-8AF6-F56C-573B6C9ADC96}"/>
            </a:ext>
          </a:extLst>
        </cdr:cNvPr>
        <cdr:cNvSpPr/>
      </cdr:nvSpPr>
      <cdr:spPr>
        <a:xfrm xmlns:a="http://schemas.openxmlformats.org/drawingml/2006/main" rot="2279385">
          <a:off x="2606964" y="1435538"/>
          <a:ext cx="3621443" cy="3982911"/>
        </a:xfrm>
        <a:prstGeom xmlns:a="http://schemas.openxmlformats.org/drawingml/2006/main" prst="arc">
          <a:avLst>
            <a:gd name="adj1" fmla="val 14159776"/>
            <a:gd name="adj2" fmla="val 3055810"/>
          </a:avLst>
        </a:prstGeom>
        <a:ln xmlns:a="http://schemas.openxmlformats.org/drawingml/2006/main">
          <a:solidFill>
            <a:schemeClr val="bg1">
              <a:lumMod val="50000"/>
              <a:alpha val="8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0.6905</cdr:x>
      <cdr:y>0.11472</cdr:y>
    </cdr:from>
    <cdr:to>
      <cdr:x>0.83606</cdr:x>
      <cdr:y>0.29757</cdr:y>
    </cdr:to>
    <cdr:sp macro="" textlink="">
      <cdr:nvSpPr>
        <cdr:cNvPr id="27" name="Oval 26">
          <a:extLst xmlns:a="http://schemas.openxmlformats.org/drawingml/2006/main">
            <a:ext uri="{FF2B5EF4-FFF2-40B4-BE49-F238E27FC236}">
              <a16:creationId xmlns:a16="http://schemas.microsoft.com/office/drawing/2014/main" id="{C7B0408A-2CF8-5C3F-2403-7AC864849E30}"/>
            </a:ext>
          </a:extLst>
        </cdr:cNvPr>
        <cdr:cNvSpPr/>
      </cdr:nvSpPr>
      <cdr:spPr>
        <a:xfrm xmlns:a="http://schemas.openxmlformats.org/drawingml/2006/main" rot="20782517">
          <a:off x="8436088" y="836261"/>
          <a:ext cx="1778439" cy="1332986"/>
        </a:xfrm>
        <a:prstGeom xmlns:a="http://schemas.openxmlformats.org/drawingml/2006/main" prst="ellipse">
          <a:avLst/>
        </a:prstGeom>
        <a:noFill xmlns:a="http://schemas.openxmlformats.org/drawingml/2006/main"/>
        <a:ln xmlns:a="http://schemas.openxmlformats.org/drawingml/2006/main" w="6350">
          <a:solidFill>
            <a:schemeClr val="tx1"/>
          </a:solidFill>
          <a:prstDash val="sys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dr:relSizeAnchor xmlns:cdr="http://schemas.openxmlformats.org/drawingml/2006/chartDrawing">
    <cdr:from>
      <cdr:x>0.70166</cdr:x>
      <cdr:y>0.12717</cdr:y>
    </cdr:from>
    <cdr:to>
      <cdr:x>0.82952</cdr:x>
      <cdr:y>0.28136</cdr:y>
    </cdr:to>
    <cdr:sp macro="" textlink="">
      <cdr:nvSpPr>
        <cdr:cNvPr id="28" name="TextBox 1">
          <a:extLst xmlns:a="http://schemas.openxmlformats.org/drawingml/2006/main">
            <a:ext uri="{FF2B5EF4-FFF2-40B4-BE49-F238E27FC236}">
              <a16:creationId xmlns:a16="http://schemas.microsoft.com/office/drawing/2014/main" id="{901124AA-4334-139A-6968-0A6892ACD4F1}"/>
            </a:ext>
          </a:extLst>
        </cdr:cNvPr>
        <cdr:cNvSpPr txBox="1"/>
      </cdr:nvSpPr>
      <cdr:spPr>
        <a:xfrm xmlns:a="http://schemas.openxmlformats.org/drawingml/2006/main">
          <a:off x="8572501" y="927077"/>
          <a:ext cx="1562100" cy="1123973"/>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200" b="0">
              <a:solidFill>
                <a:schemeClr val="tx1">
                  <a:lumMod val="95000"/>
                  <a:lumOff val="5000"/>
                </a:schemeClr>
              </a:solidFill>
            </a:rPr>
            <a:t>No</a:t>
          </a:r>
          <a:r>
            <a:rPr lang="en-GB" sz="1200" b="0" baseline="0">
              <a:solidFill>
                <a:schemeClr val="tx1">
                  <a:lumMod val="95000"/>
                  <a:lumOff val="5000"/>
                </a:schemeClr>
              </a:solidFill>
            </a:rPr>
            <a:t> nations.</a:t>
          </a:r>
        </a:p>
        <a:p xmlns:a="http://schemas.openxmlformats.org/drawingml/2006/main">
          <a:pPr algn="ctr"/>
          <a:r>
            <a:rPr lang="en-GB" sz="1200" b="0" baseline="0">
              <a:solidFill>
                <a:schemeClr val="tx1">
                  <a:lumMod val="95000"/>
                  <a:lumOff val="5000"/>
                </a:schemeClr>
              </a:solidFill>
            </a:rPr>
            <a:t>Even lifted, Allied Belief &gt; 90% may be unrealistic. But none here match Chile or Greece; why?</a:t>
          </a:r>
          <a:endParaRPr lang="en-GB" sz="1200" b="0">
            <a:solidFill>
              <a:schemeClr val="tx1">
                <a:lumMod val="95000"/>
                <a:lumOff val="5000"/>
              </a:schemeClr>
            </a:solidFill>
          </a:endParaRPr>
        </a:p>
      </cdr:txBody>
    </cdr:sp>
  </cdr:relSizeAnchor>
  <cdr:relSizeAnchor xmlns:cdr="http://schemas.openxmlformats.org/drawingml/2006/chartDrawing">
    <cdr:from>
      <cdr:x>0.07225</cdr:x>
      <cdr:y>0.81969</cdr:y>
    </cdr:from>
    <cdr:to>
      <cdr:x>0.5738</cdr:x>
      <cdr:y>0.90679</cdr:y>
    </cdr:to>
    <cdr:sp macro="" textlink="">
      <cdr:nvSpPr>
        <cdr:cNvPr id="35" name="TextBox 1">
          <a:extLst xmlns:a="http://schemas.openxmlformats.org/drawingml/2006/main">
            <a:ext uri="{FF2B5EF4-FFF2-40B4-BE49-F238E27FC236}">
              <a16:creationId xmlns:a16="http://schemas.microsoft.com/office/drawing/2014/main" id="{F1244A67-0770-08E3-54C6-0AC39BF0BCBF}"/>
            </a:ext>
          </a:extLst>
        </cdr:cNvPr>
        <cdr:cNvSpPr txBox="1"/>
      </cdr:nvSpPr>
      <cdr:spPr>
        <a:xfrm xmlns:a="http://schemas.openxmlformats.org/drawingml/2006/main">
          <a:off x="882650" y="5975350"/>
          <a:ext cx="6127750" cy="634942"/>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0" baseline="0">
              <a:solidFill>
                <a:schemeClr val="tx1">
                  <a:lumMod val="75000"/>
                  <a:lumOff val="25000"/>
                </a:schemeClr>
              </a:solidFill>
            </a:rPr>
            <a:t>Shape-coded data-points indicate religio-regional groups; these groups are also ringed to help pick them out, and for further clarity some of them are shaded.</a:t>
          </a:r>
          <a:endParaRPr lang="en-GB" sz="1400" b="0">
            <a:solidFill>
              <a:schemeClr val="tx1">
                <a:lumMod val="75000"/>
                <a:lumOff val="25000"/>
              </a:schemeClr>
            </a:solidFill>
          </a:endParaRPr>
        </a:p>
      </cdr:txBody>
    </cdr:sp>
  </cdr:relSizeAnchor>
</c:userShapes>
</file>

<file path=xl/drawings/drawing102.xml><?xml version="1.0" encoding="utf-8"?>
<c:userShapes xmlns:c="http://schemas.openxmlformats.org/drawingml/2006/chart">
  <cdr:relSizeAnchor xmlns:cdr="http://schemas.openxmlformats.org/drawingml/2006/chartDrawing">
    <cdr:from>
      <cdr:x>0.35666</cdr:x>
      <cdr:y>0.0646</cdr:y>
    </cdr:from>
    <cdr:to>
      <cdr:x>0.9933</cdr:x>
      <cdr:y>0.12261</cdr:y>
    </cdr:to>
    <cdr:sp macro="" textlink="">
      <cdr:nvSpPr>
        <cdr:cNvPr id="2" name="TextBox 1">
          <a:extLst xmlns:a="http://schemas.openxmlformats.org/drawingml/2006/main">
            <a:ext uri="{FF2B5EF4-FFF2-40B4-BE49-F238E27FC236}">
              <a16:creationId xmlns:a16="http://schemas.microsoft.com/office/drawing/2014/main" id="{E38DD10A-352A-5C9B-4A29-F683644A0874}"/>
            </a:ext>
          </a:extLst>
        </cdr:cNvPr>
        <cdr:cNvSpPr txBox="1"/>
      </cdr:nvSpPr>
      <cdr:spPr>
        <a:xfrm xmlns:a="http://schemas.openxmlformats.org/drawingml/2006/main">
          <a:off x="3041650" y="622300"/>
          <a:ext cx="5429250" cy="558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lnSpc>
              <a:spcPct val="90000"/>
            </a:lnSpc>
          </a:pPr>
          <a:r>
            <a:rPr lang="en-GB" sz="1400" b="1">
              <a:solidFill>
                <a:schemeClr val="tx1">
                  <a:lumMod val="75000"/>
                  <a:lumOff val="25000"/>
                </a:schemeClr>
              </a:solidFill>
            </a:rPr>
            <a:t>The</a:t>
          </a:r>
          <a:r>
            <a:rPr lang="en-GB" sz="1400" b="1" baseline="0">
              <a:solidFill>
                <a:schemeClr val="tx1">
                  <a:lumMod val="75000"/>
                  <a:lumOff val="25000"/>
                </a:schemeClr>
              </a:solidFill>
            </a:rPr>
            <a:t> literature:</a:t>
          </a:r>
          <a:r>
            <a:rPr lang="en-GB" sz="1400" baseline="0">
              <a:solidFill>
                <a:schemeClr val="tx1">
                  <a:lumMod val="75000"/>
                  <a:lumOff val="25000"/>
                </a:schemeClr>
              </a:solidFill>
            </a:rPr>
            <a:t> mostly via simple or complex multivariate models. Some include the US. Evaluation at individual or national level, or both.</a:t>
          </a:r>
          <a:endParaRPr lang="en-GB" sz="1400">
            <a:solidFill>
              <a:schemeClr val="tx1">
                <a:lumMod val="75000"/>
                <a:lumOff val="25000"/>
              </a:schemeClr>
            </a:solidFill>
          </a:endParaRPr>
        </a:p>
      </cdr:txBody>
    </cdr:sp>
  </cdr:relSizeAnchor>
  <cdr:relSizeAnchor xmlns:cdr="http://schemas.openxmlformats.org/drawingml/2006/chartDrawing">
    <cdr:from>
      <cdr:x>0.586</cdr:x>
      <cdr:y>0.4911</cdr:y>
    </cdr:from>
    <cdr:to>
      <cdr:x>1</cdr:x>
      <cdr:y>0.57218</cdr:y>
    </cdr:to>
    <cdr:sp macro="" textlink="">
      <cdr:nvSpPr>
        <cdr:cNvPr id="3" name="TextBox 1">
          <a:extLst xmlns:a="http://schemas.openxmlformats.org/drawingml/2006/main">
            <a:ext uri="{FF2B5EF4-FFF2-40B4-BE49-F238E27FC236}">
              <a16:creationId xmlns:a16="http://schemas.microsoft.com/office/drawing/2014/main" id="{6562F748-A3A7-CE42-D9CB-805B43905BEE}"/>
            </a:ext>
          </a:extLst>
        </cdr:cNvPr>
        <cdr:cNvSpPr txBox="1"/>
      </cdr:nvSpPr>
      <cdr:spPr>
        <a:xfrm xmlns:a="http://schemas.openxmlformats.org/drawingml/2006/main">
          <a:off x="4997450" y="4730750"/>
          <a:ext cx="3530600" cy="7810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ct val="90000"/>
            </a:lnSpc>
          </a:pPr>
          <a:r>
            <a:rPr lang="en-GB" sz="1400" b="1">
              <a:solidFill>
                <a:schemeClr val="tx1">
                  <a:lumMod val="75000"/>
                  <a:lumOff val="25000"/>
                </a:schemeClr>
              </a:solidFill>
            </a:rPr>
            <a:t>This</a:t>
          </a:r>
          <a:r>
            <a:rPr lang="en-GB" sz="1400" b="1" baseline="0">
              <a:solidFill>
                <a:schemeClr val="tx1">
                  <a:lumMod val="75000"/>
                  <a:lumOff val="25000"/>
                </a:schemeClr>
              </a:solidFill>
            </a:rPr>
            <a:t> book: </a:t>
          </a:r>
          <a:r>
            <a:rPr lang="en-GB" sz="1400" baseline="0">
              <a:solidFill>
                <a:schemeClr val="tx1">
                  <a:lumMod val="75000"/>
                  <a:lumOff val="25000"/>
                </a:schemeClr>
              </a:solidFill>
            </a:rPr>
            <a:t>single predictor of religiosity, evaluated at the national level. US excluded.</a:t>
          </a:r>
          <a:endParaRPr lang="en-GB" sz="1400">
            <a:solidFill>
              <a:schemeClr val="tx1">
                <a:lumMod val="75000"/>
                <a:lumOff val="25000"/>
              </a:schemeClr>
            </a:solidFill>
          </a:endParaRPr>
        </a:p>
      </cdr:txBody>
    </cdr:sp>
  </cdr:relSizeAnchor>
  <cdr:relSizeAnchor xmlns:cdr="http://schemas.openxmlformats.org/drawingml/2006/chartDrawing">
    <cdr:from>
      <cdr:x>0.54877</cdr:x>
      <cdr:y>0.32828</cdr:y>
    </cdr:from>
    <cdr:to>
      <cdr:x>0.87714</cdr:x>
      <cdr:y>0.37508</cdr:y>
    </cdr:to>
    <cdr:sp macro="" textlink="">
      <cdr:nvSpPr>
        <cdr:cNvPr id="4" name="TextBox 1">
          <a:extLst xmlns:a="http://schemas.openxmlformats.org/drawingml/2006/main">
            <a:ext uri="{FF2B5EF4-FFF2-40B4-BE49-F238E27FC236}">
              <a16:creationId xmlns:a16="http://schemas.microsoft.com/office/drawing/2014/main" id="{0B6C17CF-BEFA-9425-7B03-63EA71DEC7D8}"/>
            </a:ext>
          </a:extLst>
        </cdr:cNvPr>
        <cdr:cNvSpPr txBox="1"/>
      </cdr:nvSpPr>
      <cdr:spPr>
        <a:xfrm xmlns:a="http://schemas.openxmlformats.org/drawingml/2006/main">
          <a:off x="4679950" y="3162300"/>
          <a:ext cx="2800350" cy="450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lnSpc>
              <a:spcPct val="90000"/>
            </a:lnSpc>
          </a:pPr>
          <a:r>
            <a:rPr lang="en-GB" sz="1200">
              <a:solidFill>
                <a:schemeClr val="tx1">
                  <a:lumMod val="65000"/>
                  <a:lumOff val="35000"/>
                </a:schemeClr>
              </a:solidFill>
            </a:rPr>
            <a:t>National level, and far and away the best. See 10.3.4 for discussion</a:t>
          </a:r>
          <a:r>
            <a:rPr lang="en-GB" sz="1200" baseline="0">
              <a:solidFill>
                <a:schemeClr val="tx1">
                  <a:lumMod val="65000"/>
                  <a:lumOff val="35000"/>
                </a:schemeClr>
              </a:solidFill>
            </a:rPr>
            <a:t>. </a:t>
          </a:r>
          <a:endParaRPr lang="en-GB" sz="1200">
            <a:solidFill>
              <a:schemeClr val="tx1">
                <a:lumMod val="65000"/>
                <a:lumOff val="35000"/>
              </a:schemeClr>
            </a:solidFill>
          </a:endParaRPr>
        </a:p>
      </cdr:txBody>
    </cdr:sp>
  </cdr:relSizeAnchor>
  <cdr:relSizeAnchor xmlns:cdr="http://schemas.openxmlformats.org/drawingml/2006/chartDrawing">
    <cdr:from>
      <cdr:x>0.52271</cdr:x>
      <cdr:y>0.32169</cdr:y>
    </cdr:from>
    <cdr:to>
      <cdr:x>0.55994</cdr:x>
      <cdr:y>0.37113</cdr:y>
    </cdr:to>
    <cdr:sp macro="" textlink="">
      <cdr:nvSpPr>
        <cdr:cNvPr id="5" name="TextBox 1">
          <a:extLst xmlns:a="http://schemas.openxmlformats.org/drawingml/2006/main">
            <a:ext uri="{FF2B5EF4-FFF2-40B4-BE49-F238E27FC236}">
              <a16:creationId xmlns:a16="http://schemas.microsoft.com/office/drawing/2014/main" id="{CD8FE074-B64D-F4FD-725E-E39170C8988A}"/>
            </a:ext>
          </a:extLst>
        </cdr:cNvPr>
        <cdr:cNvSpPr txBox="1"/>
      </cdr:nvSpPr>
      <cdr:spPr>
        <a:xfrm xmlns:a="http://schemas.openxmlformats.org/drawingml/2006/main">
          <a:off x="4457700" y="3098800"/>
          <a:ext cx="317500" cy="476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lnSpc>
              <a:spcPct val="90000"/>
            </a:lnSpc>
          </a:pPr>
          <a:r>
            <a:rPr lang="en-GB" sz="3200">
              <a:solidFill>
                <a:schemeClr val="tx1">
                  <a:lumMod val="65000"/>
                  <a:lumOff val="35000"/>
                </a:schemeClr>
              </a:solidFill>
            </a:rPr>
            <a:t>}</a:t>
          </a:r>
        </a:p>
      </cdr:txBody>
    </cdr:sp>
  </cdr:relSizeAnchor>
</c:userShapes>
</file>

<file path=xl/drawings/drawing103.xml><?xml version="1.0" encoding="utf-8"?>
<c:userShapes xmlns:c="http://schemas.openxmlformats.org/drawingml/2006/chart">
  <cdr:relSizeAnchor xmlns:cdr="http://schemas.openxmlformats.org/drawingml/2006/chartDrawing">
    <cdr:from>
      <cdr:x>0.07535</cdr:x>
      <cdr:y>0.67028</cdr:y>
    </cdr:from>
    <cdr:to>
      <cdr:x>0.21807</cdr:x>
      <cdr:y>0.84577</cdr:y>
    </cdr:to>
    <cdr:sp macro="" textlink="">
      <cdr:nvSpPr>
        <cdr:cNvPr id="3" name="TextBox 1">
          <a:extLst xmlns:a="http://schemas.openxmlformats.org/drawingml/2006/main">
            <a:ext uri="{FF2B5EF4-FFF2-40B4-BE49-F238E27FC236}">
              <a16:creationId xmlns:a16="http://schemas.microsoft.com/office/drawing/2014/main" id="{E5169805-EF74-4454-8079-8339375DB9BC}"/>
            </a:ext>
          </a:extLst>
        </cdr:cNvPr>
        <cdr:cNvSpPr txBox="1"/>
      </cdr:nvSpPr>
      <cdr:spPr>
        <a:xfrm xmlns:a="http://schemas.openxmlformats.org/drawingml/2006/main">
          <a:off x="781056" y="4705350"/>
          <a:ext cx="1479544" cy="1231900"/>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400">
              <a:solidFill>
                <a:schemeClr val="bg1">
                  <a:lumMod val="65000"/>
                </a:schemeClr>
              </a:solidFill>
            </a:rPr>
            <a:t>campaign to convince leaders to take action to reduce climate change</a:t>
          </a:r>
          <a:r>
            <a:rPr lang="en-GB" sz="1100">
              <a:solidFill>
                <a:schemeClr val="bg1">
                  <a:lumMod val="65000"/>
                </a:schemeClr>
              </a:solidFill>
            </a:rPr>
            <a:t>. (2022 data).</a:t>
          </a:r>
        </a:p>
      </cdr:txBody>
    </cdr:sp>
  </cdr:relSizeAnchor>
  <cdr:relSizeAnchor xmlns:cdr="http://schemas.openxmlformats.org/drawingml/2006/chartDrawing">
    <cdr:from>
      <cdr:x>0.82266</cdr:x>
      <cdr:y>0.61367</cdr:y>
    </cdr:from>
    <cdr:to>
      <cdr:x>0.9611</cdr:x>
      <cdr:y>0.7809</cdr:y>
    </cdr:to>
    <cdr:sp macro="" textlink="">
      <cdr:nvSpPr>
        <cdr:cNvPr id="4" name="TextBox 1">
          <a:extLst xmlns:a="http://schemas.openxmlformats.org/drawingml/2006/main">
            <a:ext uri="{FF2B5EF4-FFF2-40B4-BE49-F238E27FC236}">
              <a16:creationId xmlns:a16="http://schemas.microsoft.com/office/drawing/2014/main" id="{33396934-B47E-411D-80E8-ACC4AEC7EAE6}"/>
            </a:ext>
          </a:extLst>
        </cdr:cNvPr>
        <cdr:cNvSpPr txBox="1"/>
      </cdr:nvSpPr>
      <cdr:spPr>
        <a:xfrm xmlns:a="http://schemas.openxmlformats.org/drawingml/2006/main">
          <a:off x="8528003" y="4307930"/>
          <a:ext cx="1435121" cy="1173942"/>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400" b="1">
              <a:solidFill>
                <a:schemeClr val="tx1">
                  <a:lumMod val="95000"/>
                  <a:lumOff val="5000"/>
                </a:schemeClr>
              </a:solidFill>
            </a:rPr>
            <a:t>Solid</a:t>
          </a:r>
          <a:r>
            <a:rPr lang="en-GB" sz="1400">
              <a:solidFill>
                <a:schemeClr val="tx1">
                  <a:lumMod val="95000"/>
                  <a:lumOff val="5000"/>
                </a:schemeClr>
              </a:solidFill>
            </a:rPr>
            <a:t> = Rank</a:t>
          </a:r>
          <a:r>
            <a:rPr lang="en-GB" sz="1400" baseline="0">
              <a:solidFill>
                <a:schemeClr val="tx1">
                  <a:lumMod val="95000"/>
                  <a:lumOff val="5000"/>
                </a:schemeClr>
              </a:solidFill>
            </a:rPr>
            <a:t> of CSW groups per nation; high number = more groups. </a:t>
          </a:r>
          <a:r>
            <a:rPr lang="en-GB" sz="1200" baseline="0">
              <a:solidFill>
                <a:schemeClr val="tx1">
                  <a:lumMod val="95000"/>
                  <a:lumOff val="5000"/>
                </a:schemeClr>
              </a:solidFill>
            </a:rPr>
            <a:t>2020 data.</a:t>
          </a:r>
          <a:endParaRPr lang="en-GB" sz="1200">
            <a:solidFill>
              <a:schemeClr val="tx1">
                <a:lumMod val="95000"/>
                <a:lumOff val="5000"/>
              </a:schemeClr>
            </a:solidFill>
          </a:endParaRPr>
        </a:p>
      </cdr:txBody>
    </cdr:sp>
  </cdr:relSizeAnchor>
  <cdr:relSizeAnchor xmlns:cdr="http://schemas.openxmlformats.org/drawingml/2006/chartDrawing">
    <cdr:from>
      <cdr:x>0.11516</cdr:x>
      <cdr:y>0.18815</cdr:y>
    </cdr:from>
    <cdr:to>
      <cdr:x>0.41899</cdr:x>
      <cdr:y>0.26142</cdr:y>
    </cdr:to>
    <cdr:sp macro="" textlink="">
      <cdr:nvSpPr>
        <cdr:cNvPr id="7" name="TextBox 1">
          <a:extLst xmlns:a="http://schemas.openxmlformats.org/drawingml/2006/main">
            <a:ext uri="{FF2B5EF4-FFF2-40B4-BE49-F238E27FC236}">
              <a16:creationId xmlns:a16="http://schemas.microsoft.com/office/drawing/2014/main" id="{2AB2E87C-942B-4A21-B0A5-325C149288AE}"/>
            </a:ext>
          </a:extLst>
        </cdr:cNvPr>
        <cdr:cNvSpPr txBox="1"/>
      </cdr:nvSpPr>
      <cdr:spPr>
        <a:xfrm xmlns:a="http://schemas.openxmlformats.org/drawingml/2006/main">
          <a:off x="1193831" y="1320832"/>
          <a:ext cx="3149569" cy="514318"/>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400" b="1">
              <a:solidFill>
                <a:schemeClr val="tx1">
                  <a:lumMod val="95000"/>
                  <a:lumOff val="5000"/>
                </a:schemeClr>
              </a:solidFill>
            </a:rPr>
            <a:t>Dashed</a:t>
          </a:r>
          <a:r>
            <a:rPr lang="en-GB" sz="1400">
              <a:solidFill>
                <a:schemeClr val="tx1">
                  <a:lumMod val="95000"/>
                  <a:lumOff val="5000"/>
                </a:schemeClr>
              </a:solidFill>
            </a:rPr>
            <a:t> = Rank</a:t>
          </a:r>
          <a:r>
            <a:rPr lang="en-GB" sz="1400" baseline="0">
              <a:solidFill>
                <a:schemeClr val="tx1">
                  <a:lumMod val="95000"/>
                  <a:lumOff val="5000"/>
                </a:schemeClr>
              </a:solidFill>
            </a:rPr>
            <a:t> of XR groups per nation; high number = more groups. </a:t>
          </a:r>
          <a:r>
            <a:rPr lang="en-GB" sz="1200" baseline="0">
              <a:solidFill>
                <a:schemeClr val="tx1">
                  <a:lumMod val="95000"/>
                  <a:lumOff val="5000"/>
                </a:schemeClr>
              </a:solidFill>
            </a:rPr>
            <a:t>2020 data.</a:t>
          </a:r>
          <a:endParaRPr lang="en-GB" sz="1200">
            <a:solidFill>
              <a:schemeClr val="tx1">
                <a:lumMod val="95000"/>
                <a:lumOff val="5000"/>
              </a:schemeClr>
            </a:solidFill>
          </a:endParaRPr>
        </a:p>
      </cdr:txBody>
    </cdr:sp>
  </cdr:relSizeAnchor>
  <cdr:relSizeAnchor xmlns:cdr="http://schemas.openxmlformats.org/drawingml/2006/chartDrawing">
    <cdr:from>
      <cdr:x>0.07657</cdr:x>
      <cdr:y>0.57711</cdr:y>
    </cdr:from>
    <cdr:to>
      <cdr:x>0.27871</cdr:x>
      <cdr:y>0.68295</cdr:y>
    </cdr:to>
    <cdr:sp macro="" textlink="">
      <cdr:nvSpPr>
        <cdr:cNvPr id="8" name="TextBox 1">
          <a:extLst xmlns:a="http://schemas.openxmlformats.org/drawingml/2006/main">
            <a:ext uri="{FF2B5EF4-FFF2-40B4-BE49-F238E27FC236}">
              <a16:creationId xmlns:a16="http://schemas.microsoft.com/office/drawing/2014/main" id="{345294D5-0B8D-1BEC-1580-5ACB58B4DA79}"/>
            </a:ext>
          </a:extLst>
        </cdr:cNvPr>
        <cdr:cNvSpPr txBox="1"/>
      </cdr:nvSpPr>
      <cdr:spPr>
        <a:xfrm xmlns:a="http://schemas.openxmlformats.org/drawingml/2006/main">
          <a:off x="793750" y="4051300"/>
          <a:ext cx="2095500" cy="742950"/>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400" b="1">
              <a:solidFill>
                <a:schemeClr val="bg1">
                  <a:lumMod val="65000"/>
                </a:schemeClr>
              </a:solidFill>
            </a:rPr>
            <a:t>GREY</a:t>
          </a:r>
          <a:r>
            <a:rPr lang="en-GB" sz="1400">
              <a:solidFill>
                <a:schemeClr val="bg1">
                  <a:lumMod val="65000"/>
                </a:schemeClr>
              </a:solidFill>
            </a:rPr>
            <a:t> = "Am participating" or "Definitely would" participate in a citizen's  </a:t>
          </a:r>
          <a:endParaRPr lang="en-GB" sz="1100">
            <a:solidFill>
              <a:schemeClr val="bg1">
                <a:lumMod val="65000"/>
              </a:schemeClr>
            </a:solidFill>
          </a:endParaRPr>
        </a:p>
      </cdr:txBody>
    </cdr:sp>
  </cdr:relSizeAnchor>
</c:userShapes>
</file>

<file path=xl/drawings/drawing104.xml><?xml version="1.0" encoding="utf-8"?>
<c:userShapes xmlns:c="http://schemas.openxmlformats.org/drawingml/2006/chart">
  <cdr:relSizeAnchor xmlns:cdr="http://schemas.openxmlformats.org/drawingml/2006/chartDrawing">
    <cdr:from>
      <cdr:x>0.59456</cdr:x>
      <cdr:y>0.08565</cdr:y>
    </cdr:from>
    <cdr:to>
      <cdr:x>0.92828</cdr:x>
      <cdr:y>0.18725</cdr:y>
    </cdr:to>
    <cdr:sp macro="" textlink="">
      <cdr:nvSpPr>
        <cdr:cNvPr id="3" name="TextBox 1">
          <a:extLst xmlns:a="http://schemas.openxmlformats.org/drawingml/2006/main">
            <a:ext uri="{FF2B5EF4-FFF2-40B4-BE49-F238E27FC236}">
              <a16:creationId xmlns:a16="http://schemas.microsoft.com/office/drawing/2014/main" id="{E5169805-EF74-4454-8079-8339375DB9BC}"/>
            </a:ext>
          </a:extLst>
        </cdr:cNvPr>
        <cdr:cNvSpPr txBox="1"/>
      </cdr:nvSpPr>
      <cdr:spPr>
        <a:xfrm xmlns:a="http://schemas.openxmlformats.org/drawingml/2006/main">
          <a:off x="6527801" y="601243"/>
          <a:ext cx="3663949" cy="713207"/>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400" b="1">
              <a:solidFill>
                <a:schemeClr val="bg1">
                  <a:lumMod val="50000"/>
                </a:schemeClr>
              </a:solidFill>
            </a:rPr>
            <a:t>GREY</a:t>
          </a:r>
          <a:r>
            <a:rPr lang="en-GB" sz="1400">
              <a:solidFill>
                <a:schemeClr val="bg1">
                  <a:lumMod val="50000"/>
                </a:schemeClr>
              </a:solidFill>
            </a:rPr>
            <a:t> = "Am participating" or "Definitely would" participate in a citizen's campaign to convince leaders to take action to reduce climate change</a:t>
          </a:r>
          <a:r>
            <a:rPr lang="en-GB" sz="1100">
              <a:solidFill>
                <a:schemeClr val="bg1">
                  <a:lumMod val="50000"/>
                </a:schemeClr>
              </a:solidFill>
            </a:rPr>
            <a:t>.</a:t>
          </a:r>
        </a:p>
      </cdr:txBody>
    </cdr:sp>
  </cdr:relSizeAnchor>
  <cdr:relSizeAnchor xmlns:cdr="http://schemas.openxmlformats.org/drawingml/2006/chartDrawing">
    <cdr:from>
      <cdr:x>0.07924</cdr:x>
      <cdr:y>0.09679</cdr:y>
    </cdr:from>
    <cdr:to>
      <cdr:x>0.29046</cdr:x>
      <cdr:y>0.1791</cdr:y>
    </cdr:to>
    <cdr:sp macro="" textlink="">
      <cdr:nvSpPr>
        <cdr:cNvPr id="6" name="TextBox 1">
          <a:extLst xmlns:a="http://schemas.openxmlformats.org/drawingml/2006/main">
            <a:ext uri="{FF2B5EF4-FFF2-40B4-BE49-F238E27FC236}">
              <a16:creationId xmlns:a16="http://schemas.microsoft.com/office/drawing/2014/main" id="{DF4C8A7E-252A-4EC1-AC98-C5D52C3D6C9C}"/>
            </a:ext>
          </a:extLst>
        </cdr:cNvPr>
        <cdr:cNvSpPr txBox="1"/>
      </cdr:nvSpPr>
      <cdr:spPr>
        <a:xfrm xmlns:a="http://schemas.openxmlformats.org/drawingml/2006/main">
          <a:off x="869961" y="679473"/>
          <a:ext cx="2319016" cy="577810"/>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400" b="1">
              <a:solidFill>
                <a:schemeClr val="tx1">
                  <a:lumMod val="95000"/>
                  <a:lumOff val="5000"/>
                </a:schemeClr>
              </a:solidFill>
            </a:rPr>
            <a:t>BLACK</a:t>
          </a:r>
          <a:r>
            <a:rPr lang="en-GB" sz="1400">
              <a:solidFill>
                <a:schemeClr val="tx1">
                  <a:lumMod val="95000"/>
                  <a:lumOff val="5000"/>
                </a:schemeClr>
              </a:solidFill>
            </a:rPr>
            <a:t> = Country</a:t>
          </a:r>
          <a:r>
            <a:rPr lang="en-GB" sz="1400" baseline="0">
              <a:solidFill>
                <a:schemeClr val="tx1">
                  <a:lumMod val="95000"/>
                  <a:lumOff val="5000"/>
                </a:schemeClr>
              </a:solidFill>
            </a:rPr>
            <a:t> should use "much less" fossil fuels.</a:t>
          </a:r>
          <a:endParaRPr lang="en-GB" sz="1100">
            <a:solidFill>
              <a:schemeClr val="tx1">
                <a:lumMod val="95000"/>
                <a:lumOff val="5000"/>
              </a:schemeClr>
            </a:solidFill>
          </a:endParaRPr>
        </a:p>
      </cdr:txBody>
    </cdr:sp>
  </cdr:relSizeAnchor>
  <cdr:relSizeAnchor xmlns:cdr="http://schemas.openxmlformats.org/drawingml/2006/chartDrawing">
    <cdr:from>
      <cdr:x>0.82128</cdr:x>
      <cdr:y>0.81502</cdr:y>
    </cdr:from>
    <cdr:to>
      <cdr:x>0.90746</cdr:x>
      <cdr:y>0.86024</cdr:y>
    </cdr:to>
    <cdr:sp macro="" textlink="">
      <cdr:nvSpPr>
        <cdr:cNvPr id="7" name="TextBox 1">
          <a:extLst xmlns:a="http://schemas.openxmlformats.org/drawingml/2006/main">
            <a:ext uri="{FF2B5EF4-FFF2-40B4-BE49-F238E27FC236}">
              <a16:creationId xmlns:a16="http://schemas.microsoft.com/office/drawing/2014/main" id="{C0D13CF0-F365-4C97-8370-3A852356D354}"/>
            </a:ext>
          </a:extLst>
        </cdr:cNvPr>
        <cdr:cNvSpPr txBox="1"/>
      </cdr:nvSpPr>
      <cdr:spPr>
        <a:xfrm xmlns:a="http://schemas.openxmlformats.org/drawingml/2006/main">
          <a:off x="9017001" y="5721350"/>
          <a:ext cx="946149" cy="317500"/>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400" b="1">
              <a:solidFill>
                <a:schemeClr val="tx1">
                  <a:lumMod val="95000"/>
                  <a:lumOff val="5000"/>
                </a:schemeClr>
              </a:solidFill>
            </a:rPr>
            <a:t>p = 9.9E-5</a:t>
          </a:r>
          <a:endParaRPr lang="en-GB" sz="1100">
            <a:solidFill>
              <a:schemeClr val="tx1">
                <a:lumMod val="95000"/>
                <a:lumOff val="5000"/>
              </a:schemeClr>
            </a:solidFill>
          </a:endParaRPr>
        </a:p>
      </cdr:txBody>
    </cdr:sp>
  </cdr:relSizeAnchor>
  <cdr:relSizeAnchor xmlns:cdr="http://schemas.openxmlformats.org/drawingml/2006/chartDrawing">
    <cdr:from>
      <cdr:x>0.11452</cdr:x>
      <cdr:y>0.82406</cdr:y>
    </cdr:from>
    <cdr:to>
      <cdr:x>0.20069</cdr:x>
      <cdr:y>0.86929</cdr:y>
    </cdr:to>
    <cdr:sp macro="" textlink="">
      <cdr:nvSpPr>
        <cdr:cNvPr id="8" name="TextBox 1">
          <a:extLst xmlns:a="http://schemas.openxmlformats.org/drawingml/2006/main">
            <a:ext uri="{FF2B5EF4-FFF2-40B4-BE49-F238E27FC236}">
              <a16:creationId xmlns:a16="http://schemas.microsoft.com/office/drawing/2014/main" id="{B2C2FB98-AAFB-42C6-AA62-4E9D5F554085}"/>
            </a:ext>
          </a:extLst>
        </cdr:cNvPr>
        <cdr:cNvSpPr txBox="1"/>
      </cdr:nvSpPr>
      <cdr:spPr>
        <a:xfrm xmlns:a="http://schemas.openxmlformats.org/drawingml/2006/main">
          <a:off x="1257300" y="5784850"/>
          <a:ext cx="946149" cy="317500"/>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400" b="1">
              <a:solidFill>
                <a:schemeClr val="bg1">
                  <a:lumMod val="50000"/>
                </a:schemeClr>
              </a:solidFill>
            </a:rPr>
            <a:t>p = 1.1E-6</a:t>
          </a:r>
          <a:endParaRPr lang="en-GB" sz="1100">
            <a:solidFill>
              <a:schemeClr val="bg1">
                <a:lumMod val="50000"/>
              </a:schemeClr>
            </a:solidFill>
          </a:endParaRPr>
        </a:p>
      </cdr:txBody>
    </cdr:sp>
  </cdr:relSizeAnchor>
</c:userShapes>
</file>

<file path=xl/drawings/drawing105.xml><?xml version="1.0" encoding="utf-8"?>
<c:userShapes xmlns:c="http://schemas.openxmlformats.org/drawingml/2006/chart">
  <cdr:relSizeAnchor xmlns:cdr="http://schemas.openxmlformats.org/drawingml/2006/chartDrawing">
    <cdr:from>
      <cdr:x>0.70293</cdr:x>
      <cdr:y>0.09978</cdr:y>
    </cdr:from>
    <cdr:to>
      <cdr:x>0.70367</cdr:x>
      <cdr:y>0.94189</cdr:y>
    </cdr:to>
    <cdr:cxnSp macro="">
      <cdr:nvCxnSpPr>
        <cdr:cNvPr id="6" name="Straight Connector 5">
          <a:extLst xmlns:a="http://schemas.openxmlformats.org/drawingml/2006/main">
            <a:ext uri="{FF2B5EF4-FFF2-40B4-BE49-F238E27FC236}">
              <a16:creationId xmlns:a16="http://schemas.microsoft.com/office/drawing/2014/main" id="{DFE7411E-3A17-49E1-AE57-BEC108DF69B8}"/>
            </a:ext>
          </a:extLst>
        </cdr:cNvPr>
        <cdr:cNvCxnSpPr/>
      </cdr:nvCxnSpPr>
      <cdr:spPr>
        <a:xfrm xmlns:a="http://schemas.openxmlformats.org/drawingml/2006/main" flipH="1">
          <a:off x="6365107" y="610793"/>
          <a:ext cx="6701" cy="5154892"/>
        </a:xfrm>
        <a:prstGeom xmlns:a="http://schemas.openxmlformats.org/drawingml/2006/main" prst="line">
          <a:avLst/>
        </a:prstGeom>
        <a:ln xmlns:a="http://schemas.openxmlformats.org/drawingml/2006/main" w="15875">
          <a:solidFill>
            <a:schemeClr val="tx1">
              <a:lumMod val="85000"/>
              <a:lumOff val="15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0.47664</cdr:x>
      <cdr:y>0.09972</cdr:y>
    </cdr:from>
    <cdr:to>
      <cdr:x>0.47686</cdr:x>
      <cdr:y>0.94191</cdr:y>
    </cdr:to>
    <cdr:cxnSp macro="">
      <cdr:nvCxnSpPr>
        <cdr:cNvPr id="12" name="Straight Connector 11">
          <a:extLst xmlns:a="http://schemas.openxmlformats.org/drawingml/2006/main">
            <a:ext uri="{FF2B5EF4-FFF2-40B4-BE49-F238E27FC236}">
              <a16:creationId xmlns:a16="http://schemas.microsoft.com/office/drawing/2014/main" id="{33D819C0-C744-403D-A8B6-27F41F8F8135}"/>
            </a:ext>
          </a:extLst>
        </cdr:cNvPr>
        <cdr:cNvCxnSpPr/>
      </cdr:nvCxnSpPr>
      <cdr:spPr>
        <a:xfrm xmlns:a="http://schemas.openxmlformats.org/drawingml/2006/main">
          <a:off x="4316054" y="610426"/>
          <a:ext cx="1946" cy="5155374"/>
        </a:xfrm>
        <a:prstGeom xmlns:a="http://schemas.openxmlformats.org/drawingml/2006/main" prst="line">
          <a:avLst/>
        </a:prstGeom>
        <a:ln xmlns:a="http://schemas.openxmlformats.org/drawingml/2006/main" w="15875">
          <a:solidFill>
            <a:schemeClr val="tx1">
              <a:lumMod val="85000"/>
              <a:lumOff val="15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0.25018</cdr:x>
      <cdr:y>0.09899</cdr:y>
    </cdr:from>
    <cdr:to>
      <cdr:x>0.25033</cdr:x>
      <cdr:y>0.94061</cdr:y>
    </cdr:to>
    <cdr:cxnSp macro="">
      <cdr:nvCxnSpPr>
        <cdr:cNvPr id="14" name="Straight Connector 13">
          <a:extLst xmlns:a="http://schemas.openxmlformats.org/drawingml/2006/main">
            <a:ext uri="{FF2B5EF4-FFF2-40B4-BE49-F238E27FC236}">
              <a16:creationId xmlns:a16="http://schemas.microsoft.com/office/drawing/2014/main" id="{33D819C0-C744-403D-A8B6-27F41F8F8135}"/>
            </a:ext>
          </a:extLst>
        </cdr:cNvPr>
        <cdr:cNvCxnSpPr/>
      </cdr:nvCxnSpPr>
      <cdr:spPr>
        <a:xfrm xmlns:a="http://schemas.openxmlformats.org/drawingml/2006/main" flipH="1">
          <a:off x="2265363" y="605970"/>
          <a:ext cx="1358" cy="5151893"/>
        </a:xfrm>
        <a:prstGeom xmlns:a="http://schemas.openxmlformats.org/drawingml/2006/main" prst="line">
          <a:avLst/>
        </a:prstGeom>
        <a:ln xmlns:a="http://schemas.openxmlformats.org/drawingml/2006/main" w="15875">
          <a:solidFill>
            <a:schemeClr val="tx1">
              <a:lumMod val="85000"/>
              <a:lumOff val="15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0.6377</cdr:x>
      <cdr:y>0.95021</cdr:y>
    </cdr:from>
    <cdr:to>
      <cdr:x>0.78416</cdr:x>
      <cdr:y>1</cdr:y>
    </cdr:to>
    <cdr:sp macro="" textlink="">
      <cdr:nvSpPr>
        <cdr:cNvPr id="21" name="TextBox 1">
          <a:extLst xmlns:a="http://schemas.openxmlformats.org/drawingml/2006/main">
            <a:ext uri="{FF2B5EF4-FFF2-40B4-BE49-F238E27FC236}">
              <a16:creationId xmlns:a16="http://schemas.microsoft.com/office/drawing/2014/main" id="{7040AFFA-2310-48CA-99A3-29BBEBBDBFB9}"/>
            </a:ext>
          </a:extLst>
        </cdr:cNvPr>
        <cdr:cNvSpPr txBox="1"/>
      </cdr:nvSpPr>
      <cdr:spPr>
        <a:xfrm xmlns:a="http://schemas.openxmlformats.org/drawingml/2006/main">
          <a:off x="5774437" y="5816600"/>
          <a:ext cx="1326210" cy="3048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1">
              <a:solidFill>
                <a:schemeClr val="tx1">
                  <a:lumMod val="85000"/>
                  <a:lumOff val="15000"/>
                </a:schemeClr>
              </a:solidFill>
            </a:rPr>
            <a:t>Republican</a:t>
          </a:r>
        </a:p>
      </cdr:txBody>
    </cdr:sp>
  </cdr:relSizeAnchor>
  <cdr:relSizeAnchor xmlns:cdr="http://schemas.openxmlformats.org/drawingml/2006/chartDrawing">
    <cdr:from>
      <cdr:x>0.40446</cdr:x>
      <cdr:y>0.94502</cdr:y>
    </cdr:from>
    <cdr:to>
      <cdr:x>0.56506</cdr:x>
      <cdr:y>1</cdr:y>
    </cdr:to>
    <cdr:sp macro="" textlink="">
      <cdr:nvSpPr>
        <cdr:cNvPr id="22" name="TextBox 1">
          <a:extLst xmlns:a="http://schemas.openxmlformats.org/drawingml/2006/main">
            <a:ext uri="{FF2B5EF4-FFF2-40B4-BE49-F238E27FC236}">
              <a16:creationId xmlns:a16="http://schemas.microsoft.com/office/drawing/2014/main" id="{7040AFFA-2310-48CA-99A3-29BBEBBDBFB9}"/>
            </a:ext>
          </a:extLst>
        </cdr:cNvPr>
        <cdr:cNvSpPr txBox="1"/>
      </cdr:nvSpPr>
      <cdr:spPr>
        <a:xfrm xmlns:a="http://schemas.openxmlformats.org/drawingml/2006/main">
          <a:off x="3662426" y="5784850"/>
          <a:ext cx="1454249" cy="33655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1">
              <a:solidFill>
                <a:schemeClr val="tx1">
                  <a:lumMod val="85000"/>
                  <a:lumOff val="15000"/>
                </a:schemeClr>
              </a:solidFill>
            </a:rPr>
            <a:t>Independent</a:t>
          </a:r>
        </a:p>
      </cdr:txBody>
    </cdr:sp>
  </cdr:relSizeAnchor>
  <cdr:relSizeAnchor xmlns:cdr="http://schemas.openxmlformats.org/drawingml/2006/chartDrawing">
    <cdr:from>
      <cdr:x>0.25797</cdr:x>
      <cdr:y>0.53636</cdr:y>
    </cdr:from>
    <cdr:to>
      <cdr:x>0.30593</cdr:x>
      <cdr:y>0.5868</cdr:y>
    </cdr:to>
    <cdr:sp macro="" textlink="">
      <cdr:nvSpPr>
        <cdr:cNvPr id="23" name="TextBox 1">
          <a:extLst xmlns:a="http://schemas.openxmlformats.org/drawingml/2006/main">
            <a:ext uri="{FF2B5EF4-FFF2-40B4-BE49-F238E27FC236}">
              <a16:creationId xmlns:a16="http://schemas.microsoft.com/office/drawing/2014/main" id="{3B1EA528-00FC-4D71-8FB8-85012D1D8346}"/>
            </a:ext>
          </a:extLst>
        </cdr:cNvPr>
        <cdr:cNvSpPr txBox="1"/>
      </cdr:nvSpPr>
      <cdr:spPr>
        <a:xfrm xmlns:a="http://schemas.openxmlformats.org/drawingml/2006/main" rot="1582915">
          <a:off x="2335968" y="3283268"/>
          <a:ext cx="434296" cy="30873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1">
              <a:solidFill>
                <a:schemeClr val="tx1"/>
              </a:solidFill>
            </a:rPr>
            <a:t>SA</a:t>
          </a:r>
        </a:p>
      </cdr:txBody>
    </cdr:sp>
  </cdr:relSizeAnchor>
  <cdr:relSizeAnchor xmlns:cdr="http://schemas.openxmlformats.org/drawingml/2006/chartDrawing">
    <cdr:from>
      <cdr:x>0.24517</cdr:x>
      <cdr:y>0.79374</cdr:y>
    </cdr:from>
    <cdr:to>
      <cdr:x>0.37375</cdr:x>
      <cdr:y>0.847</cdr:y>
    </cdr:to>
    <cdr:sp macro="" textlink="">
      <cdr:nvSpPr>
        <cdr:cNvPr id="24" name="TextBox 1">
          <a:extLst xmlns:a="http://schemas.openxmlformats.org/drawingml/2006/main">
            <a:ext uri="{FF2B5EF4-FFF2-40B4-BE49-F238E27FC236}">
              <a16:creationId xmlns:a16="http://schemas.microsoft.com/office/drawing/2014/main" id="{61548140-0ED5-49CC-8EC2-B8420DF6F4BA}"/>
            </a:ext>
          </a:extLst>
        </cdr:cNvPr>
        <cdr:cNvSpPr txBox="1"/>
      </cdr:nvSpPr>
      <cdr:spPr>
        <a:xfrm xmlns:a="http://schemas.openxmlformats.org/drawingml/2006/main" rot="327519">
          <a:off x="2220060" y="4858781"/>
          <a:ext cx="1164321" cy="32605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500" b="1">
              <a:solidFill>
                <a:schemeClr val="tx1">
                  <a:lumMod val="50000"/>
                  <a:lumOff val="50000"/>
                </a:schemeClr>
              </a:solidFill>
            </a:rPr>
            <a:t>Almost</a:t>
          </a:r>
          <a:r>
            <a:rPr lang="en-GB" sz="1500" b="1" baseline="0">
              <a:solidFill>
                <a:schemeClr val="tx1">
                  <a:lumMod val="50000"/>
                  <a:lumOff val="50000"/>
                </a:schemeClr>
              </a:solidFill>
            </a:rPr>
            <a:t> </a:t>
          </a:r>
          <a:r>
            <a:rPr lang="en-GB" sz="1500" b="1">
              <a:solidFill>
                <a:schemeClr val="tx1">
                  <a:lumMod val="50000"/>
                  <a:lumOff val="50000"/>
                </a:schemeClr>
              </a:solidFill>
            </a:rPr>
            <a:t>FC</a:t>
          </a:r>
        </a:p>
      </cdr:txBody>
    </cdr:sp>
  </cdr:relSizeAnchor>
  <cdr:relSizeAnchor xmlns:cdr="http://schemas.openxmlformats.org/drawingml/2006/chartDrawing">
    <cdr:from>
      <cdr:x>0.27174</cdr:x>
      <cdr:y>0.45113</cdr:y>
    </cdr:from>
    <cdr:to>
      <cdr:x>0.33328</cdr:x>
      <cdr:y>0.49573</cdr:y>
    </cdr:to>
    <cdr:sp macro="" textlink="">
      <cdr:nvSpPr>
        <cdr:cNvPr id="19" name="TextBox 1">
          <a:extLst xmlns:a="http://schemas.openxmlformats.org/drawingml/2006/main">
            <a:ext uri="{FF2B5EF4-FFF2-40B4-BE49-F238E27FC236}">
              <a16:creationId xmlns:a16="http://schemas.microsoft.com/office/drawing/2014/main" id="{351F159C-DCDD-4F7E-BE97-B0E710530EBB}"/>
            </a:ext>
          </a:extLst>
        </cdr:cNvPr>
        <cdr:cNvSpPr txBox="1"/>
      </cdr:nvSpPr>
      <cdr:spPr>
        <a:xfrm xmlns:a="http://schemas.openxmlformats.org/drawingml/2006/main" rot="1917914">
          <a:off x="2460606" y="2761563"/>
          <a:ext cx="557296" cy="272991"/>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1">
              <a:solidFill>
                <a:schemeClr val="tx1"/>
              </a:solidFill>
            </a:rPr>
            <a:t>MA</a:t>
          </a:r>
        </a:p>
      </cdr:txBody>
    </cdr:sp>
  </cdr:relSizeAnchor>
  <cdr:relSizeAnchor xmlns:cdr="http://schemas.openxmlformats.org/drawingml/2006/chartDrawing">
    <cdr:from>
      <cdr:x>0.24845</cdr:x>
      <cdr:y>0.27096</cdr:y>
    </cdr:from>
    <cdr:to>
      <cdr:x>0.34111</cdr:x>
      <cdr:y>0.32271</cdr:y>
    </cdr:to>
    <cdr:sp macro="" textlink="">
      <cdr:nvSpPr>
        <cdr:cNvPr id="27" name="TextBox 1">
          <a:extLst xmlns:a="http://schemas.openxmlformats.org/drawingml/2006/main">
            <a:ext uri="{FF2B5EF4-FFF2-40B4-BE49-F238E27FC236}">
              <a16:creationId xmlns:a16="http://schemas.microsoft.com/office/drawing/2014/main" id="{351F159C-DCDD-4F7E-BE97-B0E710530EBB}"/>
            </a:ext>
          </a:extLst>
        </cdr:cNvPr>
        <cdr:cNvSpPr txBox="1"/>
      </cdr:nvSpPr>
      <cdr:spPr>
        <a:xfrm xmlns:a="http://schemas.openxmlformats.org/drawingml/2006/main" rot="2369933">
          <a:off x="2249713" y="1658635"/>
          <a:ext cx="839046" cy="316782"/>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1">
              <a:solidFill>
                <a:sysClr val="windowText" lastClr="000000"/>
              </a:solidFill>
            </a:rPr>
            <a:t>WA-</a:t>
          </a:r>
        </a:p>
      </cdr:txBody>
    </cdr:sp>
  </cdr:relSizeAnchor>
  <cdr:relSizeAnchor xmlns:cdr="http://schemas.openxmlformats.org/drawingml/2006/chartDrawing">
    <cdr:from>
      <cdr:x>0.60651</cdr:x>
      <cdr:y>0.80851</cdr:y>
    </cdr:from>
    <cdr:to>
      <cdr:x>0.67843</cdr:x>
      <cdr:y>0.85808</cdr:y>
    </cdr:to>
    <cdr:sp macro="" textlink="">
      <cdr:nvSpPr>
        <cdr:cNvPr id="28" name="TextBox 1">
          <a:extLst xmlns:a="http://schemas.openxmlformats.org/drawingml/2006/main">
            <a:ext uri="{FF2B5EF4-FFF2-40B4-BE49-F238E27FC236}">
              <a16:creationId xmlns:a16="http://schemas.microsoft.com/office/drawing/2014/main" id="{9FAABA12-59D7-4008-898C-91364CC6E8F0}"/>
            </a:ext>
          </a:extLst>
        </cdr:cNvPr>
        <cdr:cNvSpPr txBox="1"/>
      </cdr:nvSpPr>
      <cdr:spPr>
        <a:xfrm xmlns:a="http://schemas.openxmlformats.org/drawingml/2006/main" rot="1663494">
          <a:off x="5491998" y="4949197"/>
          <a:ext cx="651218" cy="30345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1">
              <a:solidFill>
                <a:schemeClr val="tx1">
                  <a:lumMod val="50000"/>
                  <a:lumOff val="50000"/>
                </a:schemeClr>
              </a:solidFill>
            </a:rPr>
            <a:t>MC</a:t>
          </a:r>
        </a:p>
      </cdr:txBody>
    </cdr:sp>
  </cdr:relSizeAnchor>
  <cdr:relSizeAnchor xmlns:cdr="http://schemas.openxmlformats.org/drawingml/2006/chartDrawing">
    <cdr:from>
      <cdr:x>0.05116</cdr:x>
      <cdr:y>0.48341</cdr:y>
    </cdr:from>
    <cdr:to>
      <cdr:x>0.06868</cdr:x>
      <cdr:y>0.50519</cdr:y>
    </cdr:to>
    <cdr:sp macro="" textlink="">
      <cdr:nvSpPr>
        <cdr:cNvPr id="64" name="Star: 5 Points 63">
          <a:extLst xmlns:a="http://schemas.openxmlformats.org/drawingml/2006/main">
            <a:ext uri="{FF2B5EF4-FFF2-40B4-BE49-F238E27FC236}">
              <a16:creationId xmlns:a16="http://schemas.microsoft.com/office/drawing/2014/main" id="{4D07CE53-A05A-417B-B773-E6435B17163E}"/>
            </a:ext>
          </a:extLst>
        </cdr:cNvPr>
        <cdr:cNvSpPr/>
      </cdr:nvSpPr>
      <cdr:spPr>
        <a:xfrm xmlns:a="http://schemas.openxmlformats.org/drawingml/2006/main">
          <a:off x="463580" y="2959125"/>
          <a:ext cx="158757" cy="133324"/>
        </a:xfrm>
        <a:prstGeom xmlns:a="http://schemas.openxmlformats.org/drawingml/2006/main" prst="star5">
          <a:avLst/>
        </a:prstGeom>
        <a:solidFill xmlns:a="http://schemas.openxmlformats.org/drawingml/2006/main">
          <a:schemeClr val="tx1">
            <a:lumMod val="95000"/>
            <a:lumOff val="5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0.05116</cdr:x>
      <cdr:y>0.83869</cdr:y>
    </cdr:from>
    <cdr:to>
      <cdr:x>0.06867</cdr:x>
      <cdr:y>0.86048</cdr:y>
    </cdr:to>
    <cdr:sp macro="" textlink="">
      <cdr:nvSpPr>
        <cdr:cNvPr id="65" name="Star: 5 Points 64">
          <a:extLst xmlns:a="http://schemas.openxmlformats.org/drawingml/2006/main">
            <a:ext uri="{FF2B5EF4-FFF2-40B4-BE49-F238E27FC236}">
              <a16:creationId xmlns:a16="http://schemas.microsoft.com/office/drawing/2014/main" id="{2D4ABF77-FFEF-4A30-ACE4-48BBE43DF9E5}"/>
            </a:ext>
          </a:extLst>
        </cdr:cNvPr>
        <cdr:cNvSpPr/>
      </cdr:nvSpPr>
      <cdr:spPr>
        <a:xfrm xmlns:a="http://schemas.openxmlformats.org/drawingml/2006/main">
          <a:off x="463591" y="5133954"/>
          <a:ext cx="158666" cy="133385"/>
        </a:xfrm>
        <a:prstGeom xmlns:a="http://schemas.openxmlformats.org/drawingml/2006/main" prst="star5">
          <a:avLst/>
        </a:prstGeom>
        <a:solidFill xmlns:a="http://schemas.openxmlformats.org/drawingml/2006/main">
          <a:schemeClr val="tx1">
            <a:lumMod val="95000"/>
            <a:lumOff val="5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0.05922</cdr:x>
      <cdr:y>0.50622</cdr:y>
    </cdr:from>
    <cdr:to>
      <cdr:x>0.05992</cdr:x>
      <cdr:y>0.83558</cdr:y>
    </cdr:to>
    <cdr:cxnSp macro="">
      <cdr:nvCxnSpPr>
        <cdr:cNvPr id="66" name="Straight Connector 65">
          <a:extLst xmlns:a="http://schemas.openxmlformats.org/drawingml/2006/main">
            <a:ext uri="{FF2B5EF4-FFF2-40B4-BE49-F238E27FC236}">
              <a16:creationId xmlns:a16="http://schemas.microsoft.com/office/drawing/2014/main" id="{E3A56A37-FE42-45DC-B92B-1E88C63989AA}"/>
            </a:ext>
          </a:extLst>
        </cdr:cNvPr>
        <cdr:cNvCxnSpPr/>
      </cdr:nvCxnSpPr>
      <cdr:spPr>
        <a:xfrm xmlns:a="http://schemas.openxmlformats.org/drawingml/2006/main" flipH="1">
          <a:off x="536575" y="3098800"/>
          <a:ext cx="6350" cy="2016125"/>
        </a:xfrm>
        <a:prstGeom xmlns:a="http://schemas.openxmlformats.org/drawingml/2006/main" prst="line">
          <a:avLst/>
        </a:prstGeom>
        <a:ln xmlns:a="http://schemas.openxmlformats.org/drawingml/2006/main" w="15875">
          <a:solidFill>
            <a:schemeClr val="tx1">
              <a:lumMod val="95000"/>
              <a:lumOff val="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0.0105</cdr:x>
      <cdr:y>0.59751</cdr:y>
    </cdr:from>
    <cdr:to>
      <cdr:x>0.1087</cdr:x>
      <cdr:y>0.70539</cdr:y>
    </cdr:to>
    <cdr:sp macro="" textlink="">
      <cdr:nvSpPr>
        <cdr:cNvPr id="70" name="TextBox 1">
          <a:extLst xmlns:a="http://schemas.openxmlformats.org/drawingml/2006/main">
            <a:ext uri="{FF2B5EF4-FFF2-40B4-BE49-F238E27FC236}">
              <a16:creationId xmlns:a16="http://schemas.microsoft.com/office/drawing/2014/main" id="{1EDF335A-E52B-4AA1-9BED-C336C2C1898E}"/>
            </a:ext>
          </a:extLst>
        </cdr:cNvPr>
        <cdr:cNvSpPr txBox="1"/>
      </cdr:nvSpPr>
      <cdr:spPr>
        <a:xfrm xmlns:a="http://schemas.openxmlformats.org/drawingml/2006/main">
          <a:off x="95099" y="3657613"/>
          <a:ext cx="889151" cy="660377"/>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0">
              <a:solidFill>
                <a:schemeClr val="tx1">
                  <a:lumMod val="95000"/>
                  <a:lumOff val="5000"/>
                </a:schemeClr>
              </a:solidFill>
            </a:rPr>
            <a:t>2 reference points</a:t>
          </a:r>
        </a:p>
      </cdr:txBody>
    </cdr:sp>
  </cdr:relSizeAnchor>
  <cdr:relSizeAnchor xmlns:cdr="http://schemas.openxmlformats.org/drawingml/2006/chartDrawing">
    <cdr:from>
      <cdr:x>0.01543</cdr:x>
      <cdr:y>0.10581</cdr:y>
    </cdr:from>
    <cdr:to>
      <cdr:x>0.1115</cdr:x>
      <cdr:y>0.24378</cdr:y>
    </cdr:to>
    <cdr:sp macro="" textlink="">
      <cdr:nvSpPr>
        <cdr:cNvPr id="74" name="TextBox 1">
          <a:extLst xmlns:a="http://schemas.openxmlformats.org/drawingml/2006/main">
            <a:ext uri="{FF2B5EF4-FFF2-40B4-BE49-F238E27FC236}">
              <a16:creationId xmlns:a16="http://schemas.microsoft.com/office/drawing/2014/main" id="{E11F0E11-DCB6-4382-93AF-03E6E65CF619}"/>
            </a:ext>
          </a:extLst>
        </cdr:cNvPr>
        <cdr:cNvSpPr txBox="1"/>
      </cdr:nvSpPr>
      <cdr:spPr>
        <a:xfrm xmlns:a="http://schemas.openxmlformats.org/drawingml/2006/main">
          <a:off x="139718" y="647689"/>
          <a:ext cx="869932" cy="844570"/>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0" u="sng" baseline="0">
              <a:solidFill>
                <a:schemeClr val="tx1">
                  <a:lumMod val="75000"/>
                  <a:lumOff val="25000"/>
                </a:schemeClr>
              </a:solidFill>
            </a:rPr>
            <a:t>Scaled RoW</a:t>
          </a:r>
        </a:p>
        <a:p xmlns:a="http://schemas.openxmlformats.org/drawingml/2006/main">
          <a:pPr algn="ctr"/>
          <a:r>
            <a:rPr lang="en-GB" sz="1600" b="0" u="sng" baseline="0">
              <a:solidFill>
                <a:schemeClr val="tx1">
                  <a:lumMod val="75000"/>
                  <a:lumOff val="25000"/>
                </a:schemeClr>
              </a:solidFill>
            </a:rPr>
            <a:t>values</a:t>
          </a:r>
        </a:p>
      </cdr:txBody>
    </cdr:sp>
  </cdr:relSizeAnchor>
  <cdr:relSizeAnchor xmlns:cdr="http://schemas.openxmlformats.org/drawingml/2006/chartDrawing">
    <cdr:from>
      <cdr:x>0.62303</cdr:x>
      <cdr:y>0.67068</cdr:y>
    </cdr:from>
    <cdr:to>
      <cdr:x>0.68639</cdr:x>
      <cdr:y>0.72809</cdr:y>
    </cdr:to>
    <cdr:sp macro="" textlink="">
      <cdr:nvSpPr>
        <cdr:cNvPr id="95" name="TextBox 1">
          <a:extLst xmlns:a="http://schemas.openxmlformats.org/drawingml/2006/main">
            <a:ext uri="{FF2B5EF4-FFF2-40B4-BE49-F238E27FC236}">
              <a16:creationId xmlns:a16="http://schemas.microsoft.com/office/drawing/2014/main" id="{3E592021-33C0-4D45-90E3-EF5D8CC14A73}"/>
            </a:ext>
          </a:extLst>
        </cdr:cNvPr>
        <cdr:cNvSpPr txBox="1"/>
      </cdr:nvSpPr>
      <cdr:spPr>
        <a:xfrm xmlns:a="http://schemas.openxmlformats.org/drawingml/2006/main" rot="2163138">
          <a:off x="5641617" y="4105471"/>
          <a:ext cx="573707" cy="35142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1">
              <a:solidFill>
                <a:schemeClr val="tx1">
                  <a:lumMod val="50000"/>
                  <a:lumOff val="50000"/>
                </a:schemeClr>
              </a:solidFill>
            </a:rPr>
            <a:t>WC</a:t>
          </a:r>
        </a:p>
      </cdr:txBody>
    </cdr:sp>
  </cdr:relSizeAnchor>
  <cdr:relSizeAnchor xmlns:cdr="http://schemas.openxmlformats.org/drawingml/2006/chartDrawing">
    <cdr:from>
      <cdr:x>0.7253</cdr:x>
      <cdr:y>0.56328</cdr:y>
    </cdr:from>
    <cdr:to>
      <cdr:x>0.90252</cdr:x>
      <cdr:y>0.68257</cdr:y>
    </cdr:to>
    <cdr:sp macro="" textlink="">
      <cdr:nvSpPr>
        <cdr:cNvPr id="78" name="TextBox 1">
          <a:extLst xmlns:a="http://schemas.openxmlformats.org/drawingml/2006/main">
            <a:ext uri="{FF2B5EF4-FFF2-40B4-BE49-F238E27FC236}">
              <a16:creationId xmlns:a16="http://schemas.microsoft.com/office/drawing/2014/main" id="{2493C6DB-F498-4C65-AF69-61AD8A150C78}"/>
            </a:ext>
          </a:extLst>
        </cdr:cNvPr>
        <cdr:cNvSpPr txBox="1"/>
      </cdr:nvSpPr>
      <cdr:spPr>
        <a:xfrm xmlns:a="http://schemas.openxmlformats.org/drawingml/2006/main">
          <a:off x="6567664" y="3448062"/>
          <a:ext cx="1604786" cy="730222"/>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1" baseline="0">
              <a:solidFill>
                <a:schemeClr val="tx1">
                  <a:lumMod val="50000"/>
                  <a:lumOff val="50000"/>
                </a:schemeClr>
              </a:solidFill>
            </a:rPr>
            <a:t>Neutral offset 'lifted series'</a:t>
          </a:r>
          <a:endParaRPr lang="en-GB" sz="1600" b="1">
            <a:solidFill>
              <a:schemeClr val="tx1">
                <a:lumMod val="50000"/>
                <a:lumOff val="50000"/>
              </a:schemeClr>
            </a:solidFill>
          </a:endParaRPr>
        </a:p>
      </cdr:txBody>
    </cdr:sp>
  </cdr:relSizeAnchor>
  <cdr:relSizeAnchor xmlns:cdr="http://schemas.openxmlformats.org/drawingml/2006/chartDrawing">
    <cdr:from>
      <cdr:x>0.25586</cdr:x>
      <cdr:y>0.34717</cdr:y>
    </cdr:from>
    <cdr:to>
      <cdr:x>0.32265</cdr:x>
      <cdr:y>0.40589</cdr:y>
    </cdr:to>
    <cdr:sp macro="" textlink="">
      <cdr:nvSpPr>
        <cdr:cNvPr id="84" name="TextBox 1">
          <a:extLst xmlns:a="http://schemas.openxmlformats.org/drawingml/2006/main">
            <a:ext uri="{FF2B5EF4-FFF2-40B4-BE49-F238E27FC236}">
              <a16:creationId xmlns:a16="http://schemas.microsoft.com/office/drawing/2014/main" id="{6FFC0393-B5B0-4594-BA6B-AFEB88655340}"/>
            </a:ext>
          </a:extLst>
        </cdr:cNvPr>
        <cdr:cNvSpPr txBox="1"/>
      </cdr:nvSpPr>
      <cdr:spPr>
        <a:xfrm xmlns:a="http://schemas.openxmlformats.org/drawingml/2006/main" rot="2083650">
          <a:off x="2316815" y="2125164"/>
          <a:ext cx="604845" cy="3594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1">
              <a:solidFill>
                <a:sysClr val="windowText" lastClr="000000"/>
              </a:solidFill>
            </a:rPr>
            <a:t>WA+</a:t>
          </a:r>
        </a:p>
      </cdr:txBody>
    </cdr:sp>
  </cdr:relSizeAnchor>
  <cdr:relSizeAnchor xmlns:cdr="http://schemas.openxmlformats.org/drawingml/2006/chartDrawing">
    <cdr:from>
      <cdr:x>0.5634</cdr:x>
      <cdr:y>0.44234</cdr:y>
    </cdr:from>
    <cdr:to>
      <cdr:x>0.6967</cdr:x>
      <cdr:y>0.49433</cdr:y>
    </cdr:to>
    <cdr:sp macro="" textlink="">
      <cdr:nvSpPr>
        <cdr:cNvPr id="129" name="TextBox 1">
          <a:extLst xmlns:a="http://schemas.openxmlformats.org/drawingml/2006/main">
            <a:ext uri="{FF2B5EF4-FFF2-40B4-BE49-F238E27FC236}">
              <a16:creationId xmlns:a16="http://schemas.microsoft.com/office/drawing/2014/main" id="{AB5407D6-141E-4135-9C57-8444B37AA863}"/>
            </a:ext>
          </a:extLst>
        </cdr:cNvPr>
        <cdr:cNvSpPr txBox="1"/>
      </cdr:nvSpPr>
      <cdr:spPr>
        <a:xfrm xmlns:a="http://schemas.openxmlformats.org/drawingml/2006/main" rot="2138459">
          <a:off x="5101667" y="2707766"/>
          <a:ext cx="1207001" cy="318207"/>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1" baseline="0">
              <a:solidFill>
                <a:schemeClr val="tx1">
                  <a:lumMod val="50000"/>
                  <a:lumOff val="50000"/>
                </a:schemeClr>
              </a:solidFill>
            </a:rPr>
            <a:t>WC+Y1</a:t>
          </a:r>
          <a:endParaRPr lang="en-GB" sz="1600" b="1">
            <a:solidFill>
              <a:schemeClr val="tx1">
                <a:lumMod val="50000"/>
                <a:lumOff val="50000"/>
              </a:schemeClr>
            </a:solidFill>
          </a:endParaRPr>
        </a:p>
      </cdr:txBody>
    </cdr:sp>
  </cdr:relSizeAnchor>
  <cdr:relSizeAnchor xmlns:cdr="http://schemas.openxmlformats.org/drawingml/2006/chartDrawing">
    <cdr:from>
      <cdr:x>0.71479</cdr:x>
      <cdr:y>0.80187</cdr:y>
    </cdr:from>
    <cdr:to>
      <cdr:x>0.72511</cdr:x>
      <cdr:y>0.86826</cdr:y>
    </cdr:to>
    <cdr:sp macro="" textlink="">
      <cdr:nvSpPr>
        <cdr:cNvPr id="130" name="Right Brace 129">
          <a:extLst xmlns:a="http://schemas.openxmlformats.org/drawingml/2006/main">
            <a:ext uri="{FF2B5EF4-FFF2-40B4-BE49-F238E27FC236}">
              <a16:creationId xmlns:a16="http://schemas.microsoft.com/office/drawing/2014/main" id="{7A05F1AB-350B-4716-805C-F35269A18BD1}"/>
            </a:ext>
          </a:extLst>
        </cdr:cNvPr>
        <cdr:cNvSpPr/>
      </cdr:nvSpPr>
      <cdr:spPr>
        <a:xfrm xmlns:a="http://schemas.openxmlformats.org/drawingml/2006/main">
          <a:off x="6472495" y="4908550"/>
          <a:ext cx="93405" cy="406400"/>
        </a:xfrm>
        <a:prstGeom xmlns:a="http://schemas.openxmlformats.org/drawingml/2006/main" prst="rightBrac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0.7216</cdr:x>
      <cdr:y>0.77386</cdr:y>
    </cdr:from>
    <cdr:to>
      <cdr:x>0.81697</cdr:x>
      <cdr:y>0.86826</cdr:y>
    </cdr:to>
    <cdr:sp macro="" textlink="">
      <cdr:nvSpPr>
        <cdr:cNvPr id="131" name="TextBox 1">
          <a:extLst xmlns:a="http://schemas.openxmlformats.org/drawingml/2006/main">
            <a:ext uri="{FF2B5EF4-FFF2-40B4-BE49-F238E27FC236}">
              <a16:creationId xmlns:a16="http://schemas.microsoft.com/office/drawing/2014/main" id="{0261261D-4273-4A00-A70B-3E7B0CFA5011}"/>
            </a:ext>
          </a:extLst>
        </cdr:cNvPr>
        <cdr:cNvSpPr txBox="1"/>
      </cdr:nvSpPr>
      <cdr:spPr>
        <a:xfrm xmlns:a="http://schemas.openxmlformats.org/drawingml/2006/main">
          <a:off x="6534150" y="4737121"/>
          <a:ext cx="863600" cy="577830"/>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1" u="sng" baseline="0">
              <a:solidFill>
                <a:schemeClr val="tx1"/>
              </a:solidFill>
            </a:rPr>
            <a:t>Aligned</a:t>
          </a:r>
          <a:r>
            <a:rPr lang="en-GB" sz="1600" b="1" baseline="0">
              <a:solidFill>
                <a:schemeClr val="tx1"/>
              </a:solidFill>
            </a:rPr>
            <a:t> series </a:t>
          </a:r>
        </a:p>
      </cdr:txBody>
    </cdr:sp>
  </cdr:relSizeAnchor>
  <cdr:relSizeAnchor xmlns:cdr="http://schemas.openxmlformats.org/drawingml/2006/chartDrawing">
    <cdr:from>
      <cdr:x>0.81569</cdr:x>
      <cdr:y>0.75103</cdr:y>
    </cdr:from>
    <cdr:to>
      <cdr:x>0.83462</cdr:x>
      <cdr:y>0.92116</cdr:y>
    </cdr:to>
    <cdr:sp macro="" textlink="">
      <cdr:nvSpPr>
        <cdr:cNvPr id="132" name="Right Brace 131">
          <a:extLst xmlns:a="http://schemas.openxmlformats.org/drawingml/2006/main">
            <a:ext uri="{FF2B5EF4-FFF2-40B4-BE49-F238E27FC236}">
              <a16:creationId xmlns:a16="http://schemas.microsoft.com/office/drawing/2014/main" id="{C999A637-5BCB-42C1-A9AB-3AF424EF7EBB}"/>
            </a:ext>
          </a:extLst>
        </cdr:cNvPr>
        <cdr:cNvSpPr/>
      </cdr:nvSpPr>
      <cdr:spPr>
        <a:xfrm xmlns:a="http://schemas.openxmlformats.org/drawingml/2006/main">
          <a:off x="7386153" y="4597371"/>
          <a:ext cx="171413" cy="1041434"/>
        </a:xfrm>
        <a:prstGeom xmlns:a="http://schemas.openxmlformats.org/drawingml/2006/main" prst="rightBrace">
          <a:avLst/>
        </a:prstGeom>
        <a:ln xmlns:a="http://schemas.openxmlformats.org/drawingml/2006/main" w="25400">
          <a:solidFill>
            <a:schemeClr val="tx1">
              <a:lumMod val="50000"/>
              <a:lumOff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0.81136</cdr:x>
      <cdr:y>0.75934</cdr:y>
    </cdr:from>
    <cdr:to>
      <cdr:x>0.96424</cdr:x>
      <cdr:y>0.89419</cdr:y>
    </cdr:to>
    <cdr:sp macro="" textlink="">
      <cdr:nvSpPr>
        <cdr:cNvPr id="133" name="TextBox 1">
          <a:extLst xmlns:a="http://schemas.openxmlformats.org/drawingml/2006/main">
            <a:ext uri="{FF2B5EF4-FFF2-40B4-BE49-F238E27FC236}">
              <a16:creationId xmlns:a16="http://schemas.microsoft.com/office/drawing/2014/main" id="{F34872FE-26E3-430F-BFD8-9DE71E594F6D}"/>
            </a:ext>
          </a:extLst>
        </cdr:cNvPr>
        <cdr:cNvSpPr txBox="1"/>
      </cdr:nvSpPr>
      <cdr:spPr>
        <a:xfrm xmlns:a="http://schemas.openxmlformats.org/drawingml/2006/main">
          <a:off x="7346950" y="4648244"/>
          <a:ext cx="1384299" cy="825471"/>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1" u="sng" baseline="0">
              <a:solidFill>
                <a:schemeClr val="tx1">
                  <a:lumMod val="50000"/>
                  <a:lumOff val="50000"/>
                </a:schemeClr>
              </a:solidFill>
            </a:rPr>
            <a:t>Constrained</a:t>
          </a:r>
          <a:r>
            <a:rPr lang="en-GB" sz="1600" b="1" baseline="0">
              <a:solidFill>
                <a:schemeClr val="tx1">
                  <a:lumMod val="50000"/>
                  <a:lumOff val="50000"/>
                </a:schemeClr>
              </a:solidFill>
            </a:rPr>
            <a:t> series </a:t>
          </a:r>
        </a:p>
      </cdr:txBody>
    </cdr:sp>
  </cdr:relSizeAnchor>
  <cdr:relSizeAnchor xmlns:cdr="http://schemas.openxmlformats.org/drawingml/2006/chartDrawing">
    <cdr:from>
      <cdr:x>0.47628</cdr:x>
      <cdr:y>0.46821</cdr:y>
    </cdr:from>
    <cdr:to>
      <cdr:x>0.61783</cdr:x>
      <cdr:y>0.5242</cdr:y>
    </cdr:to>
    <cdr:sp macro="" textlink="">
      <cdr:nvSpPr>
        <cdr:cNvPr id="26" name="TextBox 1">
          <a:extLst xmlns:a="http://schemas.openxmlformats.org/drawingml/2006/main">
            <a:ext uri="{FF2B5EF4-FFF2-40B4-BE49-F238E27FC236}">
              <a16:creationId xmlns:a16="http://schemas.microsoft.com/office/drawing/2014/main" id="{343B3066-820C-4C49-970E-9F303E936EC2}"/>
            </a:ext>
          </a:extLst>
        </cdr:cNvPr>
        <cdr:cNvSpPr txBox="1"/>
      </cdr:nvSpPr>
      <cdr:spPr>
        <a:xfrm xmlns:a="http://schemas.openxmlformats.org/drawingml/2006/main" rot="2238695">
          <a:off x="4312740" y="2866091"/>
          <a:ext cx="1281755" cy="342742"/>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1" baseline="0">
              <a:solidFill>
                <a:schemeClr val="tx1">
                  <a:lumMod val="50000"/>
                  <a:lumOff val="50000"/>
                </a:schemeClr>
              </a:solidFill>
            </a:rPr>
            <a:t>WA</a:t>
          </a:r>
          <a:r>
            <a:rPr lang="en-GB" sz="1600" b="1">
              <a:solidFill>
                <a:schemeClr val="tx1">
                  <a:lumMod val="50000"/>
                  <a:lumOff val="50000"/>
                </a:schemeClr>
              </a:solidFill>
            </a:rPr>
            <a:t>+Y2</a:t>
          </a:r>
        </a:p>
      </cdr:txBody>
    </cdr:sp>
  </cdr:relSizeAnchor>
  <cdr:relSizeAnchor xmlns:cdr="http://schemas.openxmlformats.org/drawingml/2006/chartDrawing">
    <cdr:from>
      <cdr:x>0.71479</cdr:x>
      <cdr:y>0.55913</cdr:y>
    </cdr:from>
    <cdr:to>
      <cdr:x>0.73441</cdr:x>
      <cdr:y>0.7168</cdr:y>
    </cdr:to>
    <cdr:sp macro="" textlink="">
      <cdr:nvSpPr>
        <cdr:cNvPr id="134" name="Right Brace 133">
          <a:extLst xmlns:a="http://schemas.openxmlformats.org/drawingml/2006/main">
            <a:ext uri="{FF2B5EF4-FFF2-40B4-BE49-F238E27FC236}">
              <a16:creationId xmlns:a16="http://schemas.microsoft.com/office/drawing/2014/main" id="{91864F67-236F-456D-90EC-71DC472408C8}"/>
            </a:ext>
          </a:extLst>
        </cdr:cNvPr>
        <cdr:cNvSpPr/>
      </cdr:nvSpPr>
      <cdr:spPr>
        <a:xfrm xmlns:a="http://schemas.openxmlformats.org/drawingml/2006/main">
          <a:off x="6477000" y="3422650"/>
          <a:ext cx="177800" cy="965200"/>
        </a:xfrm>
        <a:prstGeom xmlns:a="http://schemas.openxmlformats.org/drawingml/2006/main" prst="rightBrace">
          <a:avLst/>
        </a:prstGeom>
        <a:ln xmlns:a="http://schemas.openxmlformats.org/drawingml/2006/main" w="25400">
          <a:solidFill>
            <a:schemeClr val="tx1">
              <a:lumMod val="50000"/>
              <a:lumOff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solidFill>
              <a:schemeClr val="tx1">
                <a:lumMod val="65000"/>
                <a:lumOff val="35000"/>
              </a:schemeClr>
            </a:solidFill>
          </a:endParaRPr>
        </a:p>
      </cdr:txBody>
    </cdr:sp>
  </cdr:relSizeAnchor>
  <cdr:relSizeAnchor xmlns:cdr="http://schemas.openxmlformats.org/drawingml/2006/chartDrawing">
    <cdr:from>
      <cdr:x>0.28226</cdr:x>
      <cdr:y>0.66749</cdr:y>
    </cdr:from>
    <cdr:to>
      <cdr:x>0.35518</cdr:x>
      <cdr:y>0.71902</cdr:y>
    </cdr:to>
    <cdr:sp macro="" textlink="">
      <cdr:nvSpPr>
        <cdr:cNvPr id="135" name="TextBox 1">
          <a:extLst xmlns:a="http://schemas.openxmlformats.org/drawingml/2006/main">
            <a:ext uri="{FF2B5EF4-FFF2-40B4-BE49-F238E27FC236}">
              <a16:creationId xmlns:a16="http://schemas.microsoft.com/office/drawing/2014/main" id="{8223D2E0-8F25-4744-BCC3-A8B877BDA3CB}"/>
            </a:ext>
          </a:extLst>
        </cdr:cNvPr>
        <cdr:cNvSpPr txBox="1"/>
      </cdr:nvSpPr>
      <cdr:spPr>
        <a:xfrm xmlns:a="http://schemas.openxmlformats.org/drawingml/2006/main" rot="1089875">
          <a:off x="2555862" y="4085996"/>
          <a:ext cx="660327" cy="315441"/>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1">
              <a:solidFill>
                <a:schemeClr val="tx1">
                  <a:lumMod val="50000"/>
                  <a:lumOff val="50000"/>
                </a:schemeClr>
              </a:solidFill>
            </a:rPr>
            <a:t>SC</a:t>
          </a:r>
        </a:p>
      </cdr:txBody>
    </cdr:sp>
  </cdr:relSizeAnchor>
  <cdr:relSizeAnchor xmlns:cdr="http://schemas.openxmlformats.org/drawingml/2006/chartDrawing">
    <cdr:from>
      <cdr:x>0.24947</cdr:x>
      <cdr:y>0.85373</cdr:y>
    </cdr:from>
    <cdr:to>
      <cdr:x>0.70357</cdr:x>
      <cdr:y>0.91131</cdr:y>
    </cdr:to>
    <cdr:cxnSp macro="">
      <cdr:nvCxnSpPr>
        <cdr:cNvPr id="54" name="Straight Connector 53">
          <a:extLst xmlns:a="http://schemas.openxmlformats.org/drawingml/2006/main">
            <a:ext uri="{FF2B5EF4-FFF2-40B4-BE49-F238E27FC236}">
              <a16:creationId xmlns:a16="http://schemas.microsoft.com/office/drawing/2014/main" id="{AE20F3B2-691D-4A3A-A2E9-AB4ABAEC4695}"/>
            </a:ext>
          </a:extLst>
        </cdr:cNvPr>
        <cdr:cNvCxnSpPr/>
      </cdr:nvCxnSpPr>
      <cdr:spPr>
        <a:xfrm xmlns:a="http://schemas.openxmlformats.org/drawingml/2006/main" flipH="1" flipV="1">
          <a:off x="2260600" y="5226050"/>
          <a:ext cx="4114800" cy="352425"/>
        </a:xfrm>
        <a:prstGeom xmlns:a="http://schemas.openxmlformats.org/drawingml/2006/main" prst="line">
          <a:avLst/>
        </a:prstGeom>
        <a:ln xmlns:a="http://schemas.openxmlformats.org/drawingml/2006/main" w="57150" cap="rnd">
          <a:solidFill>
            <a:schemeClr val="bg1">
              <a:lumMod val="75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0.25885</cdr:x>
      <cdr:y>0.85181</cdr:y>
    </cdr:from>
    <cdr:to>
      <cdr:x>0.47811</cdr:x>
      <cdr:y>0.92633</cdr:y>
    </cdr:to>
    <cdr:sp macro="" textlink="">
      <cdr:nvSpPr>
        <cdr:cNvPr id="55" name="TextBox 1">
          <a:extLst xmlns:a="http://schemas.openxmlformats.org/drawingml/2006/main">
            <a:ext uri="{FF2B5EF4-FFF2-40B4-BE49-F238E27FC236}">
              <a16:creationId xmlns:a16="http://schemas.microsoft.com/office/drawing/2014/main" id="{8A58C055-91EF-4AC5-91D6-3BC2D7E6212C}"/>
            </a:ext>
          </a:extLst>
        </cdr:cNvPr>
        <cdr:cNvSpPr txBox="1"/>
      </cdr:nvSpPr>
      <cdr:spPr>
        <a:xfrm xmlns:a="http://schemas.openxmlformats.org/drawingml/2006/main" rot="290362">
          <a:off x="2343878" y="5214255"/>
          <a:ext cx="1985489" cy="45619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1" u="sng">
              <a:solidFill>
                <a:schemeClr val="tx1">
                  <a:lumMod val="50000"/>
                  <a:lumOff val="50000"/>
                </a:schemeClr>
              </a:solidFill>
            </a:rPr>
            <a:t>Est</a:t>
          </a:r>
          <a:r>
            <a:rPr lang="en-GB" sz="1600" b="1" baseline="0">
              <a:solidFill>
                <a:schemeClr val="tx1">
                  <a:lumMod val="50000"/>
                  <a:lumOff val="50000"/>
                </a:schemeClr>
              </a:solidFill>
            </a:rPr>
            <a:t> </a:t>
          </a:r>
          <a:r>
            <a:rPr lang="en-GB" sz="1600" b="1">
              <a:solidFill>
                <a:schemeClr val="tx1">
                  <a:lumMod val="50000"/>
                  <a:lumOff val="50000"/>
                </a:schemeClr>
              </a:solidFill>
            </a:rPr>
            <a:t>FC  from above</a:t>
          </a:r>
        </a:p>
      </cdr:txBody>
    </cdr:sp>
  </cdr:relSizeAnchor>
  <cdr:relSizeAnchor xmlns:cdr="http://schemas.openxmlformats.org/drawingml/2006/chartDrawing">
    <cdr:from>
      <cdr:x>0.41094</cdr:x>
      <cdr:y>0.83322</cdr:y>
    </cdr:from>
    <cdr:to>
      <cdr:x>0.60132</cdr:x>
      <cdr:y>0.88216</cdr:y>
    </cdr:to>
    <cdr:sp macro="" textlink="">
      <cdr:nvSpPr>
        <cdr:cNvPr id="56" name="TextBox 1">
          <a:extLst xmlns:a="http://schemas.openxmlformats.org/drawingml/2006/main">
            <a:ext uri="{FF2B5EF4-FFF2-40B4-BE49-F238E27FC236}">
              <a16:creationId xmlns:a16="http://schemas.microsoft.com/office/drawing/2014/main" id="{FCF6F19D-4575-4ACF-A765-CA13F2A8C0B1}"/>
            </a:ext>
          </a:extLst>
        </cdr:cNvPr>
        <cdr:cNvSpPr txBox="1"/>
      </cdr:nvSpPr>
      <cdr:spPr>
        <a:xfrm xmlns:a="http://schemas.openxmlformats.org/drawingml/2006/main" rot="327519">
          <a:off x="3721133" y="5100467"/>
          <a:ext cx="1723910" cy="299592"/>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100" b="1">
              <a:solidFill>
                <a:schemeClr val="tx1">
                  <a:lumMod val="50000"/>
                  <a:lumOff val="50000"/>
                </a:schemeClr>
              </a:solidFill>
            </a:rPr>
            <a:t>↓                                    ↓</a:t>
          </a:r>
          <a:endParaRPr lang="en-GB" sz="1000" b="1">
            <a:solidFill>
              <a:schemeClr val="tx1">
                <a:lumMod val="50000"/>
                <a:lumOff val="50000"/>
              </a:schemeClr>
            </a:solidFill>
          </a:endParaRPr>
        </a:p>
      </cdr:txBody>
    </cdr:sp>
  </cdr:relSizeAnchor>
  <cdr:relSizeAnchor xmlns:cdr="http://schemas.openxmlformats.org/drawingml/2006/chartDrawing">
    <cdr:from>
      <cdr:x>0.10161</cdr:x>
      <cdr:y>0.48237</cdr:y>
    </cdr:from>
    <cdr:to>
      <cdr:x>0.15767</cdr:x>
      <cdr:y>0.53475</cdr:y>
    </cdr:to>
    <cdr:sp macro="" textlink="">
      <cdr:nvSpPr>
        <cdr:cNvPr id="48" name="TextBox 1">
          <a:extLst xmlns:a="http://schemas.openxmlformats.org/drawingml/2006/main">
            <a:ext uri="{FF2B5EF4-FFF2-40B4-BE49-F238E27FC236}">
              <a16:creationId xmlns:a16="http://schemas.microsoft.com/office/drawing/2014/main" id="{D2CDD95D-BE94-4E44-80C9-5FE750B72512}"/>
            </a:ext>
          </a:extLst>
        </cdr:cNvPr>
        <cdr:cNvSpPr txBox="1"/>
      </cdr:nvSpPr>
      <cdr:spPr>
        <a:xfrm xmlns:a="http://schemas.openxmlformats.org/drawingml/2006/main">
          <a:off x="920735" y="2952771"/>
          <a:ext cx="508016" cy="32065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a:solidFill>
                <a:schemeClr val="tx1"/>
              </a:solidFill>
            </a:rPr>
            <a:t>SA</a:t>
          </a:r>
        </a:p>
      </cdr:txBody>
    </cdr:sp>
  </cdr:relSizeAnchor>
  <cdr:relSizeAnchor xmlns:cdr="http://schemas.openxmlformats.org/drawingml/2006/chartDrawing">
    <cdr:from>
      <cdr:x>0.09285</cdr:x>
      <cdr:y>0.45591</cdr:y>
    </cdr:from>
    <cdr:to>
      <cdr:x>0.15837</cdr:x>
      <cdr:y>0.50917</cdr:y>
    </cdr:to>
    <cdr:sp macro="" textlink="">
      <cdr:nvSpPr>
        <cdr:cNvPr id="49" name="TextBox 1">
          <a:extLst xmlns:a="http://schemas.openxmlformats.org/drawingml/2006/main">
            <a:ext uri="{FF2B5EF4-FFF2-40B4-BE49-F238E27FC236}">
              <a16:creationId xmlns:a16="http://schemas.microsoft.com/office/drawing/2014/main" id="{D2CDD95D-BE94-4E44-80C9-5FE750B72512}"/>
            </a:ext>
          </a:extLst>
        </cdr:cNvPr>
        <cdr:cNvSpPr txBox="1"/>
      </cdr:nvSpPr>
      <cdr:spPr>
        <a:xfrm xmlns:a="http://schemas.openxmlformats.org/drawingml/2006/main">
          <a:off x="841366" y="2790823"/>
          <a:ext cx="593734" cy="32602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a:solidFill>
                <a:schemeClr val="tx1">
                  <a:lumMod val="50000"/>
                  <a:lumOff val="50000"/>
                </a:schemeClr>
              </a:solidFill>
            </a:rPr>
            <a:t>MC</a:t>
          </a:r>
        </a:p>
      </cdr:txBody>
    </cdr:sp>
  </cdr:relSizeAnchor>
  <cdr:relSizeAnchor xmlns:cdr="http://schemas.openxmlformats.org/drawingml/2006/chartDrawing">
    <cdr:from>
      <cdr:x>0.10101</cdr:x>
      <cdr:y>0.38497</cdr:y>
    </cdr:from>
    <cdr:to>
      <cdr:x>0.16308</cdr:x>
      <cdr:y>0.4332</cdr:y>
    </cdr:to>
    <cdr:sp macro="" textlink="">
      <cdr:nvSpPr>
        <cdr:cNvPr id="50" name="TextBox 1">
          <a:extLst xmlns:a="http://schemas.openxmlformats.org/drawingml/2006/main">
            <a:ext uri="{FF2B5EF4-FFF2-40B4-BE49-F238E27FC236}">
              <a16:creationId xmlns:a16="http://schemas.microsoft.com/office/drawing/2014/main" id="{D2CDD95D-BE94-4E44-80C9-5FE750B72512}"/>
            </a:ext>
          </a:extLst>
        </cdr:cNvPr>
        <cdr:cNvSpPr txBox="1"/>
      </cdr:nvSpPr>
      <cdr:spPr>
        <a:xfrm xmlns:a="http://schemas.openxmlformats.org/drawingml/2006/main">
          <a:off x="914669" y="2368089"/>
          <a:ext cx="562050" cy="29667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a:solidFill>
                <a:schemeClr val="tx1"/>
              </a:solidFill>
            </a:rPr>
            <a:t>MA</a:t>
          </a:r>
        </a:p>
      </cdr:txBody>
    </cdr:sp>
  </cdr:relSizeAnchor>
  <cdr:relSizeAnchor xmlns:cdr="http://schemas.openxmlformats.org/drawingml/2006/chartDrawing">
    <cdr:from>
      <cdr:x>0.08062</cdr:x>
      <cdr:y>0.30161</cdr:y>
    </cdr:from>
    <cdr:to>
      <cdr:x>0.13253</cdr:x>
      <cdr:y>0.35072</cdr:y>
    </cdr:to>
    <cdr:sp macro="" textlink="">
      <cdr:nvSpPr>
        <cdr:cNvPr id="51" name="TextBox 1">
          <a:extLst xmlns:a="http://schemas.openxmlformats.org/drawingml/2006/main">
            <a:ext uri="{FF2B5EF4-FFF2-40B4-BE49-F238E27FC236}">
              <a16:creationId xmlns:a16="http://schemas.microsoft.com/office/drawing/2014/main" id="{D2CDD95D-BE94-4E44-80C9-5FE750B72512}"/>
            </a:ext>
          </a:extLst>
        </cdr:cNvPr>
        <cdr:cNvSpPr txBox="1"/>
      </cdr:nvSpPr>
      <cdr:spPr>
        <a:xfrm xmlns:a="http://schemas.openxmlformats.org/drawingml/2006/main">
          <a:off x="730066" y="1846277"/>
          <a:ext cx="470050" cy="300622"/>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a:solidFill>
                <a:schemeClr val="tx1"/>
              </a:solidFill>
            </a:rPr>
            <a:t>WA</a:t>
          </a:r>
        </a:p>
      </cdr:txBody>
    </cdr:sp>
  </cdr:relSizeAnchor>
  <cdr:relSizeAnchor xmlns:cdr="http://schemas.openxmlformats.org/drawingml/2006/chartDrawing">
    <cdr:from>
      <cdr:x>0.0995</cdr:x>
      <cdr:y>0.82209</cdr:y>
    </cdr:from>
    <cdr:to>
      <cdr:x>0.15597</cdr:x>
      <cdr:y>0.8795</cdr:y>
    </cdr:to>
    <cdr:sp macro="" textlink="">
      <cdr:nvSpPr>
        <cdr:cNvPr id="53" name="TextBox 1">
          <a:extLst xmlns:a="http://schemas.openxmlformats.org/drawingml/2006/main">
            <a:ext uri="{FF2B5EF4-FFF2-40B4-BE49-F238E27FC236}">
              <a16:creationId xmlns:a16="http://schemas.microsoft.com/office/drawing/2014/main" id="{9ABD66E5-C519-499F-BD7E-A9212C3FAC28}"/>
            </a:ext>
          </a:extLst>
        </cdr:cNvPr>
        <cdr:cNvSpPr txBox="1"/>
      </cdr:nvSpPr>
      <cdr:spPr>
        <a:xfrm xmlns:a="http://schemas.openxmlformats.org/drawingml/2006/main">
          <a:off x="901656" y="5032351"/>
          <a:ext cx="511700" cy="35142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a:solidFill>
                <a:schemeClr val="tx1">
                  <a:lumMod val="50000"/>
                  <a:lumOff val="50000"/>
                </a:schemeClr>
              </a:solidFill>
            </a:rPr>
            <a:t>FC</a:t>
          </a:r>
        </a:p>
      </cdr:txBody>
    </cdr:sp>
  </cdr:relSizeAnchor>
  <cdr:relSizeAnchor xmlns:cdr="http://schemas.openxmlformats.org/drawingml/2006/chartDrawing">
    <cdr:from>
      <cdr:x>0.09642</cdr:x>
      <cdr:y>0.26817</cdr:y>
    </cdr:from>
    <cdr:to>
      <cdr:x>0.1456</cdr:x>
      <cdr:y>0.30861</cdr:y>
    </cdr:to>
    <cdr:sp macro="" textlink="">
      <cdr:nvSpPr>
        <cdr:cNvPr id="96" name="TextBox 1">
          <a:extLst xmlns:a="http://schemas.openxmlformats.org/drawingml/2006/main">
            <a:ext uri="{FF2B5EF4-FFF2-40B4-BE49-F238E27FC236}">
              <a16:creationId xmlns:a16="http://schemas.microsoft.com/office/drawing/2014/main" id="{C7DC1744-E90C-441A-9A42-B11F287A8B43}"/>
            </a:ext>
          </a:extLst>
        </cdr:cNvPr>
        <cdr:cNvSpPr txBox="1"/>
      </cdr:nvSpPr>
      <cdr:spPr>
        <a:xfrm xmlns:a="http://schemas.openxmlformats.org/drawingml/2006/main">
          <a:off x="873108" y="1641581"/>
          <a:ext cx="445330" cy="24755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a:solidFill>
                <a:schemeClr val="tx1">
                  <a:lumMod val="50000"/>
                  <a:lumOff val="50000"/>
                </a:schemeClr>
              </a:solidFill>
            </a:rPr>
            <a:t>WC</a:t>
          </a:r>
        </a:p>
      </cdr:txBody>
    </cdr:sp>
  </cdr:relSizeAnchor>
  <cdr:relSizeAnchor xmlns:cdr="http://schemas.openxmlformats.org/drawingml/2006/chartDrawing">
    <cdr:from>
      <cdr:x>0.10576</cdr:x>
      <cdr:y>0.69041</cdr:y>
    </cdr:from>
    <cdr:to>
      <cdr:x>0.15516</cdr:x>
      <cdr:y>0.74073</cdr:y>
    </cdr:to>
    <cdr:sp macro="" textlink="">
      <cdr:nvSpPr>
        <cdr:cNvPr id="52" name="TextBox 1">
          <a:extLst xmlns:a="http://schemas.openxmlformats.org/drawingml/2006/main">
            <a:ext uri="{FF2B5EF4-FFF2-40B4-BE49-F238E27FC236}">
              <a16:creationId xmlns:a16="http://schemas.microsoft.com/office/drawing/2014/main" id="{9ABD66E5-C519-499F-BD7E-A9212C3FAC28}"/>
            </a:ext>
          </a:extLst>
        </cdr:cNvPr>
        <cdr:cNvSpPr txBox="1"/>
      </cdr:nvSpPr>
      <cdr:spPr>
        <a:xfrm xmlns:a="http://schemas.openxmlformats.org/drawingml/2006/main">
          <a:off x="957661" y="4246959"/>
          <a:ext cx="447322" cy="309535"/>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a:solidFill>
                <a:schemeClr val="tx1">
                  <a:lumMod val="50000"/>
                  <a:lumOff val="50000"/>
                </a:schemeClr>
              </a:solidFill>
            </a:rPr>
            <a:t>SC</a:t>
          </a:r>
        </a:p>
      </cdr:txBody>
    </cdr:sp>
  </cdr:relSizeAnchor>
  <cdr:relSizeAnchor xmlns:cdr="http://schemas.openxmlformats.org/drawingml/2006/chartDrawing">
    <cdr:from>
      <cdr:x>0.10799</cdr:x>
      <cdr:y>0.17946</cdr:y>
    </cdr:from>
    <cdr:to>
      <cdr:x>0.17161</cdr:x>
      <cdr:y>0.22095</cdr:y>
    </cdr:to>
    <cdr:sp macro="" textlink="">
      <cdr:nvSpPr>
        <cdr:cNvPr id="47" name="TextBox 1">
          <a:extLst xmlns:a="http://schemas.openxmlformats.org/drawingml/2006/main">
            <a:ext uri="{FF2B5EF4-FFF2-40B4-BE49-F238E27FC236}">
              <a16:creationId xmlns:a16="http://schemas.microsoft.com/office/drawing/2014/main" id="{ACE6204C-A120-4C27-A0F5-FAF5B3F85072}"/>
            </a:ext>
          </a:extLst>
        </cdr:cNvPr>
        <cdr:cNvSpPr txBox="1"/>
      </cdr:nvSpPr>
      <cdr:spPr>
        <a:xfrm xmlns:a="http://schemas.openxmlformats.org/drawingml/2006/main">
          <a:off x="977900" y="1098546"/>
          <a:ext cx="576046" cy="25400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a:solidFill>
                <a:schemeClr val="tx1"/>
              </a:solidFill>
            </a:rPr>
            <a:t>VWA</a:t>
          </a:r>
        </a:p>
      </cdr:txBody>
    </cdr:sp>
  </cdr:relSizeAnchor>
  <cdr:relSizeAnchor xmlns:cdr="http://schemas.openxmlformats.org/drawingml/2006/chartDrawing">
    <cdr:from>
      <cdr:x>1.10435E-7</cdr:x>
      <cdr:y>0.92211</cdr:y>
    </cdr:from>
    <cdr:to>
      <cdr:x>0.21248</cdr:x>
      <cdr:y>1</cdr:y>
    </cdr:to>
    <cdr:sp macro="" textlink="">
      <cdr:nvSpPr>
        <cdr:cNvPr id="67" name="TextBox 1">
          <a:extLst xmlns:a="http://schemas.openxmlformats.org/drawingml/2006/main">
            <a:ext uri="{FF2B5EF4-FFF2-40B4-BE49-F238E27FC236}">
              <a16:creationId xmlns:a16="http://schemas.microsoft.com/office/drawing/2014/main" id="{584A6147-347D-4239-94C4-D914FD4C6341}"/>
            </a:ext>
          </a:extLst>
        </cdr:cNvPr>
        <cdr:cNvSpPr txBox="1"/>
      </cdr:nvSpPr>
      <cdr:spPr>
        <a:xfrm xmlns:a="http://schemas.openxmlformats.org/drawingml/2006/main">
          <a:off x="1" y="5644607"/>
          <a:ext cx="1924049" cy="476793"/>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300" b="1">
              <a:solidFill>
                <a:schemeClr val="tx1">
                  <a:lumMod val="75000"/>
                  <a:lumOff val="25000"/>
                </a:schemeClr>
              </a:solidFill>
            </a:rPr>
            <a:t>Public political</a:t>
          </a:r>
        </a:p>
        <a:p xmlns:a="http://schemas.openxmlformats.org/drawingml/2006/main">
          <a:pPr algn="l"/>
          <a:r>
            <a:rPr lang="en-GB" sz="1300" b="1">
              <a:solidFill>
                <a:schemeClr val="tx1">
                  <a:lumMod val="75000"/>
                  <a:lumOff val="25000"/>
                </a:schemeClr>
              </a:solidFill>
            </a:rPr>
            <a:t>    alignment ----------&gt;</a:t>
          </a:r>
        </a:p>
      </cdr:txBody>
    </cdr:sp>
  </cdr:relSizeAnchor>
  <cdr:relSizeAnchor xmlns:cdr="http://schemas.openxmlformats.org/drawingml/2006/chartDrawing">
    <cdr:from>
      <cdr:x>0.18067</cdr:x>
      <cdr:y>0.94606</cdr:y>
    </cdr:from>
    <cdr:to>
      <cdr:x>0.31535</cdr:x>
      <cdr:y>1</cdr:y>
    </cdr:to>
    <cdr:sp macro="" textlink="">
      <cdr:nvSpPr>
        <cdr:cNvPr id="20" name="TextBox 19">
          <a:extLst xmlns:a="http://schemas.openxmlformats.org/drawingml/2006/main">
            <a:ext uri="{FF2B5EF4-FFF2-40B4-BE49-F238E27FC236}">
              <a16:creationId xmlns:a16="http://schemas.microsoft.com/office/drawing/2014/main" id="{7E3CB912-90F1-4C06-BD85-B875F549DA11}"/>
            </a:ext>
          </a:extLst>
        </cdr:cNvPr>
        <cdr:cNvSpPr txBox="1"/>
      </cdr:nvSpPr>
      <cdr:spPr>
        <a:xfrm xmlns:a="http://schemas.openxmlformats.org/drawingml/2006/main">
          <a:off x="1635985" y="5791200"/>
          <a:ext cx="1219541" cy="33020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GB" sz="1600" b="1">
              <a:solidFill>
                <a:schemeClr val="tx1">
                  <a:lumMod val="85000"/>
                  <a:lumOff val="15000"/>
                </a:schemeClr>
              </a:solidFill>
            </a:rPr>
            <a:t>Democrat</a:t>
          </a:r>
        </a:p>
      </cdr:txBody>
    </cdr:sp>
  </cdr:relSizeAnchor>
  <cdr:relSizeAnchor xmlns:cdr="http://schemas.openxmlformats.org/drawingml/2006/chartDrawing">
    <cdr:from>
      <cdr:x>0.1412</cdr:x>
      <cdr:y>0.85269</cdr:y>
    </cdr:from>
    <cdr:to>
      <cdr:x>0.24667</cdr:x>
      <cdr:y>0.85269</cdr:y>
    </cdr:to>
    <cdr:cxnSp macro="">
      <cdr:nvCxnSpPr>
        <cdr:cNvPr id="31" name="Straight Connector 30">
          <a:extLst xmlns:a="http://schemas.openxmlformats.org/drawingml/2006/main">
            <a:ext uri="{FF2B5EF4-FFF2-40B4-BE49-F238E27FC236}">
              <a16:creationId xmlns:a16="http://schemas.microsoft.com/office/drawing/2014/main" id="{ED49038A-1B14-4373-8136-9C95A57A10F4}"/>
            </a:ext>
          </a:extLst>
        </cdr:cNvPr>
        <cdr:cNvCxnSpPr/>
      </cdr:nvCxnSpPr>
      <cdr:spPr>
        <a:xfrm xmlns:a="http://schemas.openxmlformats.org/drawingml/2006/main" flipH="1" flipV="1">
          <a:off x="1279508" y="5219674"/>
          <a:ext cx="955711" cy="0"/>
        </a:xfrm>
        <a:prstGeom xmlns:a="http://schemas.openxmlformats.org/drawingml/2006/main" prst="line">
          <a:avLst/>
        </a:prstGeom>
        <a:ln xmlns:a="http://schemas.openxmlformats.org/drawingml/2006/main" w="1587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0.14226</cdr:x>
      <cdr:y>0.49767</cdr:y>
    </cdr:from>
    <cdr:to>
      <cdr:x>0.24387</cdr:x>
      <cdr:y>0.49871</cdr:y>
    </cdr:to>
    <cdr:cxnSp macro="">
      <cdr:nvCxnSpPr>
        <cdr:cNvPr id="34" name="Straight Connector 33">
          <a:extLst xmlns:a="http://schemas.openxmlformats.org/drawingml/2006/main">
            <a:ext uri="{FF2B5EF4-FFF2-40B4-BE49-F238E27FC236}">
              <a16:creationId xmlns:a16="http://schemas.microsoft.com/office/drawing/2014/main" id="{B3C69591-CFCD-44E9-9B16-B7393EABE675}"/>
            </a:ext>
          </a:extLst>
        </cdr:cNvPr>
        <cdr:cNvCxnSpPr/>
      </cdr:nvCxnSpPr>
      <cdr:spPr>
        <a:xfrm xmlns:a="http://schemas.openxmlformats.org/drawingml/2006/main" flipH="1" flipV="1">
          <a:off x="1289078" y="3046424"/>
          <a:ext cx="920734" cy="6367"/>
        </a:xfrm>
        <a:prstGeom xmlns:a="http://schemas.openxmlformats.org/drawingml/2006/main" prst="line">
          <a:avLst/>
        </a:prstGeom>
        <a:ln xmlns:a="http://schemas.openxmlformats.org/drawingml/2006/main" w="1587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0.14556</cdr:x>
      <cdr:y>0.68146</cdr:y>
    </cdr:from>
    <cdr:to>
      <cdr:x>0.24294</cdr:x>
      <cdr:y>0.71627</cdr:y>
    </cdr:to>
    <cdr:cxnSp macro="">
      <cdr:nvCxnSpPr>
        <cdr:cNvPr id="40" name="Straight Connector 39">
          <a:extLst xmlns:a="http://schemas.openxmlformats.org/drawingml/2006/main">
            <a:ext uri="{FF2B5EF4-FFF2-40B4-BE49-F238E27FC236}">
              <a16:creationId xmlns:a16="http://schemas.microsoft.com/office/drawing/2014/main" id="{96F5D6B6-345E-401C-8641-FA92D15BBDA1}"/>
            </a:ext>
          </a:extLst>
        </cdr:cNvPr>
        <cdr:cNvCxnSpPr/>
      </cdr:nvCxnSpPr>
      <cdr:spPr>
        <a:xfrm xmlns:a="http://schemas.openxmlformats.org/drawingml/2006/main" flipH="1">
          <a:off x="1318079" y="4191907"/>
          <a:ext cx="881744" cy="214086"/>
        </a:xfrm>
        <a:prstGeom xmlns:a="http://schemas.openxmlformats.org/drawingml/2006/main" prst="line">
          <a:avLst/>
        </a:prstGeom>
        <a:ln xmlns:a="http://schemas.openxmlformats.org/drawingml/2006/main" w="1587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0.12482</cdr:x>
      <cdr:y>0.30187</cdr:y>
    </cdr:from>
    <cdr:to>
      <cdr:x>0.24334</cdr:x>
      <cdr:y>0.32573</cdr:y>
    </cdr:to>
    <cdr:cxnSp macro="">
      <cdr:nvCxnSpPr>
        <cdr:cNvPr id="45" name="Straight Connector 44">
          <a:extLst xmlns:a="http://schemas.openxmlformats.org/drawingml/2006/main">
            <a:ext uri="{FF2B5EF4-FFF2-40B4-BE49-F238E27FC236}">
              <a16:creationId xmlns:a16="http://schemas.microsoft.com/office/drawing/2014/main" id="{96F5D6B6-345E-401C-8641-FA92D15BBDA1}"/>
            </a:ext>
          </a:extLst>
        </cdr:cNvPr>
        <cdr:cNvCxnSpPr/>
      </cdr:nvCxnSpPr>
      <cdr:spPr>
        <a:xfrm xmlns:a="http://schemas.openxmlformats.org/drawingml/2006/main" flipH="1">
          <a:off x="1130300" y="1847850"/>
          <a:ext cx="1073150" cy="146050"/>
        </a:xfrm>
        <a:prstGeom xmlns:a="http://schemas.openxmlformats.org/drawingml/2006/main" prst="line">
          <a:avLst/>
        </a:prstGeom>
        <a:ln xmlns:a="http://schemas.openxmlformats.org/drawingml/2006/main" w="1587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0.14972</cdr:x>
      <cdr:y>0.41079</cdr:y>
    </cdr:from>
    <cdr:to>
      <cdr:x>0.24282</cdr:x>
      <cdr:y>0.41701</cdr:y>
    </cdr:to>
    <cdr:cxnSp macro="">
      <cdr:nvCxnSpPr>
        <cdr:cNvPr id="46" name="Straight Connector 45">
          <a:extLst xmlns:a="http://schemas.openxmlformats.org/drawingml/2006/main">
            <a:ext uri="{FF2B5EF4-FFF2-40B4-BE49-F238E27FC236}">
              <a16:creationId xmlns:a16="http://schemas.microsoft.com/office/drawing/2014/main" id="{96F5D6B6-345E-401C-8641-FA92D15BBDA1}"/>
            </a:ext>
          </a:extLst>
        </cdr:cNvPr>
        <cdr:cNvCxnSpPr/>
      </cdr:nvCxnSpPr>
      <cdr:spPr>
        <a:xfrm xmlns:a="http://schemas.openxmlformats.org/drawingml/2006/main" flipH="1" flipV="1">
          <a:off x="1355725" y="2514600"/>
          <a:ext cx="843034" cy="38086"/>
        </a:xfrm>
        <a:prstGeom xmlns:a="http://schemas.openxmlformats.org/drawingml/2006/main" prst="line">
          <a:avLst/>
        </a:prstGeom>
        <a:ln xmlns:a="http://schemas.openxmlformats.org/drawingml/2006/main" w="1587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0.1676</cdr:x>
      <cdr:y>0.27031</cdr:y>
    </cdr:from>
    <cdr:to>
      <cdr:x>0.24414</cdr:x>
      <cdr:y>0.29979</cdr:y>
    </cdr:to>
    <cdr:cxnSp macro="">
      <cdr:nvCxnSpPr>
        <cdr:cNvPr id="71" name="Straight Connector 70">
          <a:extLst xmlns:a="http://schemas.openxmlformats.org/drawingml/2006/main">
            <a:ext uri="{FF2B5EF4-FFF2-40B4-BE49-F238E27FC236}">
              <a16:creationId xmlns:a16="http://schemas.microsoft.com/office/drawing/2014/main" id="{0B524BB8-6F9A-451B-9EAD-B48D155AB834}"/>
            </a:ext>
          </a:extLst>
        </cdr:cNvPr>
        <cdr:cNvCxnSpPr/>
      </cdr:nvCxnSpPr>
      <cdr:spPr>
        <a:xfrm xmlns:a="http://schemas.openxmlformats.org/drawingml/2006/main" flipH="1">
          <a:off x="1517650" y="1654676"/>
          <a:ext cx="693062" cy="180474"/>
        </a:xfrm>
        <a:prstGeom xmlns:a="http://schemas.openxmlformats.org/drawingml/2006/main" prst="line">
          <a:avLst/>
        </a:prstGeom>
        <a:ln xmlns:a="http://schemas.openxmlformats.org/drawingml/2006/main" w="1587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0.15849</cdr:x>
      <cdr:y>0.94087</cdr:y>
    </cdr:from>
    <cdr:to>
      <cdr:x>0.21003</cdr:x>
      <cdr:y>0.94139</cdr:y>
    </cdr:to>
    <cdr:cxnSp macro="">
      <cdr:nvCxnSpPr>
        <cdr:cNvPr id="37" name="Straight Connector 36">
          <a:extLst xmlns:a="http://schemas.openxmlformats.org/drawingml/2006/main">
            <a:ext uri="{FF2B5EF4-FFF2-40B4-BE49-F238E27FC236}">
              <a16:creationId xmlns:a16="http://schemas.microsoft.com/office/drawing/2014/main" id="{0DAA7A7C-7558-46D5-97EE-AA55B96018E3}"/>
            </a:ext>
          </a:extLst>
        </cdr:cNvPr>
        <cdr:cNvCxnSpPr/>
      </cdr:nvCxnSpPr>
      <cdr:spPr>
        <a:xfrm xmlns:a="http://schemas.openxmlformats.org/drawingml/2006/main">
          <a:off x="1435100" y="5759453"/>
          <a:ext cx="466725" cy="3172"/>
        </a:xfrm>
        <a:prstGeom xmlns:a="http://schemas.openxmlformats.org/drawingml/2006/main" prst="line">
          <a:avLst/>
        </a:prstGeom>
        <a:ln xmlns:a="http://schemas.openxmlformats.org/drawingml/2006/main">
          <a:solidFill>
            <a:schemeClr val="bg2">
              <a:lumMod val="9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cdr:x>
      <cdr:y>0</cdr:y>
    </cdr:from>
    <cdr:to>
      <cdr:x>0.95863</cdr:x>
      <cdr:y>0.11826</cdr:y>
    </cdr:to>
    <cdr:sp macro="" textlink="">
      <cdr:nvSpPr>
        <cdr:cNvPr id="2" name="TextBox 1">
          <a:extLst xmlns:a="http://schemas.openxmlformats.org/drawingml/2006/main">
            <a:ext uri="{FF2B5EF4-FFF2-40B4-BE49-F238E27FC236}">
              <a16:creationId xmlns:a16="http://schemas.microsoft.com/office/drawing/2014/main" id="{AE585F5B-CD1D-4B8F-B2EB-AB1B1058FCC7}"/>
            </a:ext>
          </a:extLst>
        </cdr:cNvPr>
        <cdr:cNvSpPr txBox="1"/>
      </cdr:nvSpPr>
      <cdr:spPr>
        <a:xfrm xmlns:a="http://schemas.openxmlformats.org/drawingml/2006/main">
          <a:off x="0" y="0"/>
          <a:ext cx="8680450" cy="723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800" b="0">
              <a:effectLst/>
              <a:latin typeface="+mn-lt"/>
              <a:ea typeface="+mn-ea"/>
              <a:cs typeface="+mn-cs"/>
            </a:rPr>
            <a:t>For US Dem,</a:t>
          </a:r>
          <a:r>
            <a:rPr lang="en-GB" sz="1800" b="0" baseline="0">
              <a:effectLst/>
              <a:latin typeface="+mn-lt"/>
              <a:ea typeface="+mn-ea"/>
              <a:cs typeface="+mn-cs"/>
            </a:rPr>
            <a:t> </a:t>
          </a:r>
          <a:r>
            <a:rPr lang="en-GB" sz="1800" b="0">
              <a:effectLst/>
              <a:latin typeface="+mn-lt"/>
              <a:ea typeface="+mn-ea"/>
              <a:cs typeface="+mn-cs"/>
            </a:rPr>
            <a:t>Indy,</a:t>
          </a:r>
          <a:r>
            <a:rPr lang="en-GB" sz="1800" b="0" baseline="0">
              <a:effectLst/>
              <a:latin typeface="+mn-lt"/>
              <a:ea typeface="+mn-ea"/>
              <a:cs typeface="+mn-cs"/>
            </a:rPr>
            <a:t> &amp;</a:t>
          </a:r>
          <a:r>
            <a:rPr lang="en-GB" sz="1800" b="0">
              <a:effectLst/>
              <a:latin typeface="+mn-lt"/>
              <a:ea typeface="+mn-ea"/>
              <a:cs typeface="+mn-cs"/>
            </a:rPr>
            <a:t> Rep aligned Public</a:t>
          </a:r>
          <a:r>
            <a:rPr lang="en-GB" sz="1800" b="0" baseline="0">
              <a:effectLst/>
              <a:latin typeface="+mn-lt"/>
              <a:ea typeface="+mn-ea"/>
              <a:cs typeface="+mn-cs"/>
            </a:rPr>
            <a:t>,</a:t>
          </a:r>
          <a:r>
            <a:rPr lang="en-GB" sz="1800" b="0">
              <a:effectLst/>
              <a:latin typeface="+mn-lt"/>
              <a:ea typeface="+mn-ea"/>
              <a:cs typeface="+mn-cs"/>
            </a:rPr>
            <a:t> 'Climate-change most endorsing' responses  to </a:t>
          </a:r>
          <a:r>
            <a:rPr lang="en-GB" sz="1800" b="0" i="1">
              <a:effectLst/>
              <a:latin typeface="+mn-lt"/>
              <a:ea typeface="+mn-ea"/>
              <a:cs typeface="+mn-cs"/>
            </a:rPr>
            <a:t>Reality-Constrained</a:t>
          </a:r>
          <a:r>
            <a:rPr lang="en-GB" sz="1800" b="0">
              <a:effectLst/>
              <a:latin typeface="+mn-lt"/>
              <a:ea typeface="+mn-ea"/>
              <a:cs typeface="+mn-cs"/>
            </a:rPr>
            <a:t> (light-grey), and </a:t>
          </a:r>
          <a:r>
            <a:rPr lang="en-GB" sz="1800" b="0" i="1">
              <a:effectLst/>
              <a:latin typeface="+mn-lt"/>
              <a:ea typeface="+mn-ea"/>
              <a:cs typeface="+mn-cs"/>
            </a:rPr>
            <a:t>Unconstrained</a:t>
          </a:r>
          <a:r>
            <a:rPr lang="en-GB" sz="1800" b="0">
              <a:effectLst/>
              <a:latin typeface="+mn-lt"/>
              <a:ea typeface="+mn-ea"/>
              <a:cs typeface="+mn-cs"/>
            </a:rPr>
            <a:t> (dark-grey),</a:t>
          </a:r>
          <a:r>
            <a:rPr lang="en-GB" sz="1800" b="0" baseline="0">
              <a:effectLst/>
              <a:latin typeface="+mn-lt"/>
              <a:ea typeface="+mn-ea"/>
              <a:cs typeface="+mn-cs"/>
            </a:rPr>
            <a:t> climate-survey questions</a:t>
          </a:r>
          <a:endParaRPr lang="en-GB" sz="1800"/>
        </a:p>
      </cdr:txBody>
    </cdr:sp>
  </cdr:relSizeAnchor>
  <cdr:relSizeAnchor xmlns:cdr="http://schemas.openxmlformats.org/drawingml/2006/chartDrawing">
    <cdr:from>
      <cdr:x>0.16901</cdr:x>
      <cdr:y>0.12422</cdr:y>
    </cdr:from>
    <cdr:to>
      <cdr:x>0.19705</cdr:x>
      <cdr:y>0.91909</cdr:y>
    </cdr:to>
    <cdr:grpSp>
      <cdr:nvGrpSpPr>
        <cdr:cNvPr id="8" name="Group 7">
          <a:extLst xmlns:a="http://schemas.openxmlformats.org/drawingml/2006/main">
            <a:ext uri="{FF2B5EF4-FFF2-40B4-BE49-F238E27FC236}">
              <a16:creationId xmlns:a16="http://schemas.microsoft.com/office/drawing/2014/main" id="{7A2AEF6F-2E2C-F405-8D85-08E2EBF40BA8}"/>
            </a:ext>
          </a:extLst>
        </cdr:cNvPr>
        <cdr:cNvGrpSpPr/>
      </cdr:nvGrpSpPr>
      <cdr:grpSpPr>
        <a:xfrm xmlns:a="http://schemas.openxmlformats.org/drawingml/2006/main">
          <a:off x="1530402" y="760400"/>
          <a:ext cx="253905" cy="4865718"/>
          <a:chOff x="1530393" y="760400"/>
          <a:chExt cx="253914" cy="4865718"/>
        </a:xfrm>
      </cdr:grpSpPr>
      <cdr:cxnSp macro="">
        <cdr:nvCxnSpPr>
          <cdr:cNvPr id="4" name="Straight Connector 3">
            <a:extLst xmlns:a="http://schemas.openxmlformats.org/drawingml/2006/main">
              <a:ext uri="{FF2B5EF4-FFF2-40B4-BE49-F238E27FC236}">
                <a16:creationId xmlns:a16="http://schemas.microsoft.com/office/drawing/2014/main" id="{9EC9E893-7DB8-4FD5-8D95-149273E37776}"/>
              </a:ext>
            </a:extLst>
          </cdr:cNvPr>
          <cdr:cNvCxnSpPr/>
        </cdr:nvCxnSpPr>
        <cdr:spPr>
          <a:xfrm xmlns:a="http://schemas.openxmlformats.org/drawingml/2006/main">
            <a:off x="1653009" y="760400"/>
            <a:ext cx="6338" cy="4865718"/>
          </a:xfrm>
          <a:prstGeom xmlns:a="http://schemas.openxmlformats.org/drawingml/2006/main" prst="line">
            <a:avLst/>
          </a:prstGeom>
          <a:ln xmlns:a="http://schemas.openxmlformats.org/drawingml/2006/main" w="2222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5" name="Cross 4">
            <a:extLst xmlns:a="http://schemas.openxmlformats.org/drawingml/2006/main">
              <a:ext uri="{FF2B5EF4-FFF2-40B4-BE49-F238E27FC236}">
                <a16:creationId xmlns:a16="http://schemas.microsoft.com/office/drawing/2014/main" id="{71F567D5-8039-CF3A-A44C-A9A1AE5CD435}"/>
              </a:ext>
            </a:extLst>
          </cdr:cNvPr>
          <cdr:cNvSpPr/>
        </cdr:nvSpPr>
        <cdr:spPr>
          <a:xfrm xmlns:a="http://schemas.openxmlformats.org/drawingml/2006/main">
            <a:off x="1536741" y="1155720"/>
            <a:ext cx="228551" cy="241306"/>
          </a:xfrm>
          <a:prstGeom xmlns:a="http://schemas.openxmlformats.org/drawingml/2006/main" prst="plus">
            <a:avLst>
              <a:gd name="adj" fmla="val 37908"/>
            </a:avLst>
          </a:prstGeom>
          <a:solidFill xmlns:a="http://schemas.openxmlformats.org/drawingml/2006/main">
            <a:schemeClr val="tx1">
              <a:lumMod val="95000"/>
              <a:lumOff val="5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sp macro="" textlink="">
        <cdr:nvSpPr>
          <cdr:cNvPr id="88" name="Cross 87">
            <a:extLst xmlns:a="http://schemas.openxmlformats.org/drawingml/2006/main">
              <a:ext uri="{FF2B5EF4-FFF2-40B4-BE49-F238E27FC236}">
                <a16:creationId xmlns:a16="http://schemas.microsoft.com/office/drawing/2014/main" id="{6B1F49C8-4BF9-B99E-1A64-9F65AEC0983F}"/>
              </a:ext>
            </a:extLst>
          </cdr:cNvPr>
          <cdr:cNvSpPr/>
        </cdr:nvSpPr>
        <cdr:spPr>
          <a:xfrm xmlns:a="http://schemas.openxmlformats.org/drawingml/2006/main" rot="2755829">
            <a:off x="1536720" y="1689134"/>
            <a:ext cx="228573" cy="241228"/>
          </a:xfrm>
          <a:prstGeom xmlns:a="http://schemas.openxmlformats.org/drawingml/2006/main" prst="plus">
            <a:avLst>
              <a:gd name="adj" fmla="val 37908"/>
            </a:avLst>
          </a:prstGeom>
          <a:noFill xmlns:a="http://schemas.openxmlformats.org/drawingml/2006/main"/>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nvGrpSpPr>
          <cdr:cNvPr id="7" name="Group 6">
            <a:extLst xmlns:a="http://schemas.openxmlformats.org/drawingml/2006/main">
              <a:ext uri="{FF2B5EF4-FFF2-40B4-BE49-F238E27FC236}">
                <a16:creationId xmlns:a16="http://schemas.microsoft.com/office/drawing/2014/main" id="{60867C15-4828-3496-CDAB-ED757E5C82D2}"/>
              </a:ext>
            </a:extLst>
          </cdr:cNvPr>
          <cdr:cNvGrpSpPr/>
        </cdr:nvGrpSpPr>
        <cdr:grpSpPr>
          <a:xfrm xmlns:a="http://schemas.openxmlformats.org/drawingml/2006/main">
            <a:off x="1536741" y="2406628"/>
            <a:ext cx="247566" cy="2921010"/>
            <a:chOff x="1536699" y="2406650"/>
            <a:chExt cx="247650" cy="2921000"/>
          </a:xfrm>
        </cdr:grpSpPr>
        <cdr:sp macro="" textlink="">
          <cdr:nvSpPr>
            <cdr:cNvPr id="83" name="Cross 82">
              <a:extLst xmlns:a="http://schemas.openxmlformats.org/drawingml/2006/main">
                <a:ext uri="{FF2B5EF4-FFF2-40B4-BE49-F238E27FC236}">
                  <a16:creationId xmlns:a16="http://schemas.microsoft.com/office/drawing/2014/main" id="{0086A526-8126-E7B3-FA3F-96B0BD0CF8BC}"/>
                </a:ext>
              </a:extLst>
            </cdr:cNvPr>
            <cdr:cNvSpPr/>
          </cdr:nvSpPr>
          <cdr:spPr>
            <a:xfrm xmlns:a="http://schemas.openxmlformats.org/drawingml/2006/main">
              <a:off x="1536700" y="2406650"/>
              <a:ext cx="228600" cy="241300"/>
            </a:xfrm>
            <a:prstGeom xmlns:a="http://schemas.openxmlformats.org/drawingml/2006/main" prst="plus">
              <a:avLst>
                <a:gd name="adj" fmla="val 37908"/>
              </a:avLst>
            </a:prstGeom>
            <a:solidFill xmlns:a="http://schemas.openxmlformats.org/drawingml/2006/main">
              <a:schemeClr val="tx1">
                <a:lumMod val="95000"/>
                <a:lumOff val="5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sp macro="" textlink="">
          <cdr:nvSpPr>
            <cdr:cNvPr id="85" name="Cross 84">
              <a:extLst xmlns:a="http://schemas.openxmlformats.org/drawingml/2006/main">
                <a:ext uri="{FF2B5EF4-FFF2-40B4-BE49-F238E27FC236}">
                  <a16:creationId xmlns:a16="http://schemas.microsoft.com/office/drawing/2014/main" id="{0086A526-8126-E7B3-FA3F-96B0BD0CF8BC}"/>
                </a:ext>
              </a:extLst>
            </cdr:cNvPr>
            <cdr:cNvSpPr/>
          </cdr:nvSpPr>
          <cdr:spPr>
            <a:xfrm xmlns:a="http://schemas.openxmlformats.org/drawingml/2006/main">
              <a:off x="1543050" y="2927350"/>
              <a:ext cx="228600" cy="241300"/>
            </a:xfrm>
            <a:prstGeom xmlns:a="http://schemas.openxmlformats.org/drawingml/2006/main" prst="plus">
              <a:avLst>
                <a:gd name="adj" fmla="val 37908"/>
              </a:avLst>
            </a:prstGeom>
            <a:solidFill xmlns:a="http://schemas.openxmlformats.org/drawingml/2006/main">
              <a:schemeClr val="tx1">
                <a:lumMod val="95000"/>
                <a:lumOff val="5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sp macro="" textlink="">
          <cdr:nvSpPr>
            <cdr:cNvPr id="86" name="Cross 85">
              <a:extLst xmlns:a="http://schemas.openxmlformats.org/drawingml/2006/main">
                <a:ext uri="{FF2B5EF4-FFF2-40B4-BE49-F238E27FC236}">
                  <a16:creationId xmlns:a16="http://schemas.microsoft.com/office/drawing/2014/main" id="{0086A526-8126-E7B3-FA3F-96B0BD0CF8BC}"/>
                </a:ext>
              </a:extLst>
            </cdr:cNvPr>
            <cdr:cNvSpPr/>
          </cdr:nvSpPr>
          <cdr:spPr>
            <a:xfrm xmlns:a="http://schemas.openxmlformats.org/drawingml/2006/main" rot="2755829">
              <a:off x="1549399" y="4184650"/>
              <a:ext cx="228600" cy="241300"/>
            </a:xfrm>
            <a:prstGeom xmlns:a="http://schemas.openxmlformats.org/drawingml/2006/main" prst="plus">
              <a:avLst>
                <a:gd name="adj" fmla="val 37908"/>
              </a:avLst>
            </a:prstGeom>
            <a:noFill xmlns:a="http://schemas.openxmlformats.org/drawingml/2006/main"/>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sp macro="" textlink="">
          <cdr:nvSpPr>
            <cdr:cNvPr id="87" name="Cross 86">
              <a:extLst xmlns:a="http://schemas.openxmlformats.org/drawingml/2006/main">
                <a:ext uri="{FF2B5EF4-FFF2-40B4-BE49-F238E27FC236}">
                  <a16:creationId xmlns:a16="http://schemas.microsoft.com/office/drawing/2014/main" id="{6B1F49C8-4BF9-B99E-1A64-9F65AEC0983F}"/>
                </a:ext>
              </a:extLst>
            </cdr:cNvPr>
            <cdr:cNvSpPr/>
          </cdr:nvSpPr>
          <cdr:spPr>
            <a:xfrm xmlns:a="http://schemas.openxmlformats.org/drawingml/2006/main" rot="2755829">
              <a:off x="1543049" y="5092700"/>
              <a:ext cx="228600" cy="241300"/>
            </a:xfrm>
            <a:prstGeom xmlns:a="http://schemas.openxmlformats.org/drawingml/2006/main" prst="plus">
              <a:avLst>
                <a:gd name="adj" fmla="val 37908"/>
              </a:avLst>
            </a:prstGeom>
            <a:noFill xmlns:a="http://schemas.openxmlformats.org/drawingml/2006/main"/>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sp macro="" textlink="">
          <cdr:nvSpPr>
            <cdr:cNvPr id="89" name="Cross 88">
              <a:extLst xmlns:a="http://schemas.openxmlformats.org/drawingml/2006/main">
                <a:ext uri="{FF2B5EF4-FFF2-40B4-BE49-F238E27FC236}">
                  <a16:creationId xmlns:a16="http://schemas.microsoft.com/office/drawing/2014/main" id="{6B1F49C8-4BF9-B99E-1A64-9F65AEC0983F}"/>
                </a:ext>
              </a:extLst>
            </cdr:cNvPr>
            <cdr:cNvSpPr/>
          </cdr:nvSpPr>
          <cdr:spPr>
            <a:xfrm xmlns:a="http://schemas.openxmlformats.org/drawingml/2006/main" rot="2755829">
              <a:off x="1543051" y="2921000"/>
              <a:ext cx="228600" cy="241300"/>
            </a:xfrm>
            <a:prstGeom xmlns:a="http://schemas.openxmlformats.org/drawingml/2006/main" prst="plus">
              <a:avLst>
                <a:gd name="adj" fmla="val 37908"/>
              </a:avLst>
            </a:prstGeom>
            <a:noFill xmlns:a="http://schemas.openxmlformats.org/drawingml/2006/main"/>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sp macro="" textlink="">
        <cdr:nvSpPr>
          <cdr:cNvPr id="62" name="Cross 61">
            <a:extLst xmlns:a="http://schemas.openxmlformats.org/drawingml/2006/main">
              <a:ext uri="{FF2B5EF4-FFF2-40B4-BE49-F238E27FC236}">
                <a16:creationId xmlns:a16="http://schemas.microsoft.com/office/drawing/2014/main" id="{56E30A93-0D7D-C818-B2B2-EFD3C02E79D0}"/>
              </a:ext>
            </a:extLst>
          </cdr:cNvPr>
          <cdr:cNvSpPr/>
        </cdr:nvSpPr>
        <cdr:spPr>
          <a:xfrm xmlns:a="http://schemas.openxmlformats.org/drawingml/2006/main">
            <a:off x="1544637" y="1798637"/>
            <a:ext cx="228551" cy="241306"/>
          </a:xfrm>
          <a:prstGeom xmlns:a="http://schemas.openxmlformats.org/drawingml/2006/main" prst="plus">
            <a:avLst>
              <a:gd name="adj" fmla="val 37908"/>
            </a:avLst>
          </a:prstGeom>
          <a:solidFill xmlns:a="http://schemas.openxmlformats.org/drawingml/2006/main">
            <a:schemeClr val="tx1">
              <a:lumMod val="95000"/>
              <a:lumOff val="5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relSizeAnchor>
  <cdr:relSizeAnchor xmlns:cdr="http://schemas.openxmlformats.org/drawingml/2006/chartDrawing">
    <cdr:from>
      <cdr:x>0.13885</cdr:x>
      <cdr:y>0.29149</cdr:y>
    </cdr:from>
    <cdr:to>
      <cdr:x>0.1691</cdr:x>
      <cdr:y>0.29979</cdr:y>
    </cdr:to>
    <cdr:cxnSp macro="">
      <cdr:nvCxnSpPr>
        <cdr:cNvPr id="11" name="Straight Connector 10">
          <a:extLst xmlns:a="http://schemas.openxmlformats.org/drawingml/2006/main">
            <a:ext uri="{FF2B5EF4-FFF2-40B4-BE49-F238E27FC236}">
              <a16:creationId xmlns:a16="http://schemas.microsoft.com/office/drawing/2014/main" id="{A2BE83A6-D831-882D-63DA-D3A0D9F17318}"/>
            </a:ext>
          </a:extLst>
        </cdr:cNvPr>
        <cdr:cNvCxnSpPr/>
      </cdr:nvCxnSpPr>
      <cdr:spPr>
        <a:xfrm xmlns:a="http://schemas.openxmlformats.org/drawingml/2006/main" flipH="1" flipV="1">
          <a:off x="1257300" y="1784350"/>
          <a:ext cx="273962" cy="50800"/>
        </a:xfrm>
        <a:prstGeom xmlns:a="http://schemas.openxmlformats.org/drawingml/2006/main" prst="line">
          <a:avLst/>
        </a:prstGeom>
        <a:ln xmlns:a="http://schemas.openxmlformats.org/drawingml/2006/main" w="1587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06.xml><?xml version="1.0" encoding="utf-8"?>
<c:userShapes xmlns:c="http://schemas.openxmlformats.org/drawingml/2006/chart">
  <cdr:relSizeAnchor xmlns:cdr="http://schemas.openxmlformats.org/drawingml/2006/chartDrawing">
    <cdr:from>
      <cdr:x>0.01683</cdr:x>
      <cdr:y>0.09959</cdr:y>
    </cdr:from>
    <cdr:to>
      <cdr:x>0.24053</cdr:x>
      <cdr:y>0.92739</cdr:y>
    </cdr:to>
    <cdr:sp macro="" textlink="">
      <cdr:nvSpPr>
        <cdr:cNvPr id="3" name="Rectangle 2">
          <a:extLst xmlns:a="http://schemas.openxmlformats.org/drawingml/2006/main">
            <a:ext uri="{FF2B5EF4-FFF2-40B4-BE49-F238E27FC236}">
              <a16:creationId xmlns:a16="http://schemas.microsoft.com/office/drawing/2014/main" id="{421204C8-7A44-4127-E0EE-1738DEF44F62}"/>
            </a:ext>
          </a:extLst>
        </cdr:cNvPr>
        <cdr:cNvSpPr/>
      </cdr:nvSpPr>
      <cdr:spPr>
        <a:xfrm xmlns:a="http://schemas.openxmlformats.org/drawingml/2006/main">
          <a:off x="152400" y="609600"/>
          <a:ext cx="2025650" cy="5067300"/>
        </a:xfrm>
        <a:prstGeom xmlns:a="http://schemas.openxmlformats.org/drawingml/2006/main" prst="rect">
          <a:avLst/>
        </a:prstGeom>
        <a:solidFill xmlns:a="http://schemas.openxmlformats.org/drawingml/2006/main">
          <a:schemeClr val="bg1">
            <a:lumMod val="95000"/>
            <a:alpha val="75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0.70293</cdr:x>
      <cdr:y>0.09978</cdr:y>
    </cdr:from>
    <cdr:to>
      <cdr:x>0.70367</cdr:x>
      <cdr:y>0.94189</cdr:y>
    </cdr:to>
    <cdr:cxnSp macro="">
      <cdr:nvCxnSpPr>
        <cdr:cNvPr id="6" name="Straight Connector 5">
          <a:extLst xmlns:a="http://schemas.openxmlformats.org/drawingml/2006/main">
            <a:ext uri="{FF2B5EF4-FFF2-40B4-BE49-F238E27FC236}">
              <a16:creationId xmlns:a16="http://schemas.microsoft.com/office/drawing/2014/main" id="{DFE7411E-3A17-49E1-AE57-BEC108DF69B8}"/>
            </a:ext>
          </a:extLst>
        </cdr:cNvPr>
        <cdr:cNvCxnSpPr/>
      </cdr:nvCxnSpPr>
      <cdr:spPr>
        <a:xfrm xmlns:a="http://schemas.openxmlformats.org/drawingml/2006/main" flipH="1">
          <a:off x="6365107" y="610793"/>
          <a:ext cx="6701" cy="5154892"/>
        </a:xfrm>
        <a:prstGeom xmlns:a="http://schemas.openxmlformats.org/drawingml/2006/main" prst="line">
          <a:avLst/>
        </a:prstGeom>
        <a:ln xmlns:a="http://schemas.openxmlformats.org/drawingml/2006/main" w="15875">
          <a:solidFill>
            <a:schemeClr val="tx1">
              <a:lumMod val="85000"/>
              <a:lumOff val="15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0.47664</cdr:x>
      <cdr:y>0.09972</cdr:y>
    </cdr:from>
    <cdr:to>
      <cdr:x>0.47686</cdr:x>
      <cdr:y>0.94191</cdr:y>
    </cdr:to>
    <cdr:cxnSp macro="">
      <cdr:nvCxnSpPr>
        <cdr:cNvPr id="12" name="Straight Connector 11">
          <a:extLst xmlns:a="http://schemas.openxmlformats.org/drawingml/2006/main">
            <a:ext uri="{FF2B5EF4-FFF2-40B4-BE49-F238E27FC236}">
              <a16:creationId xmlns:a16="http://schemas.microsoft.com/office/drawing/2014/main" id="{33D819C0-C744-403D-A8B6-27F41F8F8135}"/>
            </a:ext>
          </a:extLst>
        </cdr:cNvPr>
        <cdr:cNvCxnSpPr/>
      </cdr:nvCxnSpPr>
      <cdr:spPr>
        <a:xfrm xmlns:a="http://schemas.openxmlformats.org/drawingml/2006/main">
          <a:off x="4316054" y="610426"/>
          <a:ext cx="1946" cy="5155374"/>
        </a:xfrm>
        <a:prstGeom xmlns:a="http://schemas.openxmlformats.org/drawingml/2006/main" prst="line">
          <a:avLst/>
        </a:prstGeom>
        <a:ln xmlns:a="http://schemas.openxmlformats.org/drawingml/2006/main" w="15875">
          <a:solidFill>
            <a:schemeClr val="tx1">
              <a:lumMod val="85000"/>
              <a:lumOff val="15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0.25018</cdr:x>
      <cdr:y>0.09899</cdr:y>
    </cdr:from>
    <cdr:to>
      <cdr:x>0.25033</cdr:x>
      <cdr:y>0.94061</cdr:y>
    </cdr:to>
    <cdr:cxnSp macro="">
      <cdr:nvCxnSpPr>
        <cdr:cNvPr id="14" name="Straight Connector 13">
          <a:extLst xmlns:a="http://schemas.openxmlformats.org/drawingml/2006/main">
            <a:ext uri="{FF2B5EF4-FFF2-40B4-BE49-F238E27FC236}">
              <a16:creationId xmlns:a16="http://schemas.microsoft.com/office/drawing/2014/main" id="{33D819C0-C744-403D-A8B6-27F41F8F8135}"/>
            </a:ext>
          </a:extLst>
        </cdr:cNvPr>
        <cdr:cNvCxnSpPr/>
      </cdr:nvCxnSpPr>
      <cdr:spPr>
        <a:xfrm xmlns:a="http://schemas.openxmlformats.org/drawingml/2006/main" flipH="1">
          <a:off x="2265363" y="605970"/>
          <a:ext cx="1358" cy="5151893"/>
        </a:xfrm>
        <a:prstGeom xmlns:a="http://schemas.openxmlformats.org/drawingml/2006/main" prst="line">
          <a:avLst/>
        </a:prstGeom>
        <a:ln xmlns:a="http://schemas.openxmlformats.org/drawingml/2006/main" w="15875">
          <a:solidFill>
            <a:schemeClr val="tx1">
              <a:lumMod val="85000"/>
              <a:lumOff val="15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0.6377</cdr:x>
      <cdr:y>0.95021</cdr:y>
    </cdr:from>
    <cdr:to>
      <cdr:x>0.78416</cdr:x>
      <cdr:y>1</cdr:y>
    </cdr:to>
    <cdr:sp macro="" textlink="">
      <cdr:nvSpPr>
        <cdr:cNvPr id="21" name="TextBox 1">
          <a:extLst xmlns:a="http://schemas.openxmlformats.org/drawingml/2006/main">
            <a:ext uri="{FF2B5EF4-FFF2-40B4-BE49-F238E27FC236}">
              <a16:creationId xmlns:a16="http://schemas.microsoft.com/office/drawing/2014/main" id="{7040AFFA-2310-48CA-99A3-29BBEBBDBFB9}"/>
            </a:ext>
          </a:extLst>
        </cdr:cNvPr>
        <cdr:cNvSpPr txBox="1"/>
      </cdr:nvSpPr>
      <cdr:spPr>
        <a:xfrm xmlns:a="http://schemas.openxmlformats.org/drawingml/2006/main">
          <a:off x="5774437" y="5816600"/>
          <a:ext cx="1326210" cy="3048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1">
              <a:solidFill>
                <a:schemeClr val="tx1">
                  <a:lumMod val="85000"/>
                  <a:lumOff val="15000"/>
                </a:schemeClr>
              </a:solidFill>
            </a:rPr>
            <a:t>Republican</a:t>
          </a:r>
        </a:p>
      </cdr:txBody>
    </cdr:sp>
  </cdr:relSizeAnchor>
  <cdr:relSizeAnchor xmlns:cdr="http://schemas.openxmlformats.org/drawingml/2006/chartDrawing">
    <cdr:from>
      <cdr:x>0.40446</cdr:x>
      <cdr:y>0.94502</cdr:y>
    </cdr:from>
    <cdr:to>
      <cdr:x>0.56506</cdr:x>
      <cdr:y>1</cdr:y>
    </cdr:to>
    <cdr:sp macro="" textlink="">
      <cdr:nvSpPr>
        <cdr:cNvPr id="22" name="TextBox 1">
          <a:extLst xmlns:a="http://schemas.openxmlformats.org/drawingml/2006/main">
            <a:ext uri="{FF2B5EF4-FFF2-40B4-BE49-F238E27FC236}">
              <a16:creationId xmlns:a16="http://schemas.microsoft.com/office/drawing/2014/main" id="{7040AFFA-2310-48CA-99A3-29BBEBBDBFB9}"/>
            </a:ext>
          </a:extLst>
        </cdr:cNvPr>
        <cdr:cNvSpPr txBox="1"/>
      </cdr:nvSpPr>
      <cdr:spPr>
        <a:xfrm xmlns:a="http://schemas.openxmlformats.org/drawingml/2006/main">
          <a:off x="3662426" y="5784850"/>
          <a:ext cx="1454249" cy="33655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1">
              <a:solidFill>
                <a:schemeClr val="tx1">
                  <a:lumMod val="85000"/>
                  <a:lumOff val="15000"/>
                </a:schemeClr>
              </a:solidFill>
            </a:rPr>
            <a:t>Independent</a:t>
          </a:r>
        </a:p>
      </cdr:txBody>
    </cdr:sp>
  </cdr:relSizeAnchor>
  <cdr:relSizeAnchor xmlns:cdr="http://schemas.openxmlformats.org/drawingml/2006/chartDrawing">
    <cdr:from>
      <cdr:x>0.25797</cdr:x>
      <cdr:y>0.53636</cdr:y>
    </cdr:from>
    <cdr:to>
      <cdr:x>0.30593</cdr:x>
      <cdr:y>0.5868</cdr:y>
    </cdr:to>
    <cdr:sp macro="" textlink="">
      <cdr:nvSpPr>
        <cdr:cNvPr id="23" name="TextBox 1">
          <a:extLst xmlns:a="http://schemas.openxmlformats.org/drawingml/2006/main">
            <a:ext uri="{FF2B5EF4-FFF2-40B4-BE49-F238E27FC236}">
              <a16:creationId xmlns:a16="http://schemas.microsoft.com/office/drawing/2014/main" id="{3B1EA528-00FC-4D71-8FB8-85012D1D8346}"/>
            </a:ext>
          </a:extLst>
        </cdr:cNvPr>
        <cdr:cNvSpPr txBox="1"/>
      </cdr:nvSpPr>
      <cdr:spPr>
        <a:xfrm xmlns:a="http://schemas.openxmlformats.org/drawingml/2006/main" rot="1582915">
          <a:off x="2335968" y="3283268"/>
          <a:ext cx="434296" cy="30873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1">
              <a:solidFill>
                <a:schemeClr val="tx1"/>
              </a:solidFill>
            </a:rPr>
            <a:t>SA</a:t>
          </a:r>
        </a:p>
      </cdr:txBody>
    </cdr:sp>
  </cdr:relSizeAnchor>
  <cdr:relSizeAnchor xmlns:cdr="http://schemas.openxmlformats.org/drawingml/2006/chartDrawing">
    <cdr:from>
      <cdr:x>0.27174</cdr:x>
      <cdr:y>0.45113</cdr:y>
    </cdr:from>
    <cdr:to>
      <cdr:x>0.33328</cdr:x>
      <cdr:y>0.49573</cdr:y>
    </cdr:to>
    <cdr:sp macro="" textlink="">
      <cdr:nvSpPr>
        <cdr:cNvPr id="19" name="TextBox 1">
          <a:extLst xmlns:a="http://schemas.openxmlformats.org/drawingml/2006/main">
            <a:ext uri="{FF2B5EF4-FFF2-40B4-BE49-F238E27FC236}">
              <a16:creationId xmlns:a16="http://schemas.microsoft.com/office/drawing/2014/main" id="{351F159C-DCDD-4F7E-BE97-B0E710530EBB}"/>
            </a:ext>
          </a:extLst>
        </cdr:cNvPr>
        <cdr:cNvSpPr txBox="1"/>
      </cdr:nvSpPr>
      <cdr:spPr>
        <a:xfrm xmlns:a="http://schemas.openxmlformats.org/drawingml/2006/main" rot="1917914">
          <a:off x="2460606" y="2761563"/>
          <a:ext cx="557296" cy="272991"/>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1">
              <a:solidFill>
                <a:schemeClr val="tx1"/>
              </a:solidFill>
            </a:rPr>
            <a:t>MA</a:t>
          </a:r>
        </a:p>
      </cdr:txBody>
    </cdr:sp>
  </cdr:relSizeAnchor>
  <cdr:relSizeAnchor xmlns:cdr="http://schemas.openxmlformats.org/drawingml/2006/chartDrawing">
    <cdr:from>
      <cdr:x>0.26598</cdr:x>
      <cdr:y>0.29585</cdr:y>
    </cdr:from>
    <cdr:to>
      <cdr:x>0.35864</cdr:x>
      <cdr:y>0.3476</cdr:y>
    </cdr:to>
    <cdr:sp macro="" textlink="">
      <cdr:nvSpPr>
        <cdr:cNvPr id="27" name="TextBox 1">
          <a:extLst xmlns:a="http://schemas.openxmlformats.org/drawingml/2006/main">
            <a:ext uri="{FF2B5EF4-FFF2-40B4-BE49-F238E27FC236}">
              <a16:creationId xmlns:a16="http://schemas.microsoft.com/office/drawing/2014/main" id="{351F159C-DCDD-4F7E-BE97-B0E710530EBB}"/>
            </a:ext>
          </a:extLst>
        </cdr:cNvPr>
        <cdr:cNvSpPr txBox="1"/>
      </cdr:nvSpPr>
      <cdr:spPr>
        <a:xfrm xmlns:a="http://schemas.openxmlformats.org/drawingml/2006/main" rot="2369933">
          <a:off x="2408463" y="1811034"/>
          <a:ext cx="839046" cy="316782"/>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1">
              <a:solidFill>
                <a:sysClr val="windowText" lastClr="000000"/>
              </a:solidFill>
            </a:rPr>
            <a:t>WA-</a:t>
          </a:r>
        </a:p>
      </cdr:txBody>
    </cdr:sp>
  </cdr:relSizeAnchor>
  <cdr:relSizeAnchor xmlns:cdr="http://schemas.openxmlformats.org/drawingml/2006/chartDrawing">
    <cdr:from>
      <cdr:x>0.05116</cdr:x>
      <cdr:y>0.48341</cdr:y>
    </cdr:from>
    <cdr:to>
      <cdr:x>0.06868</cdr:x>
      <cdr:y>0.50519</cdr:y>
    </cdr:to>
    <cdr:sp macro="" textlink="">
      <cdr:nvSpPr>
        <cdr:cNvPr id="64" name="Star: 5 Points 63">
          <a:extLst xmlns:a="http://schemas.openxmlformats.org/drawingml/2006/main">
            <a:ext uri="{FF2B5EF4-FFF2-40B4-BE49-F238E27FC236}">
              <a16:creationId xmlns:a16="http://schemas.microsoft.com/office/drawing/2014/main" id="{4D07CE53-A05A-417B-B773-E6435B17163E}"/>
            </a:ext>
          </a:extLst>
        </cdr:cNvPr>
        <cdr:cNvSpPr/>
      </cdr:nvSpPr>
      <cdr:spPr>
        <a:xfrm xmlns:a="http://schemas.openxmlformats.org/drawingml/2006/main">
          <a:off x="463580" y="2959125"/>
          <a:ext cx="158757" cy="133324"/>
        </a:xfrm>
        <a:prstGeom xmlns:a="http://schemas.openxmlformats.org/drawingml/2006/main" prst="star5">
          <a:avLst/>
        </a:prstGeom>
        <a:solidFill xmlns:a="http://schemas.openxmlformats.org/drawingml/2006/main">
          <a:schemeClr val="tx1">
            <a:lumMod val="95000"/>
            <a:lumOff val="5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0.05116</cdr:x>
      <cdr:y>0.83869</cdr:y>
    </cdr:from>
    <cdr:to>
      <cdr:x>0.06867</cdr:x>
      <cdr:y>0.86048</cdr:y>
    </cdr:to>
    <cdr:sp macro="" textlink="">
      <cdr:nvSpPr>
        <cdr:cNvPr id="65" name="Star: 5 Points 64">
          <a:extLst xmlns:a="http://schemas.openxmlformats.org/drawingml/2006/main">
            <a:ext uri="{FF2B5EF4-FFF2-40B4-BE49-F238E27FC236}">
              <a16:creationId xmlns:a16="http://schemas.microsoft.com/office/drawing/2014/main" id="{2D4ABF77-FFEF-4A30-ACE4-48BBE43DF9E5}"/>
            </a:ext>
          </a:extLst>
        </cdr:cNvPr>
        <cdr:cNvSpPr/>
      </cdr:nvSpPr>
      <cdr:spPr>
        <a:xfrm xmlns:a="http://schemas.openxmlformats.org/drawingml/2006/main">
          <a:off x="463591" y="5133954"/>
          <a:ext cx="158666" cy="133385"/>
        </a:xfrm>
        <a:prstGeom xmlns:a="http://schemas.openxmlformats.org/drawingml/2006/main" prst="star5">
          <a:avLst/>
        </a:prstGeom>
        <a:solidFill xmlns:a="http://schemas.openxmlformats.org/drawingml/2006/main">
          <a:schemeClr val="tx1">
            <a:lumMod val="95000"/>
            <a:lumOff val="5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0.05922</cdr:x>
      <cdr:y>0.71784</cdr:y>
    </cdr:from>
    <cdr:to>
      <cdr:x>0.05961</cdr:x>
      <cdr:y>0.83558</cdr:y>
    </cdr:to>
    <cdr:cxnSp macro="">
      <cdr:nvCxnSpPr>
        <cdr:cNvPr id="66" name="Straight Connector 65">
          <a:extLst xmlns:a="http://schemas.openxmlformats.org/drawingml/2006/main">
            <a:ext uri="{FF2B5EF4-FFF2-40B4-BE49-F238E27FC236}">
              <a16:creationId xmlns:a16="http://schemas.microsoft.com/office/drawing/2014/main" id="{E3A56A37-FE42-45DC-B92B-1E88C63989AA}"/>
            </a:ext>
          </a:extLst>
        </cdr:cNvPr>
        <cdr:cNvCxnSpPr/>
      </cdr:nvCxnSpPr>
      <cdr:spPr>
        <a:xfrm xmlns:a="http://schemas.openxmlformats.org/drawingml/2006/main" flipH="1">
          <a:off x="536243" y="4394200"/>
          <a:ext cx="3507" cy="720719"/>
        </a:xfrm>
        <a:prstGeom xmlns:a="http://schemas.openxmlformats.org/drawingml/2006/main" prst="line">
          <a:avLst/>
        </a:prstGeom>
        <a:ln xmlns:a="http://schemas.openxmlformats.org/drawingml/2006/main" w="15875">
          <a:solidFill>
            <a:schemeClr val="tx1">
              <a:lumMod val="95000"/>
              <a:lumOff val="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0.0105</cdr:x>
      <cdr:y>0.59751</cdr:y>
    </cdr:from>
    <cdr:to>
      <cdr:x>0.1087</cdr:x>
      <cdr:y>0.70539</cdr:y>
    </cdr:to>
    <cdr:sp macro="" textlink="">
      <cdr:nvSpPr>
        <cdr:cNvPr id="70" name="TextBox 1">
          <a:extLst xmlns:a="http://schemas.openxmlformats.org/drawingml/2006/main">
            <a:ext uri="{FF2B5EF4-FFF2-40B4-BE49-F238E27FC236}">
              <a16:creationId xmlns:a16="http://schemas.microsoft.com/office/drawing/2014/main" id="{1EDF335A-E52B-4AA1-9BED-C336C2C1898E}"/>
            </a:ext>
          </a:extLst>
        </cdr:cNvPr>
        <cdr:cNvSpPr txBox="1"/>
      </cdr:nvSpPr>
      <cdr:spPr>
        <a:xfrm xmlns:a="http://schemas.openxmlformats.org/drawingml/2006/main">
          <a:off x="95099" y="3657613"/>
          <a:ext cx="889151" cy="660377"/>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0">
              <a:solidFill>
                <a:schemeClr val="tx1">
                  <a:lumMod val="95000"/>
                  <a:lumOff val="5000"/>
                </a:schemeClr>
              </a:solidFill>
            </a:rPr>
            <a:t>2 reference points</a:t>
          </a:r>
        </a:p>
      </cdr:txBody>
    </cdr:sp>
  </cdr:relSizeAnchor>
  <cdr:relSizeAnchor xmlns:cdr="http://schemas.openxmlformats.org/drawingml/2006/chartDrawing">
    <cdr:from>
      <cdr:x>0.01543</cdr:x>
      <cdr:y>0.10581</cdr:y>
    </cdr:from>
    <cdr:to>
      <cdr:x>0.1115</cdr:x>
      <cdr:y>0.24378</cdr:y>
    </cdr:to>
    <cdr:sp macro="" textlink="">
      <cdr:nvSpPr>
        <cdr:cNvPr id="74" name="TextBox 1">
          <a:extLst xmlns:a="http://schemas.openxmlformats.org/drawingml/2006/main">
            <a:ext uri="{FF2B5EF4-FFF2-40B4-BE49-F238E27FC236}">
              <a16:creationId xmlns:a16="http://schemas.microsoft.com/office/drawing/2014/main" id="{E11F0E11-DCB6-4382-93AF-03E6E65CF619}"/>
            </a:ext>
          </a:extLst>
        </cdr:cNvPr>
        <cdr:cNvSpPr txBox="1"/>
      </cdr:nvSpPr>
      <cdr:spPr>
        <a:xfrm xmlns:a="http://schemas.openxmlformats.org/drawingml/2006/main">
          <a:off x="139718" y="647689"/>
          <a:ext cx="869932" cy="844570"/>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0" u="sng" baseline="0">
              <a:solidFill>
                <a:schemeClr val="tx1">
                  <a:lumMod val="75000"/>
                  <a:lumOff val="25000"/>
                </a:schemeClr>
              </a:solidFill>
            </a:rPr>
            <a:t>Scaled RoW</a:t>
          </a:r>
        </a:p>
        <a:p xmlns:a="http://schemas.openxmlformats.org/drawingml/2006/main">
          <a:pPr algn="ctr"/>
          <a:r>
            <a:rPr lang="en-GB" sz="1600" b="0" u="sng" baseline="0">
              <a:solidFill>
                <a:schemeClr val="tx1">
                  <a:lumMod val="75000"/>
                  <a:lumOff val="25000"/>
                </a:schemeClr>
              </a:solidFill>
            </a:rPr>
            <a:t>values</a:t>
          </a:r>
        </a:p>
      </cdr:txBody>
    </cdr:sp>
  </cdr:relSizeAnchor>
  <cdr:relSizeAnchor xmlns:cdr="http://schemas.openxmlformats.org/drawingml/2006/chartDrawing">
    <cdr:from>
      <cdr:x>0.27013</cdr:x>
      <cdr:y>0.36012</cdr:y>
    </cdr:from>
    <cdr:to>
      <cdr:x>0.33692</cdr:x>
      <cdr:y>0.40918</cdr:y>
    </cdr:to>
    <cdr:sp macro="" textlink="">
      <cdr:nvSpPr>
        <cdr:cNvPr id="84" name="TextBox 1">
          <a:extLst xmlns:a="http://schemas.openxmlformats.org/drawingml/2006/main">
            <a:ext uri="{FF2B5EF4-FFF2-40B4-BE49-F238E27FC236}">
              <a16:creationId xmlns:a16="http://schemas.microsoft.com/office/drawing/2014/main" id="{6FFC0393-B5B0-4594-BA6B-AFEB88655340}"/>
            </a:ext>
          </a:extLst>
        </cdr:cNvPr>
        <cdr:cNvSpPr txBox="1"/>
      </cdr:nvSpPr>
      <cdr:spPr>
        <a:xfrm xmlns:a="http://schemas.openxmlformats.org/drawingml/2006/main" rot="2083650">
          <a:off x="2446050" y="2204420"/>
          <a:ext cx="604790" cy="30033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1">
              <a:solidFill>
                <a:sysClr val="windowText" lastClr="000000"/>
              </a:solidFill>
            </a:rPr>
            <a:t>WA+</a:t>
          </a:r>
        </a:p>
      </cdr:txBody>
    </cdr:sp>
  </cdr:relSizeAnchor>
  <cdr:relSizeAnchor xmlns:cdr="http://schemas.openxmlformats.org/drawingml/2006/chartDrawing">
    <cdr:from>
      <cdr:x>0.10309</cdr:x>
      <cdr:y>0.47095</cdr:y>
    </cdr:from>
    <cdr:to>
      <cdr:x>0.15416</cdr:x>
      <cdr:y>0.52541</cdr:y>
    </cdr:to>
    <cdr:sp macro="" textlink="">
      <cdr:nvSpPr>
        <cdr:cNvPr id="48" name="TextBox 1">
          <a:extLst xmlns:a="http://schemas.openxmlformats.org/drawingml/2006/main">
            <a:ext uri="{FF2B5EF4-FFF2-40B4-BE49-F238E27FC236}">
              <a16:creationId xmlns:a16="http://schemas.microsoft.com/office/drawing/2014/main" id="{D2CDD95D-BE94-4E44-80C9-5FE750B72512}"/>
            </a:ext>
          </a:extLst>
        </cdr:cNvPr>
        <cdr:cNvSpPr txBox="1"/>
      </cdr:nvSpPr>
      <cdr:spPr>
        <a:xfrm xmlns:a="http://schemas.openxmlformats.org/drawingml/2006/main">
          <a:off x="933450" y="2882900"/>
          <a:ext cx="462518" cy="33336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a:solidFill>
                <a:schemeClr val="tx1"/>
              </a:solidFill>
            </a:rPr>
            <a:t>SA</a:t>
          </a:r>
        </a:p>
      </cdr:txBody>
    </cdr:sp>
  </cdr:relSizeAnchor>
  <cdr:relSizeAnchor xmlns:cdr="http://schemas.openxmlformats.org/drawingml/2006/chartDrawing">
    <cdr:from>
      <cdr:x>0.10101</cdr:x>
      <cdr:y>0.39016</cdr:y>
    </cdr:from>
    <cdr:to>
      <cdr:x>0.16308</cdr:x>
      <cdr:y>0.43839</cdr:y>
    </cdr:to>
    <cdr:sp macro="" textlink="">
      <cdr:nvSpPr>
        <cdr:cNvPr id="50" name="TextBox 1">
          <a:extLst xmlns:a="http://schemas.openxmlformats.org/drawingml/2006/main">
            <a:ext uri="{FF2B5EF4-FFF2-40B4-BE49-F238E27FC236}">
              <a16:creationId xmlns:a16="http://schemas.microsoft.com/office/drawing/2014/main" id="{D2CDD95D-BE94-4E44-80C9-5FE750B72512}"/>
            </a:ext>
          </a:extLst>
        </cdr:cNvPr>
        <cdr:cNvSpPr txBox="1"/>
      </cdr:nvSpPr>
      <cdr:spPr>
        <a:xfrm xmlns:a="http://schemas.openxmlformats.org/drawingml/2006/main">
          <a:off x="914656" y="2388305"/>
          <a:ext cx="562050" cy="295235"/>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a:solidFill>
                <a:schemeClr val="tx1"/>
              </a:solidFill>
            </a:rPr>
            <a:t>MA</a:t>
          </a:r>
        </a:p>
      </cdr:txBody>
    </cdr:sp>
  </cdr:relSizeAnchor>
  <cdr:relSizeAnchor xmlns:cdr="http://schemas.openxmlformats.org/drawingml/2006/chartDrawing">
    <cdr:from>
      <cdr:x>0.10096</cdr:x>
      <cdr:y>0.29746</cdr:y>
    </cdr:from>
    <cdr:to>
      <cdr:x>0.15287</cdr:x>
      <cdr:y>0.34657</cdr:y>
    </cdr:to>
    <cdr:sp macro="" textlink="">
      <cdr:nvSpPr>
        <cdr:cNvPr id="51" name="TextBox 1">
          <a:extLst xmlns:a="http://schemas.openxmlformats.org/drawingml/2006/main">
            <a:ext uri="{FF2B5EF4-FFF2-40B4-BE49-F238E27FC236}">
              <a16:creationId xmlns:a16="http://schemas.microsoft.com/office/drawing/2014/main" id="{D2CDD95D-BE94-4E44-80C9-5FE750B72512}"/>
            </a:ext>
          </a:extLst>
        </cdr:cNvPr>
        <cdr:cNvSpPr txBox="1"/>
      </cdr:nvSpPr>
      <cdr:spPr>
        <a:xfrm xmlns:a="http://schemas.openxmlformats.org/drawingml/2006/main">
          <a:off x="914216" y="1820877"/>
          <a:ext cx="470050" cy="300622"/>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a:solidFill>
                <a:schemeClr val="tx1"/>
              </a:solidFill>
            </a:rPr>
            <a:t>WA</a:t>
          </a:r>
        </a:p>
      </cdr:txBody>
    </cdr:sp>
  </cdr:relSizeAnchor>
  <cdr:relSizeAnchor xmlns:cdr="http://schemas.openxmlformats.org/drawingml/2006/chartDrawing">
    <cdr:from>
      <cdr:x>0.10238</cdr:x>
      <cdr:y>0.17946</cdr:y>
    </cdr:from>
    <cdr:to>
      <cdr:x>0.17161</cdr:x>
      <cdr:y>0.23029</cdr:y>
    </cdr:to>
    <cdr:sp macro="" textlink="">
      <cdr:nvSpPr>
        <cdr:cNvPr id="47" name="TextBox 1">
          <a:extLst xmlns:a="http://schemas.openxmlformats.org/drawingml/2006/main">
            <a:ext uri="{FF2B5EF4-FFF2-40B4-BE49-F238E27FC236}">
              <a16:creationId xmlns:a16="http://schemas.microsoft.com/office/drawing/2014/main" id="{ACE6204C-A120-4C27-A0F5-FAF5B3F85072}"/>
            </a:ext>
          </a:extLst>
        </cdr:cNvPr>
        <cdr:cNvSpPr txBox="1"/>
      </cdr:nvSpPr>
      <cdr:spPr>
        <a:xfrm xmlns:a="http://schemas.openxmlformats.org/drawingml/2006/main">
          <a:off x="927100" y="1098546"/>
          <a:ext cx="626846" cy="31115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a:solidFill>
                <a:schemeClr val="tx1"/>
              </a:solidFill>
            </a:rPr>
            <a:t>VWA</a:t>
          </a:r>
        </a:p>
      </cdr:txBody>
    </cdr:sp>
  </cdr:relSizeAnchor>
  <cdr:relSizeAnchor xmlns:cdr="http://schemas.openxmlformats.org/drawingml/2006/chartDrawing">
    <cdr:from>
      <cdr:x>1.10435E-7</cdr:x>
      <cdr:y>0.92211</cdr:y>
    </cdr:from>
    <cdr:to>
      <cdr:x>0.21248</cdr:x>
      <cdr:y>1</cdr:y>
    </cdr:to>
    <cdr:sp macro="" textlink="">
      <cdr:nvSpPr>
        <cdr:cNvPr id="67" name="TextBox 1">
          <a:extLst xmlns:a="http://schemas.openxmlformats.org/drawingml/2006/main">
            <a:ext uri="{FF2B5EF4-FFF2-40B4-BE49-F238E27FC236}">
              <a16:creationId xmlns:a16="http://schemas.microsoft.com/office/drawing/2014/main" id="{584A6147-347D-4239-94C4-D914FD4C6341}"/>
            </a:ext>
          </a:extLst>
        </cdr:cNvPr>
        <cdr:cNvSpPr txBox="1"/>
      </cdr:nvSpPr>
      <cdr:spPr>
        <a:xfrm xmlns:a="http://schemas.openxmlformats.org/drawingml/2006/main">
          <a:off x="1" y="5644607"/>
          <a:ext cx="1924049" cy="476793"/>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300" b="1">
              <a:solidFill>
                <a:schemeClr val="tx1">
                  <a:lumMod val="75000"/>
                  <a:lumOff val="25000"/>
                </a:schemeClr>
              </a:solidFill>
            </a:rPr>
            <a:t>Public political</a:t>
          </a:r>
        </a:p>
        <a:p xmlns:a="http://schemas.openxmlformats.org/drawingml/2006/main">
          <a:pPr algn="l"/>
          <a:r>
            <a:rPr lang="en-GB" sz="1300" b="1">
              <a:solidFill>
                <a:schemeClr val="tx1">
                  <a:lumMod val="75000"/>
                  <a:lumOff val="25000"/>
                </a:schemeClr>
              </a:solidFill>
            </a:rPr>
            <a:t>    alignment ----------&gt;</a:t>
          </a:r>
        </a:p>
      </cdr:txBody>
    </cdr:sp>
  </cdr:relSizeAnchor>
  <cdr:relSizeAnchor xmlns:cdr="http://schemas.openxmlformats.org/drawingml/2006/chartDrawing">
    <cdr:from>
      <cdr:x>0.18067</cdr:x>
      <cdr:y>0.94606</cdr:y>
    </cdr:from>
    <cdr:to>
      <cdr:x>0.31535</cdr:x>
      <cdr:y>1</cdr:y>
    </cdr:to>
    <cdr:sp macro="" textlink="">
      <cdr:nvSpPr>
        <cdr:cNvPr id="20" name="TextBox 19">
          <a:extLst xmlns:a="http://schemas.openxmlformats.org/drawingml/2006/main">
            <a:ext uri="{FF2B5EF4-FFF2-40B4-BE49-F238E27FC236}">
              <a16:creationId xmlns:a16="http://schemas.microsoft.com/office/drawing/2014/main" id="{7E3CB912-90F1-4C06-BD85-B875F549DA11}"/>
            </a:ext>
          </a:extLst>
        </cdr:cNvPr>
        <cdr:cNvSpPr txBox="1"/>
      </cdr:nvSpPr>
      <cdr:spPr>
        <a:xfrm xmlns:a="http://schemas.openxmlformats.org/drawingml/2006/main">
          <a:off x="1635985" y="5791200"/>
          <a:ext cx="1219541" cy="33020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GB" sz="1600" b="1">
              <a:solidFill>
                <a:schemeClr val="tx1">
                  <a:lumMod val="85000"/>
                  <a:lumOff val="15000"/>
                </a:schemeClr>
              </a:solidFill>
            </a:rPr>
            <a:t>Democrat</a:t>
          </a:r>
        </a:p>
      </cdr:txBody>
    </cdr:sp>
  </cdr:relSizeAnchor>
  <cdr:relSizeAnchor xmlns:cdr="http://schemas.openxmlformats.org/drawingml/2006/chartDrawing">
    <cdr:from>
      <cdr:x>0.14226</cdr:x>
      <cdr:y>0.49767</cdr:y>
    </cdr:from>
    <cdr:to>
      <cdr:x>0.24387</cdr:x>
      <cdr:y>0.49871</cdr:y>
    </cdr:to>
    <cdr:cxnSp macro="">
      <cdr:nvCxnSpPr>
        <cdr:cNvPr id="34" name="Straight Connector 33">
          <a:extLst xmlns:a="http://schemas.openxmlformats.org/drawingml/2006/main">
            <a:ext uri="{FF2B5EF4-FFF2-40B4-BE49-F238E27FC236}">
              <a16:creationId xmlns:a16="http://schemas.microsoft.com/office/drawing/2014/main" id="{B3C69591-CFCD-44E9-9B16-B7393EABE675}"/>
            </a:ext>
          </a:extLst>
        </cdr:cNvPr>
        <cdr:cNvCxnSpPr/>
      </cdr:nvCxnSpPr>
      <cdr:spPr>
        <a:xfrm xmlns:a="http://schemas.openxmlformats.org/drawingml/2006/main" flipH="1" flipV="1">
          <a:off x="1289078" y="3046424"/>
          <a:ext cx="920734" cy="6367"/>
        </a:xfrm>
        <a:prstGeom xmlns:a="http://schemas.openxmlformats.org/drawingml/2006/main" prst="line">
          <a:avLst/>
        </a:prstGeom>
        <a:ln xmlns:a="http://schemas.openxmlformats.org/drawingml/2006/main" w="1587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0.14306</cdr:x>
      <cdr:y>0.30187</cdr:y>
    </cdr:from>
    <cdr:to>
      <cdr:x>0.24334</cdr:x>
      <cdr:y>0.32054</cdr:y>
    </cdr:to>
    <cdr:cxnSp macro="">
      <cdr:nvCxnSpPr>
        <cdr:cNvPr id="45" name="Straight Connector 44">
          <a:extLst xmlns:a="http://schemas.openxmlformats.org/drawingml/2006/main">
            <a:ext uri="{FF2B5EF4-FFF2-40B4-BE49-F238E27FC236}">
              <a16:creationId xmlns:a16="http://schemas.microsoft.com/office/drawing/2014/main" id="{96F5D6B6-345E-401C-8641-FA92D15BBDA1}"/>
            </a:ext>
          </a:extLst>
        </cdr:cNvPr>
        <cdr:cNvCxnSpPr/>
      </cdr:nvCxnSpPr>
      <cdr:spPr>
        <a:xfrm xmlns:a="http://schemas.openxmlformats.org/drawingml/2006/main" flipH="1">
          <a:off x="1295400" y="1847850"/>
          <a:ext cx="908050" cy="114300"/>
        </a:xfrm>
        <a:prstGeom xmlns:a="http://schemas.openxmlformats.org/drawingml/2006/main" prst="line">
          <a:avLst/>
        </a:prstGeom>
        <a:ln xmlns:a="http://schemas.openxmlformats.org/drawingml/2006/main" w="1587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0.14972</cdr:x>
      <cdr:y>0.41079</cdr:y>
    </cdr:from>
    <cdr:to>
      <cdr:x>0.24282</cdr:x>
      <cdr:y>0.41701</cdr:y>
    </cdr:to>
    <cdr:cxnSp macro="">
      <cdr:nvCxnSpPr>
        <cdr:cNvPr id="46" name="Straight Connector 45">
          <a:extLst xmlns:a="http://schemas.openxmlformats.org/drawingml/2006/main">
            <a:ext uri="{FF2B5EF4-FFF2-40B4-BE49-F238E27FC236}">
              <a16:creationId xmlns:a16="http://schemas.microsoft.com/office/drawing/2014/main" id="{96F5D6B6-345E-401C-8641-FA92D15BBDA1}"/>
            </a:ext>
          </a:extLst>
        </cdr:cNvPr>
        <cdr:cNvCxnSpPr/>
      </cdr:nvCxnSpPr>
      <cdr:spPr>
        <a:xfrm xmlns:a="http://schemas.openxmlformats.org/drawingml/2006/main" flipH="1" flipV="1">
          <a:off x="1355725" y="2514600"/>
          <a:ext cx="843034" cy="38086"/>
        </a:xfrm>
        <a:prstGeom xmlns:a="http://schemas.openxmlformats.org/drawingml/2006/main" prst="line">
          <a:avLst/>
        </a:prstGeom>
        <a:ln xmlns:a="http://schemas.openxmlformats.org/drawingml/2006/main" w="1587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0.15849</cdr:x>
      <cdr:y>0.94087</cdr:y>
    </cdr:from>
    <cdr:to>
      <cdr:x>0.21003</cdr:x>
      <cdr:y>0.94139</cdr:y>
    </cdr:to>
    <cdr:cxnSp macro="">
      <cdr:nvCxnSpPr>
        <cdr:cNvPr id="37" name="Straight Connector 36">
          <a:extLst xmlns:a="http://schemas.openxmlformats.org/drawingml/2006/main">
            <a:ext uri="{FF2B5EF4-FFF2-40B4-BE49-F238E27FC236}">
              <a16:creationId xmlns:a16="http://schemas.microsoft.com/office/drawing/2014/main" id="{0DAA7A7C-7558-46D5-97EE-AA55B96018E3}"/>
            </a:ext>
          </a:extLst>
        </cdr:cNvPr>
        <cdr:cNvCxnSpPr/>
      </cdr:nvCxnSpPr>
      <cdr:spPr>
        <a:xfrm xmlns:a="http://schemas.openxmlformats.org/drawingml/2006/main">
          <a:off x="1435100" y="5759453"/>
          <a:ext cx="466725" cy="3172"/>
        </a:xfrm>
        <a:prstGeom xmlns:a="http://schemas.openxmlformats.org/drawingml/2006/main" prst="line">
          <a:avLst/>
        </a:prstGeom>
        <a:ln xmlns:a="http://schemas.openxmlformats.org/drawingml/2006/main">
          <a:solidFill>
            <a:schemeClr val="bg2">
              <a:lumMod val="9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cdr:x>
      <cdr:y>0</cdr:y>
    </cdr:from>
    <cdr:to>
      <cdr:x>0.95863</cdr:x>
      <cdr:y>0.11826</cdr:y>
    </cdr:to>
    <cdr:sp macro="" textlink="">
      <cdr:nvSpPr>
        <cdr:cNvPr id="2" name="TextBox 1">
          <a:extLst xmlns:a="http://schemas.openxmlformats.org/drawingml/2006/main">
            <a:ext uri="{FF2B5EF4-FFF2-40B4-BE49-F238E27FC236}">
              <a16:creationId xmlns:a16="http://schemas.microsoft.com/office/drawing/2014/main" id="{AE585F5B-CD1D-4B8F-B2EB-AB1B1058FCC7}"/>
            </a:ext>
          </a:extLst>
        </cdr:cNvPr>
        <cdr:cNvSpPr txBox="1"/>
      </cdr:nvSpPr>
      <cdr:spPr>
        <a:xfrm xmlns:a="http://schemas.openxmlformats.org/drawingml/2006/main">
          <a:off x="0" y="0"/>
          <a:ext cx="8680450" cy="723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GB" sz="1800" b="1">
              <a:effectLst/>
              <a:latin typeface="+mn-lt"/>
              <a:ea typeface="+mn-ea"/>
              <a:cs typeface="+mn-cs"/>
            </a:rPr>
            <a:t>a)  For US Dem,</a:t>
          </a:r>
          <a:r>
            <a:rPr lang="en-GB" sz="1800" b="1" baseline="0">
              <a:effectLst/>
              <a:latin typeface="+mn-lt"/>
              <a:ea typeface="+mn-ea"/>
              <a:cs typeface="+mn-cs"/>
            </a:rPr>
            <a:t> </a:t>
          </a:r>
          <a:r>
            <a:rPr lang="en-GB" sz="1800" b="1">
              <a:effectLst/>
              <a:latin typeface="+mn-lt"/>
              <a:ea typeface="+mn-ea"/>
              <a:cs typeface="+mn-cs"/>
            </a:rPr>
            <a:t>Indy,</a:t>
          </a:r>
          <a:r>
            <a:rPr lang="en-GB" sz="1800" b="1" baseline="0">
              <a:effectLst/>
              <a:latin typeface="+mn-lt"/>
              <a:ea typeface="+mn-ea"/>
              <a:cs typeface="+mn-cs"/>
            </a:rPr>
            <a:t> &amp;</a:t>
          </a:r>
          <a:r>
            <a:rPr lang="en-GB" sz="1800" b="1">
              <a:effectLst/>
              <a:latin typeface="+mn-lt"/>
              <a:ea typeface="+mn-ea"/>
              <a:cs typeface="+mn-cs"/>
            </a:rPr>
            <a:t> Rep aligned Public</a:t>
          </a:r>
          <a:r>
            <a:rPr lang="en-GB" sz="1800" b="1" baseline="0">
              <a:effectLst/>
              <a:latin typeface="+mn-lt"/>
              <a:ea typeface="+mn-ea"/>
              <a:cs typeface="+mn-cs"/>
            </a:rPr>
            <a:t>,</a:t>
          </a:r>
          <a:r>
            <a:rPr lang="en-GB" sz="1800" b="1">
              <a:effectLst/>
              <a:latin typeface="+mn-lt"/>
              <a:ea typeface="+mn-ea"/>
              <a:cs typeface="+mn-cs"/>
            </a:rPr>
            <a:t> 'Climate-change most endorsing' responses  to </a:t>
          </a:r>
          <a:r>
            <a:rPr lang="en-GB" sz="1800" b="1" i="1">
              <a:effectLst/>
              <a:latin typeface="+mn-lt"/>
              <a:ea typeface="+mn-ea"/>
              <a:cs typeface="+mn-cs"/>
            </a:rPr>
            <a:t>unconstrained</a:t>
          </a:r>
          <a:r>
            <a:rPr lang="en-GB" sz="1800" b="1">
              <a:effectLst/>
              <a:latin typeface="+mn-lt"/>
              <a:ea typeface="+mn-ea"/>
              <a:cs typeface="+mn-cs"/>
            </a:rPr>
            <a:t> </a:t>
          </a:r>
          <a:r>
            <a:rPr lang="en-GB" sz="1800" b="1" baseline="0">
              <a:effectLst/>
              <a:latin typeface="+mn-lt"/>
              <a:ea typeface="+mn-ea"/>
              <a:cs typeface="+mn-cs"/>
            </a:rPr>
            <a:t>climate-survey questions</a:t>
          </a:r>
          <a:endParaRPr lang="en-GB" sz="1800" b="1"/>
        </a:p>
      </cdr:txBody>
    </cdr:sp>
  </cdr:relSizeAnchor>
  <cdr:relSizeAnchor xmlns:cdr="http://schemas.openxmlformats.org/drawingml/2006/chartDrawing">
    <cdr:from>
      <cdr:x>0.1655</cdr:x>
      <cdr:y>0.125</cdr:y>
    </cdr:from>
    <cdr:to>
      <cdr:x>0.19355</cdr:x>
      <cdr:y>0.91987</cdr:y>
    </cdr:to>
    <cdr:grpSp>
      <cdr:nvGrpSpPr>
        <cdr:cNvPr id="63" name="Group 62">
          <a:extLst xmlns:a="http://schemas.openxmlformats.org/drawingml/2006/main">
            <a:ext uri="{FF2B5EF4-FFF2-40B4-BE49-F238E27FC236}">
              <a16:creationId xmlns:a16="http://schemas.microsoft.com/office/drawing/2014/main" id="{B88BA2D0-6A6D-2AB2-E865-94995D941F97}"/>
            </a:ext>
          </a:extLst>
        </cdr:cNvPr>
        <cdr:cNvGrpSpPr/>
      </cdr:nvGrpSpPr>
      <cdr:grpSpPr>
        <a:xfrm xmlns:a="http://schemas.openxmlformats.org/drawingml/2006/main">
          <a:off x="1498619" y="765175"/>
          <a:ext cx="253996" cy="4865717"/>
          <a:chOff x="0" y="0"/>
          <a:chExt cx="253999" cy="4865718"/>
        </a:xfrm>
      </cdr:grpSpPr>
      <cdr:cxnSp macro="">
        <cdr:nvCxnSpPr>
          <cdr:cNvPr id="68" name="Straight Connector 67">
            <a:extLst xmlns:a="http://schemas.openxmlformats.org/drawingml/2006/main">
              <a:ext uri="{FF2B5EF4-FFF2-40B4-BE49-F238E27FC236}">
                <a16:creationId xmlns:a16="http://schemas.microsoft.com/office/drawing/2014/main" id="{0D293AB8-7620-E685-F971-C4D4F4838E09}"/>
              </a:ext>
            </a:extLst>
          </cdr:cNvPr>
          <cdr:cNvCxnSpPr/>
        </cdr:nvCxnSpPr>
        <cdr:spPr>
          <a:xfrm xmlns:a="http://schemas.openxmlformats.org/drawingml/2006/main">
            <a:off x="122616" y="0"/>
            <a:ext cx="6338" cy="4865718"/>
          </a:xfrm>
          <a:prstGeom xmlns:a="http://schemas.openxmlformats.org/drawingml/2006/main" prst="line">
            <a:avLst/>
          </a:prstGeom>
          <a:ln xmlns:a="http://schemas.openxmlformats.org/drawingml/2006/main" w="2222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69" name="Cross 68">
            <a:extLst xmlns:a="http://schemas.openxmlformats.org/drawingml/2006/main">
              <a:ext uri="{FF2B5EF4-FFF2-40B4-BE49-F238E27FC236}">
                <a16:creationId xmlns:a16="http://schemas.microsoft.com/office/drawing/2014/main" id="{D4C6147C-A42C-92D4-BCA4-F9F34A37B733}"/>
              </a:ext>
            </a:extLst>
          </cdr:cNvPr>
          <cdr:cNvSpPr/>
        </cdr:nvSpPr>
        <cdr:spPr>
          <a:xfrm xmlns:a="http://schemas.openxmlformats.org/drawingml/2006/main">
            <a:off x="6348" y="395320"/>
            <a:ext cx="228551" cy="241306"/>
          </a:xfrm>
          <a:prstGeom xmlns:a="http://schemas.openxmlformats.org/drawingml/2006/main" prst="plus">
            <a:avLst>
              <a:gd name="adj" fmla="val 37908"/>
            </a:avLst>
          </a:prstGeom>
          <a:solidFill xmlns:a="http://schemas.openxmlformats.org/drawingml/2006/main">
            <a:schemeClr val="tx1">
              <a:lumMod val="95000"/>
              <a:lumOff val="5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sp macro="" textlink="">
        <cdr:nvSpPr>
          <cdr:cNvPr id="72" name="Cross 71">
            <a:extLst xmlns:a="http://schemas.openxmlformats.org/drawingml/2006/main">
              <a:ext uri="{FF2B5EF4-FFF2-40B4-BE49-F238E27FC236}">
                <a16:creationId xmlns:a16="http://schemas.microsoft.com/office/drawing/2014/main" id="{4B4DA402-5DDF-5F14-7BF1-3ACB6D3A1FBE}"/>
              </a:ext>
            </a:extLst>
          </cdr:cNvPr>
          <cdr:cNvSpPr/>
        </cdr:nvSpPr>
        <cdr:spPr>
          <a:xfrm xmlns:a="http://schemas.openxmlformats.org/drawingml/2006/main" rot="2755829">
            <a:off x="6327" y="928734"/>
            <a:ext cx="228573" cy="241228"/>
          </a:xfrm>
          <a:prstGeom xmlns:a="http://schemas.openxmlformats.org/drawingml/2006/main" prst="plus">
            <a:avLst>
              <a:gd name="adj" fmla="val 37908"/>
            </a:avLst>
          </a:prstGeom>
          <a:noFill xmlns:a="http://schemas.openxmlformats.org/drawingml/2006/main"/>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nvGrpSpPr>
          <cdr:cNvPr id="73" name="Group 72">
            <a:extLst xmlns:a="http://schemas.openxmlformats.org/drawingml/2006/main">
              <a:ext uri="{FF2B5EF4-FFF2-40B4-BE49-F238E27FC236}">
                <a16:creationId xmlns:a16="http://schemas.microsoft.com/office/drawing/2014/main" id="{33931D9A-DE1B-85A9-F479-54DC9F0ACB1C}"/>
              </a:ext>
            </a:extLst>
          </cdr:cNvPr>
          <cdr:cNvGrpSpPr/>
        </cdr:nvGrpSpPr>
        <cdr:grpSpPr>
          <a:xfrm xmlns:a="http://schemas.openxmlformats.org/drawingml/2006/main">
            <a:off x="6348" y="1646228"/>
            <a:ext cx="247651" cy="2921000"/>
            <a:chOff x="6348" y="1646227"/>
            <a:chExt cx="247735" cy="2920988"/>
          </a:xfrm>
        </cdr:grpSpPr>
        <cdr:sp macro="" textlink="">
          <cdr:nvSpPr>
            <cdr:cNvPr id="76" name="Cross 75">
              <a:extLst xmlns:a="http://schemas.openxmlformats.org/drawingml/2006/main">
                <a:ext uri="{FF2B5EF4-FFF2-40B4-BE49-F238E27FC236}">
                  <a16:creationId xmlns:a16="http://schemas.microsoft.com/office/drawing/2014/main" id="{C70F59D8-1877-F9D0-BE08-EEFD1B497964}"/>
                </a:ext>
              </a:extLst>
            </cdr:cNvPr>
            <cdr:cNvSpPr/>
          </cdr:nvSpPr>
          <cdr:spPr>
            <a:xfrm xmlns:a="http://schemas.openxmlformats.org/drawingml/2006/main">
              <a:off x="6349" y="1646227"/>
              <a:ext cx="228678" cy="241299"/>
            </a:xfrm>
            <a:prstGeom xmlns:a="http://schemas.openxmlformats.org/drawingml/2006/main" prst="plus">
              <a:avLst>
                <a:gd name="adj" fmla="val 37908"/>
              </a:avLst>
            </a:prstGeom>
            <a:solidFill xmlns:a="http://schemas.openxmlformats.org/drawingml/2006/main">
              <a:schemeClr val="tx1">
                <a:lumMod val="95000"/>
                <a:lumOff val="5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sp macro="" textlink="">
          <cdr:nvSpPr>
            <cdr:cNvPr id="77" name="Cross 76">
              <a:extLst xmlns:a="http://schemas.openxmlformats.org/drawingml/2006/main">
                <a:ext uri="{FF2B5EF4-FFF2-40B4-BE49-F238E27FC236}">
                  <a16:creationId xmlns:a16="http://schemas.microsoft.com/office/drawing/2014/main" id="{072D15D1-10D6-AF76-0D8F-F5ECA2BD9892}"/>
                </a:ext>
              </a:extLst>
            </cdr:cNvPr>
            <cdr:cNvSpPr/>
          </cdr:nvSpPr>
          <cdr:spPr>
            <a:xfrm xmlns:a="http://schemas.openxmlformats.org/drawingml/2006/main">
              <a:off x="12701" y="2166925"/>
              <a:ext cx="228678" cy="241299"/>
            </a:xfrm>
            <a:prstGeom xmlns:a="http://schemas.openxmlformats.org/drawingml/2006/main" prst="plus">
              <a:avLst>
                <a:gd name="adj" fmla="val 37908"/>
              </a:avLst>
            </a:prstGeom>
            <a:solidFill xmlns:a="http://schemas.openxmlformats.org/drawingml/2006/main">
              <a:schemeClr val="tx1">
                <a:lumMod val="95000"/>
                <a:lumOff val="5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sp macro="" textlink="">
          <cdr:nvSpPr>
            <cdr:cNvPr id="79" name="Cross 78">
              <a:extLst xmlns:a="http://schemas.openxmlformats.org/drawingml/2006/main">
                <a:ext uri="{FF2B5EF4-FFF2-40B4-BE49-F238E27FC236}">
                  <a16:creationId xmlns:a16="http://schemas.microsoft.com/office/drawing/2014/main" id="{2B868EDC-04B1-9478-7972-8A62F2059186}"/>
                </a:ext>
              </a:extLst>
            </cdr:cNvPr>
            <cdr:cNvSpPr/>
          </cdr:nvSpPr>
          <cdr:spPr>
            <a:xfrm xmlns:a="http://schemas.openxmlformats.org/drawingml/2006/main" rot="2755829">
              <a:off x="19092" y="3424178"/>
              <a:ext cx="228599" cy="241382"/>
            </a:xfrm>
            <a:prstGeom xmlns:a="http://schemas.openxmlformats.org/drawingml/2006/main" prst="plus">
              <a:avLst>
                <a:gd name="adj" fmla="val 37908"/>
              </a:avLst>
            </a:prstGeom>
            <a:noFill xmlns:a="http://schemas.openxmlformats.org/drawingml/2006/main"/>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sp macro="" textlink="">
          <cdr:nvSpPr>
            <cdr:cNvPr id="80" name="Cross 79">
              <a:extLst xmlns:a="http://schemas.openxmlformats.org/drawingml/2006/main">
                <a:ext uri="{FF2B5EF4-FFF2-40B4-BE49-F238E27FC236}">
                  <a16:creationId xmlns:a16="http://schemas.microsoft.com/office/drawing/2014/main" id="{3919BFA1-3E31-FAE0-FB78-A707B677B0F5}"/>
                </a:ext>
              </a:extLst>
            </cdr:cNvPr>
            <cdr:cNvSpPr/>
          </cdr:nvSpPr>
          <cdr:spPr>
            <a:xfrm xmlns:a="http://schemas.openxmlformats.org/drawingml/2006/main" rot="2755829">
              <a:off x="12739" y="4332225"/>
              <a:ext cx="228599" cy="241382"/>
            </a:xfrm>
            <a:prstGeom xmlns:a="http://schemas.openxmlformats.org/drawingml/2006/main" prst="plus">
              <a:avLst>
                <a:gd name="adj" fmla="val 37908"/>
              </a:avLst>
            </a:prstGeom>
            <a:noFill xmlns:a="http://schemas.openxmlformats.org/drawingml/2006/main"/>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sp macro="" textlink="">
          <cdr:nvSpPr>
            <cdr:cNvPr id="81" name="Cross 80">
              <a:extLst xmlns:a="http://schemas.openxmlformats.org/drawingml/2006/main">
                <a:ext uri="{FF2B5EF4-FFF2-40B4-BE49-F238E27FC236}">
                  <a16:creationId xmlns:a16="http://schemas.microsoft.com/office/drawing/2014/main" id="{76C627E4-0AF0-1E55-5941-5616040BE7EC}"/>
                </a:ext>
              </a:extLst>
            </cdr:cNvPr>
            <cdr:cNvSpPr/>
          </cdr:nvSpPr>
          <cdr:spPr>
            <a:xfrm xmlns:a="http://schemas.openxmlformats.org/drawingml/2006/main" rot="2755829">
              <a:off x="12741" y="2160533"/>
              <a:ext cx="228599" cy="241382"/>
            </a:xfrm>
            <a:prstGeom xmlns:a="http://schemas.openxmlformats.org/drawingml/2006/main" prst="plus">
              <a:avLst>
                <a:gd name="adj" fmla="val 37908"/>
              </a:avLst>
            </a:prstGeom>
            <a:noFill xmlns:a="http://schemas.openxmlformats.org/drawingml/2006/main"/>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sp macro="" textlink="">
        <cdr:nvSpPr>
          <cdr:cNvPr id="75" name="Cross 74">
            <a:extLst xmlns:a="http://schemas.openxmlformats.org/drawingml/2006/main">
              <a:ext uri="{FF2B5EF4-FFF2-40B4-BE49-F238E27FC236}">
                <a16:creationId xmlns:a16="http://schemas.microsoft.com/office/drawing/2014/main" id="{39462D7A-FADE-3839-86FD-F60267D2F2D3}"/>
              </a:ext>
            </a:extLst>
          </cdr:cNvPr>
          <cdr:cNvSpPr/>
        </cdr:nvSpPr>
        <cdr:spPr>
          <a:xfrm xmlns:a="http://schemas.openxmlformats.org/drawingml/2006/main">
            <a:off x="14244" y="1038237"/>
            <a:ext cx="228551" cy="241306"/>
          </a:xfrm>
          <a:prstGeom xmlns:a="http://schemas.openxmlformats.org/drawingml/2006/main" prst="plus">
            <a:avLst>
              <a:gd name="adj" fmla="val 37908"/>
            </a:avLst>
          </a:prstGeom>
          <a:solidFill xmlns:a="http://schemas.openxmlformats.org/drawingml/2006/main">
            <a:schemeClr val="tx1">
              <a:lumMod val="95000"/>
              <a:lumOff val="5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relSizeAnchor>
  <cdr:relSizeAnchor xmlns:cdr="http://schemas.openxmlformats.org/drawingml/2006/chartDrawing">
    <cdr:from>
      <cdr:x>0.05961</cdr:x>
      <cdr:y>0.50622</cdr:y>
    </cdr:from>
    <cdr:to>
      <cdr:x>0.05999</cdr:x>
      <cdr:y>0.58714</cdr:y>
    </cdr:to>
    <cdr:cxnSp macro="">
      <cdr:nvCxnSpPr>
        <cdr:cNvPr id="82" name="Straight Connector 81">
          <a:extLst xmlns:a="http://schemas.openxmlformats.org/drawingml/2006/main">
            <a:ext uri="{FF2B5EF4-FFF2-40B4-BE49-F238E27FC236}">
              <a16:creationId xmlns:a16="http://schemas.microsoft.com/office/drawing/2014/main" id="{4B905CB2-F9BE-0D9D-1137-998962C82BD1}"/>
            </a:ext>
          </a:extLst>
        </cdr:cNvPr>
        <cdr:cNvCxnSpPr/>
      </cdr:nvCxnSpPr>
      <cdr:spPr>
        <a:xfrm xmlns:a="http://schemas.openxmlformats.org/drawingml/2006/main" flipH="1">
          <a:off x="539750" y="3098800"/>
          <a:ext cx="3507" cy="495300"/>
        </a:xfrm>
        <a:prstGeom xmlns:a="http://schemas.openxmlformats.org/drawingml/2006/main" prst="line">
          <a:avLst/>
        </a:prstGeom>
        <a:ln xmlns:a="http://schemas.openxmlformats.org/drawingml/2006/main" w="15875">
          <a:solidFill>
            <a:schemeClr val="tx1">
              <a:lumMod val="95000"/>
              <a:lumOff val="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0.05961</cdr:x>
      <cdr:y>0.32158</cdr:y>
    </cdr:from>
    <cdr:to>
      <cdr:x>0.17532</cdr:x>
      <cdr:y>0.39627</cdr:y>
    </cdr:to>
    <cdr:sp macro="" textlink="">
      <cdr:nvSpPr>
        <cdr:cNvPr id="9" name="TextBox 1">
          <a:extLst xmlns:a="http://schemas.openxmlformats.org/drawingml/2006/main">
            <a:ext uri="{FF2B5EF4-FFF2-40B4-BE49-F238E27FC236}">
              <a16:creationId xmlns:a16="http://schemas.microsoft.com/office/drawing/2014/main" id="{B9DC66AC-329E-3544-3D7D-9C155B2932F6}"/>
            </a:ext>
          </a:extLst>
        </cdr:cNvPr>
        <cdr:cNvSpPr txBox="1"/>
      </cdr:nvSpPr>
      <cdr:spPr>
        <a:xfrm xmlns:a="http://schemas.openxmlformats.org/drawingml/2006/main">
          <a:off x="539750" y="1968500"/>
          <a:ext cx="1047750" cy="457200"/>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ct val="90000"/>
            </a:lnSpc>
          </a:pPr>
          <a:r>
            <a:rPr lang="en-GB" sz="1200" b="0" u="none" baseline="0">
              <a:solidFill>
                <a:schemeClr val="tx1">
                  <a:lumMod val="85000"/>
                  <a:lumOff val="15000"/>
                </a:schemeClr>
              </a:solidFill>
            </a:rPr>
            <a:t>(Points to WA average)</a:t>
          </a:r>
        </a:p>
      </cdr:txBody>
    </cdr:sp>
  </cdr:relSizeAnchor>
</c:userShapes>
</file>

<file path=xl/drawings/drawing107.xml><?xml version="1.0" encoding="utf-8"?>
<c:userShapes xmlns:c="http://schemas.openxmlformats.org/drawingml/2006/chart">
  <cdr:relSizeAnchor xmlns:cdr="http://schemas.openxmlformats.org/drawingml/2006/chartDrawing">
    <cdr:from>
      <cdr:x>0.01683</cdr:x>
      <cdr:y>0.09855</cdr:y>
    </cdr:from>
    <cdr:to>
      <cdr:x>0.24053</cdr:x>
      <cdr:y>0.92635</cdr:y>
    </cdr:to>
    <cdr:sp macro="" textlink="">
      <cdr:nvSpPr>
        <cdr:cNvPr id="63" name="Rectangle 62">
          <a:extLst xmlns:a="http://schemas.openxmlformats.org/drawingml/2006/main">
            <a:ext uri="{FF2B5EF4-FFF2-40B4-BE49-F238E27FC236}">
              <a16:creationId xmlns:a16="http://schemas.microsoft.com/office/drawing/2014/main" id="{25CA8C8A-2059-D474-C160-C0B0BEDD4339}"/>
            </a:ext>
          </a:extLst>
        </cdr:cNvPr>
        <cdr:cNvSpPr/>
      </cdr:nvSpPr>
      <cdr:spPr>
        <a:xfrm xmlns:a="http://schemas.openxmlformats.org/drawingml/2006/main">
          <a:off x="152400" y="603250"/>
          <a:ext cx="2025650" cy="5067300"/>
        </a:xfrm>
        <a:prstGeom xmlns:a="http://schemas.openxmlformats.org/drawingml/2006/main" prst="rect">
          <a:avLst/>
        </a:prstGeom>
        <a:solidFill xmlns:a="http://schemas.openxmlformats.org/drawingml/2006/main">
          <a:schemeClr val="bg1">
            <a:lumMod val="95000"/>
            <a:alpha val="75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0.70293</cdr:x>
      <cdr:y>0.09978</cdr:y>
    </cdr:from>
    <cdr:to>
      <cdr:x>0.70367</cdr:x>
      <cdr:y>0.94189</cdr:y>
    </cdr:to>
    <cdr:cxnSp macro="">
      <cdr:nvCxnSpPr>
        <cdr:cNvPr id="6" name="Straight Connector 5">
          <a:extLst xmlns:a="http://schemas.openxmlformats.org/drawingml/2006/main">
            <a:ext uri="{FF2B5EF4-FFF2-40B4-BE49-F238E27FC236}">
              <a16:creationId xmlns:a16="http://schemas.microsoft.com/office/drawing/2014/main" id="{DFE7411E-3A17-49E1-AE57-BEC108DF69B8}"/>
            </a:ext>
          </a:extLst>
        </cdr:cNvPr>
        <cdr:cNvCxnSpPr/>
      </cdr:nvCxnSpPr>
      <cdr:spPr>
        <a:xfrm xmlns:a="http://schemas.openxmlformats.org/drawingml/2006/main" flipH="1">
          <a:off x="6365107" y="610793"/>
          <a:ext cx="6701" cy="5154892"/>
        </a:xfrm>
        <a:prstGeom xmlns:a="http://schemas.openxmlformats.org/drawingml/2006/main" prst="line">
          <a:avLst/>
        </a:prstGeom>
        <a:ln xmlns:a="http://schemas.openxmlformats.org/drawingml/2006/main" w="15875">
          <a:solidFill>
            <a:schemeClr val="tx1">
              <a:lumMod val="85000"/>
              <a:lumOff val="15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0.47664</cdr:x>
      <cdr:y>0.09972</cdr:y>
    </cdr:from>
    <cdr:to>
      <cdr:x>0.47686</cdr:x>
      <cdr:y>0.94191</cdr:y>
    </cdr:to>
    <cdr:cxnSp macro="">
      <cdr:nvCxnSpPr>
        <cdr:cNvPr id="12" name="Straight Connector 11">
          <a:extLst xmlns:a="http://schemas.openxmlformats.org/drawingml/2006/main">
            <a:ext uri="{FF2B5EF4-FFF2-40B4-BE49-F238E27FC236}">
              <a16:creationId xmlns:a16="http://schemas.microsoft.com/office/drawing/2014/main" id="{33D819C0-C744-403D-A8B6-27F41F8F8135}"/>
            </a:ext>
          </a:extLst>
        </cdr:cNvPr>
        <cdr:cNvCxnSpPr/>
      </cdr:nvCxnSpPr>
      <cdr:spPr>
        <a:xfrm xmlns:a="http://schemas.openxmlformats.org/drawingml/2006/main">
          <a:off x="4316054" y="610426"/>
          <a:ext cx="1946" cy="5155374"/>
        </a:xfrm>
        <a:prstGeom xmlns:a="http://schemas.openxmlformats.org/drawingml/2006/main" prst="line">
          <a:avLst/>
        </a:prstGeom>
        <a:ln xmlns:a="http://schemas.openxmlformats.org/drawingml/2006/main" w="15875">
          <a:solidFill>
            <a:schemeClr val="tx1">
              <a:lumMod val="85000"/>
              <a:lumOff val="15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0.25018</cdr:x>
      <cdr:y>0.09899</cdr:y>
    </cdr:from>
    <cdr:to>
      <cdr:x>0.25033</cdr:x>
      <cdr:y>0.94061</cdr:y>
    </cdr:to>
    <cdr:cxnSp macro="">
      <cdr:nvCxnSpPr>
        <cdr:cNvPr id="14" name="Straight Connector 13">
          <a:extLst xmlns:a="http://schemas.openxmlformats.org/drawingml/2006/main">
            <a:ext uri="{FF2B5EF4-FFF2-40B4-BE49-F238E27FC236}">
              <a16:creationId xmlns:a16="http://schemas.microsoft.com/office/drawing/2014/main" id="{33D819C0-C744-403D-A8B6-27F41F8F8135}"/>
            </a:ext>
          </a:extLst>
        </cdr:cNvPr>
        <cdr:cNvCxnSpPr/>
      </cdr:nvCxnSpPr>
      <cdr:spPr>
        <a:xfrm xmlns:a="http://schemas.openxmlformats.org/drawingml/2006/main" flipH="1">
          <a:off x="2265363" y="605970"/>
          <a:ext cx="1358" cy="5151893"/>
        </a:xfrm>
        <a:prstGeom xmlns:a="http://schemas.openxmlformats.org/drawingml/2006/main" prst="line">
          <a:avLst/>
        </a:prstGeom>
        <a:ln xmlns:a="http://schemas.openxmlformats.org/drawingml/2006/main" w="15875">
          <a:solidFill>
            <a:schemeClr val="tx1">
              <a:lumMod val="85000"/>
              <a:lumOff val="15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0.6377</cdr:x>
      <cdr:y>0.95021</cdr:y>
    </cdr:from>
    <cdr:to>
      <cdr:x>0.78416</cdr:x>
      <cdr:y>1</cdr:y>
    </cdr:to>
    <cdr:sp macro="" textlink="">
      <cdr:nvSpPr>
        <cdr:cNvPr id="21" name="TextBox 1">
          <a:extLst xmlns:a="http://schemas.openxmlformats.org/drawingml/2006/main">
            <a:ext uri="{FF2B5EF4-FFF2-40B4-BE49-F238E27FC236}">
              <a16:creationId xmlns:a16="http://schemas.microsoft.com/office/drawing/2014/main" id="{7040AFFA-2310-48CA-99A3-29BBEBBDBFB9}"/>
            </a:ext>
          </a:extLst>
        </cdr:cNvPr>
        <cdr:cNvSpPr txBox="1"/>
      </cdr:nvSpPr>
      <cdr:spPr>
        <a:xfrm xmlns:a="http://schemas.openxmlformats.org/drawingml/2006/main">
          <a:off x="5774437" y="5816600"/>
          <a:ext cx="1326210" cy="3048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1">
              <a:solidFill>
                <a:schemeClr val="tx1">
                  <a:lumMod val="85000"/>
                  <a:lumOff val="15000"/>
                </a:schemeClr>
              </a:solidFill>
            </a:rPr>
            <a:t>Republican</a:t>
          </a:r>
        </a:p>
      </cdr:txBody>
    </cdr:sp>
  </cdr:relSizeAnchor>
  <cdr:relSizeAnchor xmlns:cdr="http://schemas.openxmlformats.org/drawingml/2006/chartDrawing">
    <cdr:from>
      <cdr:x>0.40446</cdr:x>
      <cdr:y>0.94502</cdr:y>
    </cdr:from>
    <cdr:to>
      <cdr:x>0.56506</cdr:x>
      <cdr:y>1</cdr:y>
    </cdr:to>
    <cdr:sp macro="" textlink="">
      <cdr:nvSpPr>
        <cdr:cNvPr id="22" name="TextBox 1">
          <a:extLst xmlns:a="http://schemas.openxmlformats.org/drawingml/2006/main">
            <a:ext uri="{FF2B5EF4-FFF2-40B4-BE49-F238E27FC236}">
              <a16:creationId xmlns:a16="http://schemas.microsoft.com/office/drawing/2014/main" id="{7040AFFA-2310-48CA-99A3-29BBEBBDBFB9}"/>
            </a:ext>
          </a:extLst>
        </cdr:cNvPr>
        <cdr:cNvSpPr txBox="1"/>
      </cdr:nvSpPr>
      <cdr:spPr>
        <a:xfrm xmlns:a="http://schemas.openxmlformats.org/drawingml/2006/main">
          <a:off x="3662426" y="5784850"/>
          <a:ext cx="1454249" cy="33655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1">
              <a:solidFill>
                <a:schemeClr val="tx1">
                  <a:lumMod val="85000"/>
                  <a:lumOff val="15000"/>
                </a:schemeClr>
              </a:solidFill>
            </a:rPr>
            <a:t>Independent</a:t>
          </a:r>
        </a:p>
      </cdr:txBody>
    </cdr:sp>
  </cdr:relSizeAnchor>
  <cdr:relSizeAnchor xmlns:cdr="http://schemas.openxmlformats.org/drawingml/2006/chartDrawing">
    <cdr:from>
      <cdr:x>0.24517</cdr:x>
      <cdr:y>0.79374</cdr:y>
    </cdr:from>
    <cdr:to>
      <cdr:x>0.37375</cdr:x>
      <cdr:y>0.847</cdr:y>
    </cdr:to>
    <cdr:sp macro="" textlink="">
      <cdr:nvSpPr>
        <cdr:cNvPr id="24" name="TextBox 1">
          <a:extLst xmlns:a="http://schemas.openxmlformats.org/drawingml/2006/main">
            <a:ext uri="{FF2B5EF4-FFF2-40B4-BE49-F238E27FC236}">
              <a16:creationId xmlns:a16="http://schemas.microsoft.com/office/drawing/2014/main" id="{61548140-0ED5-49CC-8EC2-B8420DF6F4BA}"/>
            </a:ext>
          </a:extLst>
        </cdr:cNvPr>
        <cdr:cNvSpPr txBox="1"/>
      </cdr:nvSpPr>
      <cdr:spPr>
        <a:xfrm xmlns:a="http://schemas.openxmlformats.org/drawingml/2006/main" rot="327519">
          <a:off x="2220060" y="4858781"/>
          <a:ext cx="1164321" cy="32605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500" b="1">
              <a:solidFill>
                <a:schemeClr val="tx1">
                  <a:lumMod val="50000"/>
                  <a:lumOff val="50000"/>
                </a:schemeClr>
              </a:solidFill>
            </a:rPr>
            <a:t>Almost</a:t>
          </a:r>
          <a:r>
            <a:rPr lang="en-GB" sz="1500" b="1" baseline="0">
              <a:solidFill>
                <a:schemeClr val="tx1">
                  <a:lumMod val="50000"/>
                  <a:lumOff val="50000"/>
                </a:schemeClr>
              </a:solidFill>
            </a:rPr>
            <a:t> </a:t>
          </a:r>
          <a:r>
            <a:rPr lang="en-GB" sz="1500" b="1">
              <a:solidFill>
                <a:schemeClr val="tx1">
                  <a:lumMod val="50000"/>
                  <a:lumOff val="50000"/>
                </a:schemeClr>
              </a:solidFill>
            </a:rPr>
            <a:t>FC</a:t>
          </a:r>
        </a:p>
      </cdr:txBody>
    </cdr:sp>
  </cdr:relSizeAnchor>
  <cdr:relSizeAnchor xmlns:cdr="http://schemas.openxmlformats.org/drawingml/2006/chartDrawing">
    <cdr:from>
      <cdr:x>0.36457</cdr:x>
      <cdr:y>0.56266</cdr:y>
    </cdr:from>
    <cdr:to>
      <cdr:x>0.43649</cdr:x>
      <cdr:y>0.61223</cdr:y>
    </cdr:to>
    <cdr:sp macro="" textlink="">
      <cdr:nvSpPr>
        <cdr:cNvPr id="28" name="TextBox 1">
          <a:extLst xmlns:a="http://schemas.openxmlformats.org/drawingml/2006/main">
            <a:ext uri="{FF2B5EF4-FFF2-40B4-BE49-F238E27FC236}">
              <a16:creationId xmlns:a16="http://schemas.microsoft.com/office/drawing/2014/main" id="{9FAABA12-59D7-4008-898C-91364CC6E8F0}"/>
            </a:ext>
          </a:extLst>
        </cdr:cNvPr>
        <cdr:cNvSpPr txBox="1"/>
      </cdr:nvSpPr>
      <cdr:spPr>
        <a:xfrm xmlns:a="http://schemas.openxmlformats.org/drawingml/2006/main" rot="1663494">
          <a:off x="3301259" y="3444264"/>
          <a:ext cx="651242" cy="303438"/>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1">
              <a:solidFill>
                <a:schemeClr val="tx1">
                  <a:lumMod val="50000"/>
                  <a:lumOff val="50000"/>
                </a:schemeClr>
              </a:solidFill>
            </a:rPr>
            <a:t>MC</a:t>
          </a:r>
        </a:p>
      </cdr:txBody>
    </cdr:sp>
  </cdr:relSizeAnchor>
  <cdr:relSizeAnchor xmlns:cdr="http://schemas.openxmlformats.org/drawingml/2006/chartDrawing">
    <cdr:from>
      <cdr:x>0.05116</cdr:x>
      <cdr:y>0.48341</cdr:y>
    </cdr:from>
    <cdr:to>
      <cdr:x>0.06868</cdr:x>
      <cdr:y>0.50519</cdr:y>
    </cdr:to>
    <cdr:sp macro="" textlink="">
      <cdr:nvSpPr>
        <cdr:cNvPr id="64" name="Star: 5 Points 63">
          <a:extLst xmlns:a="http://schemas.openxmlformats.org/drawingml/2006/main">
            <a:ext uri="{FF2B5EF4-FFF2-40B4-BE49-F238E27FC236}">
              <a16:creationId xmlns:a16="http://schemas.microsoft.com/office/drawing/2014/main" id="{4D07CE53-A05A-417B-B773-E6435B17163E}"/>
            </a:ext>
          </a:extLst>
        </cdr:cNvPr>
        <cdr:cNvSpPr/>
      </cdr:nvSpPr>
      <cdr:spPr>
        <a:xfrm xmlns:a="http://schemas.openxmlformats.org/drawingml/2006/main">
          <a:off x="463580" y="2959125"/>
          <a:ext cx="158757" cy="133324"/>
        </a:xfrm>
        <a:prstGeom xmlns:a="http://schemas.openxmlformats.org/drawingml/2006/main" prst="star5">
          <a:avLst/>
        </a:prstGeom>
        <a:solidFill xmlns:a="http://schemas.openxmlformats.org/drawingml/2006/main">
          <a:schemeClr val="tx1">
            <a:lumMod val="95000"/>
            <a:lumOff val="5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0.05116</cdr:x>
      <cdr:y>0.83869</cdr:y>
    </cdr:from>
    <cdr:to>
      <cdr:x>0.06867</cdr:x>
      <cdr:y>0.86048</cdr:y>
    </cdr:to>
    <cdr:sp macro="" textlink="">
      <cdr:nvSpPr>
        <cdr:cNvPr id="65" name="Star: 5 Points 64">
          <a:extLst xmlns:a="http://schemas.openxmlformats.org/drawingml/2006/main">
            <a:ext uri="{FF2B5EF4-FFF2-40B4-BE49-F238E27FC236}">
              <a16:creationId xmlns:a16="http://schemas.microsoft.com/office/drawing/2014/main" id="{2D4ABF77-FFEF-4A30-ACE4-48BBE43DF9E5}"/>
            </a:ext>
          </a:extLst>
        </cdr:cNvPr>
        <cdr:cNvSpPr/>
      </cdr:nvSpPr>
      <cdr:spPr>
        <a:xfrm xmlns:a="http://schemas.openxmlformats.org/drawingml/2006/main">
          <a:off x="463591" y="5133954"/>
          <a:ext cx="158666" cy="133385"/>
        </a:xfrm>
        <a:prstGeom xmlns:a="http://schemas.openxmlformats.org/drawingml/2006/main" prst="star5">
          <a:avLst/>
        </a:prstGeom>
        <a:solidFill xmlns:a="http://schemas.openxmlformats.org/drawingml/2006/main">
          <a:schemeClr val="tx1">
            <a:lumMod val="95000"/>
            <a:lumOff val="5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0.0105</cdr:x>
      <cdr:y>0.59751</cdr:y>
    </cdr:from>
    <cdr:to>
      <cdr:x>0.1087</cdr:x>
      <cdr:y>0.70539</cdr:y>
    </cdr:to>
    <cdr:sp macro="" textlink="">
      <cdr:nvSpPr>
        <cdr:cNvPr id="70" name="TextBox 1">
          <a:extLst xmlns:a="http://schemas.openxmlformats.org/drawingml/2006/main">
            <a:ext uri="{FF2B5EF4-FFF2-40B4-BE49-F238E27FC236}">
              <a16:creationId xmlns:a16="http://schemas.microsoft.com/office/drawing/2014/main" id="{1EDF335A-E52B-4AA1-9BED-C336C2C1898E}"/>
            </a:ext>
          </a:extLst>
        </cdr:cNvPr>
        <cdr:cNvSpPr txBox="1"/>
      </cdr:nvSpPr>
      <cdr:spPr>
        <a:xfrm xmlns:a="http://schemas.openxmlformats.org/drawingml/2006/main">
          <a:off x="95099" y="3657613"/>
          <a:ext cx="889151" cy="660377"/>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0">
              <a:solidFill>
                <a:schemeClr val="tx1">
                  <a:lumMod val="95000"/>
                  <a:lumOff val="5000"/>
                </a:schemeClr>
              </a:solidFill>
            </a:rPr>
            <a:t>2 reference points</a:t>
          </a:r>
        </a:p>
      </cdr:txBody>
    </cdr:sp>
  </cdr:relSizeAnchor>
  <cdr:relSizeAnchor xmlns:cdr="http://schemas.openxmlformats.org/drawingml/2006/chartDrawing">
    <cdr:from>
      <cdr:x>0.01543</cdr:x>
      <cdr:y>0.10581</cdr:y>
    </cdr:from>
    <cdr:to>
      <cdr:x>0.1115</cdr:x>
      <cdr:y>0.24378</cdr:y>
    </cdr:to>
    <cdr:sp macro="" textlink="">
      <cdr:nvSpPr>
        <cdr:cNvPr id="74" name="TextBox 1">
          <a:extLst xmlns:a="http://schemas.openxmlformats.org/drawingml/2006/main">
            <a:ext uri="{FF2B5EF4-FFF2-40B4-BE49-F238E27FC236}">
              <a16:creationId xmlns:a16="http://schemas.microsoft.com/office/drawing/2014/main" id="{E11F0E11-DCB6-4382-93AF-03E6E65CF619}"/>
            </a:ext>
          </a:extLst>
        </cdr:cNvPr>
        <cdr:cNvSpPr txBox="1"/>
      </cdr:nvSpPr>
      <cdr:spPr>
        <a:xfrm xmlns:a="http://schemas.openxmlformats.org/drawingml/2006/main">
          <a:off x="139718" y="647689"/>
          <a:ext cx="869932" cy="844570"/>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0" u="sng" baseline="0">
              <a:solidFill>
                <a:schemeClr val="tx1">
                  <a:lumMod val="75000"/>
                  <a:lumOff val="25000"/>
                </a:schemeClr>
              </a:solidFill>
            </a:rPr>
            <a:t>Scaled RoW</a:t>
          </a:r>
        </a:p>
        <a:p xmlns:a="http://schemas.openxmlformats.org/drawingml/2006/main">
          <a:pPr algn="ctr"/>
          <a:r>
            <a:rPr lang="en-GB" sz="1600" b="0" u="sng" baseline="0">
              <a:solidFill>
                <a:schemeClr val="tx1">
                  <a:lumMod val="75000"/>
                  <a:lumOff val="25000"/>
                </a:schemeClr>
              </a:solidFill>
            </a:rPr>
            <a:t>values</a:t>
          </a:r>
        </a:p>
      </cdr:txBody>
    </cdr:sp>
  </cdr:relSizeAnchor>
  <cdr:relSizeAnchor xmlns:cdr="http://schemas.openxmlformats.org/drawingml/2006/chartDrawing">
    <cdr:from>
      <cdr:x>0.3818</cdr:x>
      <cdr:y>0.40512</cdr:y>
    </cdr:from>
    <cdr:to>
      <cdr:x>0.44516</cdr:x>
      <cdr:y>0.46253</cdr:y>
    </cdr:to>
    <cdr:sp macro="" textlink="">
      <cdr:nvSpPr>
        <cdr:cNvPr id="95" name="TextBox 1">
          <a:extLst xmlns:a="http://schemas.openxmlformats.org/drawingml/2006/main">
            <a:ext uri="{FF2B5EF4-FFF2-40B4-BE49-F238E27FC236}">
              <a16:creationId xmlns:a16="http://schemas.microsoft.com/office/drawing/2014/main" id="{3E592021-33C0-4D45-90E3-EF5D8CC14A73}"/>
            </a:ext>
          </a:extLst>
        </cdr:cNvPr>
        <cdr:cNvSpPr txBox="1"/>
      </cdr:nvSpPr>
      <cdr:spPr>
        <a:xfrm xmlns:a="http://schemas.openxmlformats.org/drawingml/2006/main" rot="2163138">
          <a:off x="3457198" y="2479901"/>
          <a:ext cx="573731" cy="35142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1">
              <a:solidFill>
                <a:schemeClr val="tx1">
                  <a:lumMod val="50000"/>
                  <a:lumOff val="50000"/>
                </a:schemeClr>
              </a:solidFill>
            </a:rPr>
            <a:t>WC</a:t>
          </a:r>
        </a:p>
      </cdr:txBody>
    </cdr:sp>
  </cdr:relSizeAnchor>
  <cdr:relSizeAnchor xmlns:cdr="http://schemas.openxmlformats.org/drawingml/2006/chartDrawing">
    <cdr:from>
      <cdr:x>0.31031</cdr:x>
      <cdr:y>0.67579</cdr:y>
    </cdr:from>
    <cdr:to>
      <cdr:x>0.38323</cdr:x>
      <cdr:y>0.72732</cdr:y>
    </cdr:to>
    <cdr:sp macro="" textlink="">
      <cdr:nvSpPr>
        <cdr:cNvPr id="135" name="TextBox 1">
          <a:extLst xmlns:a="http://schemas.openxmlformats.org/drawingml/2006/main">
            <a:ext uri="{FF2B5EF4-FFF2-40B4-BE49-F238E27FC236}">
              <a16:creationId xmlns:a16="http://schemas.microsoft.com/office/drawing/2014/main" id="{8223D2E0-8F25-4744-BCC3-A8B877BDA3CB}"/>
            </a:ext>
          </a:extLst>
        </cdr:cNvPr>
        <cdr:cNvSpPr txBox="1"/>
      </cdr:nvSpPr>
      <cdr:spPr>
        <a:xfrm xmlns:a="http://schemas.openxmlformats.org/drawingml/2006/main" rot="1089875">
          <a:off x="2809893" y="4136773"/>
          <a:ext cx="660297" cy="31543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1">
              <a:solidFill>
                <a:schemeClr val="tx1">
                  <a:lumMod val="50000"/>
                  <a:lumOff val="50000"/>
                </a:schemeClr>
              </a:solidFill>
            </a:rPr>
            <a:t>SC</a:t>
          </a:r>
        </a:p>
      </cdr:txBody>
    </cdr:sp>
  </cdr:relSizeAnchor>
  <cdr:relSizeAnchor xmlns:cdr="http://schemas.openxmlformats.org/drawingml/2006/chartDrawing">
    <cdr:from>
      <cdr:x>0.24947</cdr:x>
      <cdr:y>0.85373</cdr:y>
    </cdr:from>
    <cdr:to>
      <cdr:x>0.70357</cdr:x>
      <cdr:y>0.91131</cdr:y>
    </cdr:to>
    <cdr:cxnSp macro="">
      <cdr:nvCxnSpPr>
        <cdr:cNvPr id="54" name="Straight Connector 53">
          <a:extLst xmlns:a="http://schemas.openxmlformats.org/drawingml/2006/main">
            <a:ext uri="{FF2B5EF4-FFF2-40B4-BE49-F238E27FC236}">
              <a16:creationId xmlns:a16="http://schemas.microsoft.com/office/drawing/2014/main" id="{AE20F3B2-691D-4A3A-A2E9-AB4ABAEC4695}"/>
            </a:ext>
          </a:extLst>
        </cdr:cNvPr>
        <cdr:cNvCxnSpPr/>
      </cdr:nvCxnSpPr>
      <cdr:spPr>
        <a:xfrm xmlns:a="http://schemas.openxmlformats.org/drawingml/2006/main" flipH="1" flipV="1">
          <a:off x="2260600" y="5226050"/>
          <a:ext cx="4114800" cy="352425"/>
        </a:xfrm>
        <a:prstGeom xmlns:a="http://schemas.openxmlformats.org/drawingml/2006/main" prst="line">
          <a:avLst/>
        </a:prstGeom>
        <a:ln xmlns:a="http://schemas.openxmlformats.org/drawingml/2006/main" w="57150" cap="rnd">
          <a:solidFill>
            <a:schemeClr val="bg1">
              <a:lumMod val="75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0.25885</cdr:x>
      <cdr:y>0.85181</cdr:y>
    </cdr:from>
    <cdr:to>
      <cdr:x>0.47811</cdr:x>
      <cdr:y>0.92633</cdr:y>
    </cdr:to>
    <cdr:sp macro="" textlink="">
      <cdr:nvSpPr>
        <cdr:cNvPr id="55" name="TextBox 1">
          <a:extLst xmlns:a="http://schemas.openxmlformats.org/drawingml/2006/main">
            <a:ext uri="{FF2B5EF4-FFF2-40B4-BE49-F238E27FC236}">
              <a16:creationId xmlns:a16="http://schemas.microsoft.com/office/drawing/2014/main" id="{8A58C055-91EF-4AC5-91D6-3BC2D7E6212C}"/>
            </a:ext>
          </a:extLst>
        </cdr:cNvPr>
        <cdr:cNvSpPr txBox="1"/>
      </cdr:nvSpPr>
      <cdr:spPr>
        <a:xfrm xmlns:a="http://schemas.openxmlformats.org/drawingml/2006/main" rot="290362">
          <a:off x="2343878" y="5214255"/>
          <a:ext cx="1985489" cy="45619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1" u="sng">
              <a:solidFill>
                <a:schemeClr val="tx1">
                  <a:lumMod val="50000"/>
                  <a:lumOff val="50000"/>
                </a:schemeClr>
              </a:solidFill>
            </a:rPr>
            <a:t>Est</a:t>
          </a:r>
          <a:r>
            <a:rPr lang="en-GB" sz="1600" b="1" baseline="0">
              <a:solidFill>
                <a:schemeClr val="tx1">
                  <a:lumMod val="50000"/>
                  <a:lumOff val="50000"/>
                </a:schemeClr>
              </a:solidFill>
            </a:rPr>
            <a:t> </a:t>
          </a:r>
          <a:r>
            <a:rPr lang="en-GB" sz="1600" b="1">
              <a:solidFill>
                <a:schemeClr val="tx1">
                  <a:lumMod val="50000"/>
                  <a:lumOff val="50000"/>
                </a:schemeClr>
              </a:solidFill>
            </a:rPr>
            <a:t>FC  from above</a:t>
          </a:r>
        </a:p>
      </cdr:txBody>
    </cdr:sp>
  </cdr:relSizeAnchor>
  <cdr:relSizeAnchor xmlns:cdr="http://schemas.openxmlformats.org/drawingml/2006/chartDrawing">
    <cdr:from>
      <cdr:x>0.41094</cdr:x>
      <cdr:y>0.83322</cdr:y>
    </cdr:from>
    <cdr:to>
      <cdr:x>0.60132</cdr:x>
      <cdr:y>0.88216</cdr:y>
    </cdr:to>
    <cdr:sp macro="" textlink="">
      <cdr:nvSpPr>
        <cdr:cNvPr id="56" name="TextBox 1">
          <a:extLst xmlns:a="http://schemas.openxmlformats.org/drawingml/2006/main">
            <a:ext uri="{FF2B5EF4-FFF2-40B4-BE49-F238E27FC236}">
              <a16:creationId xmlns:a16="http://schemas.microsoft.com/office/drawing/2014/main" id="{FCF6F19D-4575-4ACF-A765-CA13F2A8C0B1}"/>
            </a:ext>
          </a:extLst>
        </cdr:cNvPr>
        <cdr:cNvSpPr txBox="1"/>
      </cdr:nvSpPr>
      <cdr:spPr>
        <a:xfrm xmlns:a="http://schemas.openxmlformats.org/drawingml/2006/main" rot="327519">
          <a:off x="3721133" y="5100467"/>
          <a:ext cx="1723910" cy="299592"/>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100" b="1">
              <a:solidFill>
                <a:schemeClr val="tx1">
                  <a:lumMod val="50000"/>
                  <a:lumOff val="50000"/>
                </a:schemeClr>
              </a:solidFill>
            </a:rPr>
            <a:t>↓                                    ↓</a:t>
          </a:r>
          <a:endParaRPr lang="en-GB" sz="1000" b="1">
            <a:solidFill>
              <a:schemeClr val="tx1">
                <a:lumMod val="50000"/>
                <a:lumOff val="50000"/>
              </a:schemeClr>
            </a:solidFill>
          </a:endParaRPr>
        </a:p>
      </cdr:txBody>
    </cdr:sp>
  </cdr:relSizeAnchor>
  <cdr:relSizeAnchor xmlns:cdr="http://schemas.openxmlformats.org/drawingml/2006/chartDrawing">
    <cdr:from>
      <cdr:x>0.09004</cdr:x>
      <cdr:y>0.47147</cdr:y>
    </cdr:from>
    <cdr:to>
      <cdr:x>0.15556</cdr:x>
      <cdr:y>0.52473</cdr:y>
    </cdr:to>
    <cdr:sp macro="" textlink="">
      <cdr:nvSpPr>
        <cdr:cNvPr id="49" name="TextBox 1">
          <a:extLst xmlns:a="http://schemas.openxmlformats.org/drawingml/2006/main">
            <a:ext uri="{FF2B5EF4-FFF2-40B4-BE49-F238E27FC236}">
              <a16:creationId xmlns:a16="http://schemas.microsoft.com/office/drawing/2014/main" id="{D2CDD95D-BE94-4E44-80C9-5FE750B72512}"/>
            </a:ext>
          </a:extLst>
        </cdr:cNvPr>
        <cdr:cNvSpPr txBox="1"/>
      </cdr:nvSpPr>
      <cdr:spPr>
        <a:xfrm xmlns:a="http://schemas.openxmlformats.org/drawingml/2006/main">
          <a:off x="815366" y="2886057"/>
          <a:ext cx="593290" cy="32602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a:solidFill>
                <a:schemeClr val="tx1">
                  <a:lumMod val="50000"/>
                  <a:lumOff val="50000"/>
                </a:schemeClr>
              </a:solidFill>
            </a:rPr>
            <a:t>MC</a:t>
          </a:r>
        </a:p>
      </cdr:txBody>
    </cdr:sp>
  </cdr:relSizeAnchor>
  <cdr:relSizeAnchor xmlns:cdr="http://schemas.openxmlformats.org/drawingml/2006/chartDrawing">
    <cdr:from>
      <cdr:x>0.0995</cdr:x>
      <cdr:y>0.82209</cdr:y>
    </cdr:from>
    <cdr:to>
      <cdr:x>0.15597</cdr:x>
      <cdr:y>0.8795</cdr:y>
    </cdr:to>
    <cdr:sp macro="" textlink="">
      <cdr:nvSpPr>
        <cdr:cNvPr id="53" name="TextBox 1">
          <a:extLst xmlns:a="http://schemas.openxmlformats.org/drawingml/2006/main">
            <a:ext uri="{FF2B5EF4-FFF2-40B4-BE49-F238E27FC236}">
              <a16:creationId xmlns:a16="http://schemas.microsoft.com/office/drawing/2014/main" id="{9ABD66E5-C519-499F-BD7E-A9212C3FAC28}"/>
            </a:ext>
          </a:extLst>
        </cdr:cNvPr>
        <cdr:cNvSpPr txBox="1"/>
      </cdr:nvSpPr>
      <cdr:spPr>
        <a:xfrm xmlns:a="http://schemas.openxmlformats.org/drawingml/2006/main">
          <a:off x="901656" y="5032351"/>
          <a:ext cx="511700" cy="35142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a:solidFill>
                <a:schemeClr val="tx1">
                  <a:lumMod val="50000"/>
                  <a:lumOff val="50000"/>
                </a:schemeClr>
              </a:solidFill>
            </a:rPr>
            <a:t>FC</a:t>
          </a:r>
        </a:p>
      </cdr:txBody>
    </cdr:sp>
  </cdr:relSizeAnchor>
  <cdr:relSizeAnchor xmlns:cdr="http://schemas.openxmlformats.org/drawingml/2006/chartDrawing">
    <cdr:from>
      <cdr:x>0.07328</cdr:x>
      <cdr:y>0.30759</cdr:y>
    </cdr:from>
    <cdr:to>
      <cdr:x>0.12246</cdr:x>
      <cdr:y>0.34803</cdr:y>
    </cdr:to>
    <cdr:sp macro="" textlink="">
      <cdr:nvSpPr>
        <cdr:cNvPr id="96" name="TextBox 1">
          <a:extLst xmlns:a="http://schemas.openxmlformats.org/drawingml/2006/main">
            <a:ext uri="{FF2B5EF4-FFF2-40B4-BE49-F238E27FC236}">
              <a16:creationId xmlns:a16="http://schemas.microsoft.com/office/drawing/2014/main" id="{C7DC1744-E90C-441A-9A42-B11F287A8B43}"/>
            </a:ext>
          </a:extLst>
        </cdr:cNvPr>
        <cdr:cNvSpPr txBox="1"/>
      </cdr:nvSpPr>
      <cdr:spPr>
        <a:xfrm xmlns:a="http://schemas.openxmlformats.org/drawingml/2006/main">
          <a:off x="663575" y="1882854"/>
          <a:ext cx="445288" cy="247571"/>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a:solidFill>
                <a:schemeClr val="tx1">
                  <a:lumMod val="50000"/>
                  <a:lumOff val="50000"/>
                </a:schemeClr>
              </a:solidFill>
            </a:rPr>
            <a:t>WC</a:t>
          </a:r>
        </a:p>
      </cdr:txBody>
    </cdr:sp>
  </cdr:relSizeAnchor>
  <cdr:relSizeAnchor xmlns:cdr="http://schemas.openxmlformats.org/drawingml/2006/chartDrawing">
    <cdr:from>
      <cdr:x>0.10576</cdr:x>
      <cdr:y>0.69041</cdr:y>
    </cdr:from>
    <cdr:to>
      <cdr:x>0.15516</cdr:x>
      <cdr:y>0.74073</cdr:y>
    </cdr:to>
    <cdr:sp macro="" textlink="">
      <cdr:nvSpPr>
        <cdr:cNvPr id="52" name="TextBox 1">
          <a:extLst xmlns:a="http://schemas.openxmlformats.org/drawingml/2006/main">
            <a:ext uri="{FF2B5EF4-FFF2-40B4-BE49-F238E27FC236}">
              <a16:creationId xmlns:a16="http://schemas.microsoft.com/office/drawing/2014/main" id="{9ABD66E5-C519-499F-BD7E-A9212C3FAC28}"/>
            </a:ext>
          </a:extLst>
        </cdr:cNvPr>
        <cdr:cNvSpPr txBox="1"/>
      </cdr:nvSpPr>
      <cdr:spPr>
        <a:xfrm xmlns:a="http://schemas.openxmlformats.org/drawingml/2006/main">
          <a:off x="957661" y="4246959"/>
          <a:ext cx="447322" cy="309535"/>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a:solidFill>
                <a:schemeClr val="tx1">
                  <a:lumMod val="50000"/>
                  <a:lumOff val="50000"/>
                </a:schemeClr>
              </a:solidFill>
            </a:rPr>
            <a:t>SC</a:t>
          </a:r>
        </a:p>
      </cdr:txBody>
    </cdr:sp>
  </cdr:relSizeAnchor>
  <cdr:relSizeAnchor xmlns:cdr="http://schemas.openxmlformats.org/drawingml/2006/chartDrawing">
    <cdr:from>
      <cdr:x>1.10435E-7</cdr:x>
      <cdr:y>0.92211</cdr:y>
    </cdr:from>
    <cdr:to>
      <cdr:x>0.21248</cdr:x>
      <cdr:y>1</cdr:y>
    </cdr:to>
    <cdr:sp macro="" textlink="">
      <cdr:nvSpPr>
        <cdr:cNvPr id="67" name="TextBox 1">
          <a:extLst xmlns:a="http://schemas.openxmlformats.org/drawingml/2006/main">
            <a:ext uri="{FF2B5EF4-FFF2-40B4-BE49-F238E27FC236}">
              <a16:creationId xmlns:a16="http://schemas.microsoft.com/office/drawing/2014/main" id="{584A6147-347D-4239-94C4-D914FD4C6341}"/>
            </a:ext>
          </a:extLst>
        </cdr:cNvPr>
        <cdr:cNvSpPr txBox="1"/>
      </cdr:nvSpPr>
      <cdr:spPr>
        <a:xfrm xmlns:a="http://schemas.openxmlformats.org/drawingml/2006/main">
          <a:off x="1" y="5644607"/>
          <a:ext cx="1924049" cy="476793"/>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300" b="1">
              <a:solidFill>
                <a:schemeClr val="tx1">
                  <a:lumMod val="75000"/>
                  <a:lumOff val="25000"/>
                </a:schemeClr>
              </a:solidFill>
            </a:rPr>
            <a:t>Public political</a:t>
          </a:r>
        </a:p>
        <a:p xmlns:a="http://schemas.openxmlformats.org/drawingml/2006/main">
          <a:pPr algn="l"/>
          <a:r>
            <a:rPr lang="en-GB" sz="1300" b="1">
              <a:solidFill>
                <a:schemeClr val="tx1">
                  <a:lumMod val="75000"/>
                  <a:lumOff val="25000"/>
                </a:schemeClr>
              </a:solidFill>
            </a:rPr>
            <a:t>    alignment ----------&gt;</a:t>
          </a:r>
        </a:p>
      </cdr:txBody>
    </cdr:sp>
  </cdr:relSizeAnchor>
  <cdr:relSizeAnchor xmlns:cdr="http://schemas.openxmlformats.org/drawingml/2006/chartDrawing">
    <cdr:from>
      <cdr:x>0.18067</cdr:x>
      <cdr:y>0.94606</cdr:y>
    </cdr:from>
    <cdr:to>
      <cdr:x>0.31535</cdr:x>
      <cdr:y>1</cdr:y>
    </cdr:to>
    <cdr:sp macro="" textlink="">
      <cdr:nvSpPr>
        <cdr:cNvPr id="20" name="TextBox 19">
          <a:extLst xmlns:a="http://schemas.openxmlformats.org/drawingml/2006/main">
            <a:ext uri="{FF2B5EF4-FFF2-40B4-BE49-F238E27FC236}">
              <a16:creationId xmlns:a16="http://schemas.microsoft.com/office/drawing/2014/main" id="{7E3CB912-90F1-4C06-BD85-B875F549DA11}"/>
            </a:ext>
          </a:extLst>
        </cdr:cNvPr>
        <cdr:cNvSpPr txBox="1"/>
      </cdr:nvSpPr>
      <cdr:spPr>
        <a:xfrm xmlns:a="http://schemas.openxmlformats.org/drawingml/2006/main">
          <a:off x="1635985" y="5791200"/>
          <a:ext cx="1219541" cy="33020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GB" sz="1600" b="1">
              <a:solidFill>
                <a:schemeClr val="tx1">
                  <a:lumMod val="85000"/>
                  <a:lumOff val="15000"/>
                </a:schemeClr>
              </a:solidFill>
            </a:rPr>
            <a:t>Democrat</a:t>
          </a:r>
        </a:p>
      </cdr:txBody>
    </cdr:sp>
  </cdr:relSizeAnchor>
  <cdr:relSizeAnchor xmlns:cdr="http://schemas.openxmlformats.org/drawingml/2006/chartDrawing">
    <cdr:from>
      <cdr:x>0.1412</cdr:x>
      <cdr:y>0.85269</cdr:y>
    </cdr:from>
    <cdr:to>
      <cdr:x>0.24667</cdr:x>
      <cdr:y>0.85269</cdr:y>
    </cdr:to>
    <cdr:cxnSp macro="">
      <cdr:nvCxnSpPr>
        <cdr:cNvPr id="31" name="Straight Connector 30">
          <a:extLst xmlns:a="http://schemas.openxmlformats.org/drawingml/2006/main">
            <a:ext uri="{FF2B5EF4-FFF2-40B4-BE49-F238E27FC236}">
              <a16:creationId xmlns:a16="http://schemas.microsoft.com/office/drawing/2014/main" id="{ED49038A-1B14-4373-8136-9C95A57A10F4}"/>
            </a:ext>
          </a:extLst>
        </cdr:cNvPr>
        <cdr:cNvCxnSpPr/>
      </cdr:nvCxnSpPr>
      <cdr:spPr>
        <a:xfrm xmlns:a="http://schemas.openxmlformats.org/drawingml/2006/main" flipH="1" flipV="1">
          <a:off x="1279508" y="5219674"/>
          <a:ext cx="955711" cy="0"/>
        </a:xfrm>
        <a:prstGeom xmlns:a="http://schemas.openxmlformats.org/drawingml/2006/main" prst="line">
          <a:avLst/>
        </a:prstGeom>
        <a:ln xmlns:a="http://schemas.openxmlformats.org/drawingml/2006/main" w="1587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0.14226</cdr:x>
      <cdr:y>0.49767</cdr:y>
    </cdr:from>
    <cdr:to>
      <cdr:x>0.24387</cdr:x>
      <cdr:y>0.49871</cdr:y>
    </cdr:to>
    <cdr:cxnSp macro="">
      <cdr:nvCxnSpPr>
        <cdr:cNvPr id="34" name="Straight Connector 33">
          <a:extLst xmlns:a="http://schemas.openxmlformats.org/drawingml/2006/main">
            <a:ext uri="{FF2B5EF4-FFF2-40B4-BE49-F238E27FC236}">
              <a16:creationId xmlns:a16="http://schemas.microsoft.com/office/drawing/2014/main" id="{B3C69591-CFCD-44E9-9B16-B7393EABE675}"/>
            </a:ext>
          </a:extLst>
        </cdr:cNvPr>
        <cdr:cNvCxnSpPr/>
      </cdr:nvCxnSpPr>
      <cdr:spPr>
        <a:xfrm xmlns:a="http://schemas.openxmlformats.org/drawingml/2006/main" flipH="1" flipV="1">
          <a:off x="1289078" y="3046424"/>
          <a:ext cx="920734" cy="6367"/>
        </a:xfrm>
        <a:prstGeom xmlns:a="http://schemas.openxmlformats.org/drawingml/2006/main" prst="line">
          <a:avLst/>
        </a:prstGeom>
        <a:ln xmlns:a="http://schemas.openxmlformats.org/drawingml/2006/main" w="1587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0.14556</cdr:x>
      <cdr:y>0.68146</cdr:y>
    </cdr:from>
    <cdr:to>
      <cdr:x>0.24294</cdr:x>
      <cdr:y>0.71627</cdr:y>
    </cdr:to>
    <cdr:cxnSp macro="">
      <cdr:nvCxnSpPr>
        <cdr:cNvPr id="40" name="Straight Connector 39">
          <a:extLst xmlns:a="http://schemas.openxmlformats.org/drawingml/2006/main">
            <a:ext uri="{FF2B5EF4-FFF2-40B4-BE49-F238E27FC236}">
              <a16:creationId xmlns:a16="http://schemas.microsoft.com/office/drawing/2014/main" id="{96F5D6B6-345E-401C-8641-FA92D15BBDA1}"/>
            </a:ext>
          </a:extLst>
        </cdr:cNvPr>
        <cdr:cNvCxnSpPr/>
      </cdr:nvCxnSpPr>
      <cdr:spPr>
        <a:xfrm xmlns:a="http://schemas.openxmlformats.org/drawingml/2006/main" flipH="1">
          <a:off x="1318079" y="4191907"/>
          <a:ext cx="881744" cy="214086"/>
        </a:xfrm>
        <a:prstGeom xmlns:a="http://schemas.openxmlformats.org/drawingml/2006/main" prst="line">
          <a:avLst/>
        </a:prstGeom>
        <a:ln xmlns:a="http://schemas.openxmlformats.org/drawingml/2006/main" w="1587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0.11711</cdr:x>
      <cdr:y>0.27031</cdr:y>
    </cdr:from>
    <cdr:to>
      <cdr:x>0.24414</cdr:x>
      <cdr:y>0.3278</cdr:y>
    </cdr:to>
    <cdr:cxnSp macro="">
      <cdr:nvCxnSpPr>
        <cdr:cNvPr id="71" name="Straight Connector 70">
          <a:extLst xmlns:a="http://schemas.openxmlformats.org/drawingml/2006/main">
            <a:ext uri="{FF2B5EF4-FFF2-40B4-BE49-F238E27FC236}">
              <a16:creationId xmlns:a16="http://schemas.microsoft.com/office/drawing/2014/main" id="{0B524BB8-6F9A-451B-9EAD-B48D155AB834}"/>
            </a:ext>
          </a:extLst>
        </cdr:cNvPr>
        <cdr:cNvCxnSpPr/>
      </cdr:nvCxnSpPr>
      <cdr:spPr>
        <a:xfrm xmlns:a="http://schemas.openxmlformats.org/drawingml/2006/main" flipH="1">
          <a:off x="1060450" y="1654701"/>
          <a:ext cx="1150258" cy="351899"/>
        </a:xfrm>
        <a:prstGeom xmlns:a="http://schemas.openxmlformats.org/drawingml/2006/main" prst="line">
          <a:avLst/>
        </a:prstGeom>
        <a:ln xmlns:a="http://schemas.openxmlformats.org/drawingml/2006/main" w="1587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0.15849</cdr:x>
      <cdr:y>0.94087</cdr:y>
    </cdr:from>
    <cdr:to>
      <cdr:x>0.21003</cdr:x>
      <cdr:y>0.94139</cdr:y>
    </cdr:to>
    <cdr:cxnSp macro="">
      <cdr:nvCxnSpPr>
        <cdr:cNvPr id="37" name="Straight Connector 36">
          <a:extLst xmlns:a="http://schemas.openxmlformats.org/drawingml/2006/main">
            <a:ext uri="{FF2B5EF4-FFF2-40B4-BE49-F238E27FC236}">
              <a16:creationId xmlns:a16="http://schemas.microsoft.com/office/drawing/2014/main" id="{0DAA7A7C-7558-46D5-97EE-AA55B96018E3}"/>
            </a:ext>
          </a:extLst>
        </cdr:cNvPr>
        <cdr:cNvCxnSpPr/>
      </cdr:nvCxnSpPr>
      <cdr:spPr>
        <a:xfrm xmlns:a="http://schemas.openxmlformats.org/drawingml/2006/main">
          <a:off x="1435100" y="5759453"/>
          <a:ext cx="466725" cy="3172"/>
        </a:xfrm>
        <a:prstGeom xmlns:a="http://schemas.openxmlformats.org/drawingml/2006/main" prst="line">
          <a:avLst/>
        </a:prstGeom>
        <a:ln xmlns:a="http://schemas.openxmlformats.org/drawingml/2006/main">
          <a:solidFill>
            <a:schemeClr val="bg2">
              <a:lumMod val="9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cdr:x>
      <cdr:y>0</cdr:y>
    </cdr:from>
    <cdr:to>
      <cdr:x>0.95863</cdr:x>
      <cdr:y>0.11826</cdr:y>
    </cdr:to>
    <cdr:sp macro="" textlink="">
      <cdr:nvSpPr>
        <cdr:cNvPr id="2" name="TextBox 1">
          <a:extLst xmlns:a="http://schemas.openxmlformats.org/drawingml/2006/main">
            <a:ext uri="{FF2B5EF4-FFF2-40B4-BE49-F238E27FC236}">
              <a16:creationId xmlns:a16="http://schemas.microsoft.com/office/drawing/2014/main" id="{AE585F5B-CD1D-4B8F-B2EB-AB1B1058FCC7}"/>
            </a:ext>
          </a:extLst>
        </cdr:cNvPr>
        <cdr:cNvSpPr txBox="1"/>
      </cdr:nvSpPr>
      <cdr:spPr>
        <a:xfrm xmlns:a="http://schemas.openxmlformats.org/drawingml/2006/main">
          <a:off x="0" y="0"/>
          <a:ext cx="8680450" cy="723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GB" sz="1800" b="1">
              <a:effectLst/>
              <a:latin typeface="+mn-lt"/>
              <a:ea typeface="+mn-ea"/>
              <a:cs typeface="+mn-cs"/>
            </a:rPr>
            <a:t>b)  For US Dem,</a:t>
          </a:r>
          <a:r>
            <a:rPr lang="en-GB" sz="1800" b="1" baseline="0">
              <a:effectLst/>
              <a:latin typeface="+mn-lt"/>
              <a:ea typeface="+mn-ea"/>
              <a:cs typeface="+mn-cs"/>
            </a:rPr>
            <a:t> </a:t>
          </a:r>
          <a:r>
            <a:rPr lang="en-GB" sz="1800" b="1">
              <a:effectLst/>
              <a:latin typeface="+mn-lt"/>
              <a:ea typeface="+mn-ea"/>
              <a:cs typeface="+mn-cs"/>
            </a:rPr>
            <a:t>Indy,</a:t>
          </a:r>
          <a:r>
            <a:rPr lang="en-GB" sz="1800" b="1" baseline="0">
              <a:effectLst/>
              <a:latin typeface="+mn-lt"/>
              <a:ea typeface="+mn-ea"/>
              <a:cs typeface="+mn-cs"/>
            </a:rPr>
            <a:t> &amp;</a:t>
          </a:r>
          <a:r>
            <a:rPr lang="en-GB" sz="1800" b="1">
              <a:effectLst/>
              <a:latin typeface="+mn-lt"/>
              <a:ea typeface="+mn-ea"/>
              <a:cs typeface="+mn-cs"/>
            </a:rPr>
            <a:t> Rep aligned Public</a:t>
          </a:r>
          <a:r>
            <a:rPr lang="en-GB" sz="1800" b="1" baseline="0">
              <a:effectLst/>
              <a:latin typeface="+mn-lt"/>
              <a:ea typeface="+mn-ea"/>
              <a:cs typeface="+mn-cs"/>
            </a:rPr>
            <a:t>,</a:t>
          </a:r>
          <a:r>
            <a:rPr lang="en-GB" sz="1800" b="1">
              <a:effectLst/>
              <a:latin typeface="+mn-lt"/>
              <a:ea typeface="+mn-ea"/>
              <a:cs typeface="+mn-cs"/>
            </a:rPr>
            <a:t> 'Climate-change most endorsing' responses  to </a:t>
          </a:r>
          <a:r>
            <a:rPr lang="en-GB" sz="1800" b="1" i="1">
              <a:effectLst/>
              <a:latin typeface="+mn-lt"/>
              <a:ea typeface="+mn-ea"/>
              <a:cs typeface="+mn-cs"/>
            </a:rPr>
            <a:t>reality-constrained</a:t>
          </a:r>
          <a:r>
            <a:rPr lang="en-GB" sz="1800" b="1">
              <a:effectLst/>
              <a:latin typeface="+mn-lt"/>
              <a:ea typeface="+mn-ea"/>
              <a:cs typeface="+mn-cs"/>
            </a:rPr>
            <a:t> </a:t>
          </a:r>
          <a:r>
            <a:rPr lang="en-GB" sz="1800" b="1" baseline="0">
              <a:effectLst/>
              <a:latin typeface="+mn-lt"/>
              <a:ea typeface="+mn-ea"/>
              <a:cs typeface="+mn-cs"/>
            </a:rPr>
            <a:t>climate-survey questions</a:t>
          </a:r>
          <a:endParaRPr lang="en-GB" sz="1800" b="1"/>
        </a:p>
      </cdr:txBody>
    </cdr:sp>
  </cdr:relSizeAnchor>
  <cdr:relSizeAnchor xmlns:cdr="http://schemas.openxmlformats.org/drawingml/2006/chartDrawing">
    <cdr:from>
      <cdr:x>0.16901</cdr:x>
      <cdr:y>0.12422</cdr:y>
    </cdr:from>
    <cdr:to>
      <cdr:x>0.19705</cdr:x>
      <cdr:y>0.91909</cdr:y>
    </cdr:to>
    <cdr:grpSp>
      <cdr:nvGrpSpPr>
        <cdr:cNvPr id="8" name="Group 7">
          <a:extLst xmlns:a="http://schemas.openxmlformats.org/drawingml/2006/main">
            <a:ext uri="{FF2B5EF4-FFF2-40B4-BE49-F238E27FC236}">
              <a16:creationId xmlns:a16="http://schemas.microsoft.com/office/drawing/2014/main" id="{7A2AEF6F-2E2C-F405-8D85-08E2EBF40BA8}"/>
            </a:ext>
          </a:extLst>
        </cdr:cNvPr>
        <cdr:cNvGrpSpPr/>
      </cdr:nvGrpSpPr>
      <cdr:grpSpPr>
        <a:xfrm xmlns:a="http://schemas.openxmlformats.org/drawingml/2006/main">
          <a:off x="1530402" y="760400"/>
          <a:ext cx="253905" cy="4865718"/>
          <a:chOff x="1530393" y="760400"/>
          <a:chExt cx="253914" cy="4865718"/>
        </a:xfrm>
      </cdr:grpSpPr>
      <cdr:cxnSp macro="">
        <cdr:nvCxnSpPr>
          <cdr:cNvPr id="4" name="Straight Connector 3">
            <a:extLst xmlns:a="http://schemas.openxmlformats.org/drawingml/2006/main">
              <a:ext uri="{FF2B5EF4-FFF2-40B4-BE49-F238E27FC236}">
                <a16:creationId xmlns:a16="http://schemas.microsoft.com/office/drawing/2014/main" id="{9EC9E893-7DB8-4FD5-8D95-149273E37776}"/>
              </a:ext>
            </a:extLst>
          </cdr:cNvPr>
          <cdr:cNvCxnSpPr/>
        </cdr:nvCxnSpPr>
        <cdr:spPr>
          <a:xfrm xmlns:a="http://schemas.openxmlformats.org/drawingml/2006/main">
            <a:off x="1653009" y="760400"/>
            <a:ext cx="6338" cy="4865718"/>
          </a:xfrm>
          <a:prstGeom xmlns:a="http://schemas.openxmlformats.org/drawingml/2006/main" prst="line">
            <a:avLst/>
          </a:prstGeom>
          <a:ln xmlns:a="http://schemas.openxmlformats.org/drawingml/2006/main" w="2222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5" name="Cross 4">
            <a:extLst xmlns:a="http://schemas.openxmlformats.org/drawingml/2006/main">
              <a:ext uri="{FF2B5EF4-FFF2-40B4-BE49-F238E27FC236}">
                <a16:creationId xmlns:a16="http://schemas.microsoft.com/office/drawing/2014/main" id="{71F567D5-8039-CF3A-A44C-A9A1AE5CD435}"/>
              </a:ext>
            </a:extLst>
          </cdr:cNvPr>
          <cdr:cNvSpPr/>
        </cdr:nvSpPr>
        <cdr:spPr>
          <a:xfrm xmlns:a="http://schemas.openxmlformats.org/drawingml/2006/main">
            <a:off x="1536741" y="1155720"/>
            <a:ext cx="228551" cy="241306"/>
          </a:xfrm>
          <a:prstGeom xmlns:a="http://schemas.openxmlformats.org/drawingml/2006/main" prst="plus">
            <a:avLst>
              <a:gd name="adj" fmla="val 37908"/>
            </a:avLst>
          </a:prstGeom>
          <a:solidFill xmlns:a="http://schemas.openxmlformats.org/drawingml/2006/main">
            <a:schemeClr val="tx1">
              <a:lumMod val="95000"/>
              <a:lumOff val="5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sp macro="" textlink="">
        <cdr:nvSpPr>
          <cdr:cNvPr id="88" name="Cross 87">
            <a:extLst xmlns:a="http://schemas.openxmlformats.org/drawingml/2006/main">
              <a:ext uri="{FF2B5EF4-FFF2-40B4-BE49-F238E27FC236}">
                <a16:creationId xmlns:a16="http://schemas.microsoft.com/office/drawing/2014/main" id="{6B1F49C8-4BF9-B99E-1A64-9F65AEC0983F}"/>
              </a:ext>
            </a:extLst>
          </cdr:cNvPr>
          <cdr:cNvSpPr/>
        </cdr:nvSpPr>
        <cdr:spPr>
          <a:xfrm xmlns:a="http://schemas.openxmlformats.org/drawingml/2006/main" rot="2755829">
            <a:off x="1536720" y="1689134"/>
            <a:ext cx="228573" cy="241228"/>
          </a:xfrm>
          <a:prstGeom xmlns:a="http://schemas.openxmlformats.org/drawingml/2006/main" prst="plus">
            <a:avLst>
              <a:gd name="adj" fmla="val 37908"/>
            </a:avLst>
          </a:prstGeom>
          <a:noFill xmlns:a="http://schemas.openxmlformats.org/drawingml/2006/main"/>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nvGrpSpPr>
          <cdr:cNvPr id="7" name="Group 6">
            <a:extLst xmlns:a="http://schemas.openxmlformats.org/drawingml/2006/main">
              <a:ext uri="{FF2B5EF4-FFF2-40B4-BE49-F238E27FC236}">
                <a16:creationId xmlns:a16="http://schemas.microsoft.com/office/drawing/2014/main" id="{60867C15-4828-3496-CDAB-ED757E5C82D2}"/>
              </a:ext>
            </a:extLst>
          </cdr:cNvPr>
          <cdr:cNvGrpSpPr/>
        </cdr:nvGrpSpPr>
        <cdr:grpSpPr>
          <a:xfrm xmlns:a="http://schemas.openxmlformats.org/drawingml/2006/main">
            <a:off x="1536741" y="2406628"/>
            <a:ext cx="247566" cy="2921010"/>
            <a:chOff x="1536699" y="2406650"/>
            <a:chExt cx="247650" cy="2921000"/>
          </a:xfrm>
        </cdr:grpSpPr>
        <cdr:sp macro="" textlink="">
          <cdr:nvSpPr>
            <cdr:cNvPr id="83" name="Cross 82">
              <a:extLst xmlns:a="http://schemas.openxmlformats.org/drawingml/2006/main">
                <a:ext uri="{FF2B5EF4-FFF2-40B4-BE49-F238E27FC236}">
                  <a16:creationId xmlns:a16="http://schemas.microsoft.com/office/drawing/2014/main" id="{0086A526-8126-E7B3-FA3F-96B0BD0CF8BC}"/>
                </a:ext>
              </a:extLst>
            </cdr:cNvPr>
            <cdr:cNvSpPr/>
          </cdr:nvSpPr>
          <cdr:spPr>
            <a:xfrm xmlns:a="http://schemas.openxmlformats.org/drawingml/2006/main">
              <a:off x="1536700" y="2406650"/>
              <a:ext cx="228600" cy="241300"/>
            </a:xfrm>
            <a:prstGeom xmlns:a="http://schemas.openxmlformats.org/drawingml/2006/main" prst="plus">
              <a:avLst>
                <a:gd name="adj" fmla="val 37908"/>
              </a:avLst>
            </a:prstGeom>
            <a:solidFill xmlns:a="http://schemas.openxmlformats.org/drawingml/2006/main">
              <a:schemeClr val="tx1">
                <a:lumMod val="95000"/>
                <a:lumOff val="5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sp macro="" textlink="">
          <cdr:nvSpPr>
            <cdr:cNvPr id="85" name="Cross 84">
              <a:extLst xmlns:a="http://schemas.openxmlformats.org/drawingml/2006/main">
                <a:ext uri="{FF2B5EF4-FFF2-40B4-BE49-F238E27FC236}">
                  <a16:creationId xmlns:a16="http://schemas.microsoft.com/office/drawing/2014/main" id="{0086A526-8126-E7B3-FA3F-96B0BD0CF8BC}"/>
                </a:ext>
              </a:extLst>
            </cdr:cNvPr>
            <cdr:cNvSpPr/>
          </cdr:nvSpPr>
          <cdr:spPr>
            <a:xfrm xmlns:a="http://schemas.openxmlformats.org/drawingml/2006/main">
              <a:off x="1543050" y="2927350"/>
              <a:ext cx="228600" cy="241300"/>
            </a:xfrm>
            <a:prstGeom xmlns:a="http://schemas.openxmlformats.org/drawingml/2006/main" prst="plus">
              <a:avLst>
                <a:gd name="adj" fmla="val 37908"/>
              </a:avLst>
            </a:prstGeom>
            <a:solidFill xmlns:a="http://schemas.openxmlformats.org/drawingml/2006/main">
              <a:schemeClr val="tx1">
                <a:lumMod val="95000"/>
                <a:lumOff val="5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sp macro="" textlink="">
          <cdr:nvSpPr>
            <cdr:cNvPr id="86" name="Cross 85">
              <a:extLst xmlns:a="http://schemas.openxmlformats.org/drawingml/2006/main">
                <a:ext uri="{FF2B5EF4-FFF2-40B4-BE49-F238E27FC236}">
                  <a16:creationId xmlns:a16="http://schemas.microsoft.com/office/drawing/2014/main" id="{0086A526-8126-E7B3-FA3F-96B0BD0CF8BC}"/>
                </a:ext>
              </a:extLst>
            </cdr:cNvPr>
            <cdr:cNvSpPr/>
          </cdr:nvSpPr>
          <cdr:spPr>
            <a:xfrm xmlns:a="http://schemas.openxmlformats.org/drawingml/2006/main" rot="2755829">
              <a:off x="1549399" y="4184650"/>
              <a:ext cx="228600" cy="241300"/>
            </a:xfrm>
            <a:prstGeom xmlns:a="http://schemas.openxmlformats.org/drawingml/2006/main" prst="plus">
              <a:avLst>
                <a:gd name="adj" fmla="val 37908"/>
              </a:avLst>
            </a:prstGeom>
            <a:noFill xmlns:a="http://schemas.openxmlformats.org/drawingml/2006/main"/>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sp macro="" textlink="">
          <cdr:nvSpPr>
            <cdr:cNvPr id="87" name="Cross 86">
              <a:extLst xmlns:a="http://schemas.openxmlformats.org/drawingml/2006/main">
                <a:ext uri="{FF2B5EF4-FFF2-40B4-BE49-F238E27FC236}">
                  <a16:creationId xmlns:a16="http://schemas.microsoft.com/office/drawing/2014/main" id="{6B1F49C8-4BF9-B99E-1A64-9F65AEC0983F}"/>
                </a:ext>
              </a:extLst>
            </cdr:cNvPr>
            <cdr:cNvSpPr/>
          </cdr:nvSpPr>
          <cdr:spPr>
            <a:xfrm xmlns:a="http://schemas.openxmlformats.org/drawingml/2006/main" rot="2755829">
              <a:off x="1543049" y="5092700"/>
              <a:ext cx="228600" cy="241300"/>
            </a:xfrm>
            <a:prstGeom xmlns:a="http://schemas.openxmlformats.org/drawingml/2006/main" prst="plus">
              <a:avLst>
                <a:gd name="adj" fmla="val 37908"/>
              </a:avLst>
            </a:prstGeom>
            <a:noFill xmlns:a="http://schemas.openxmlformats.org/drawingml/2006/main"/>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sp macro="" textlink="">
          <cdr:nvSpPr>
            <cdr:cNvPr id="89" name="Cross 88">
              <a:extLst xmlns:a="http://schemas.openxmlformats.org/drawingml/2006/main">
                <a:ext uri="{FF2B5EF4-FFF2-40B4-BE49-F238E27FC236}">
                  <a16:creationId xmlns:a16="http://schemas.microsoft.com/office/drawing/2014/main" id="{6B1F49C8-4BF9-B99E-1A64-9F65AEC0983F}"/>
                </a:ext>
              </a:extLst>
            </cdr:cNvPr>
            <cdr:cNvSpPr/>
          </cdr:nvSpPr>
          <cdr:spPr>
            <a:xfrm xmlns:a="http://schemas.openxmlformats.org/drawingml/2006/main" rot="2755829">
              <a:off x="1543051" y="2921000"/>
              <a:ext cx="228600" cy="241300"/>
            </a:xfrm>
            <a:prstGeom xmlns:a="http://schemas.openxmlformats.org/drawingml/2006/main" prst="plus">
              <a:avLst>
                <a:gd name="adj" fmla="val 37908"/>
              </a:avLst>
            </a:prstGeom>
            <a:noFill xmlns:a="http://schemas.openxmlformats.org/drawingml/2006/main"/>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wrap="square"/>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sp macro="" textlink="">
        <cdr:nvSpPr>
          <cdr:cNvPr id="62" name="Cross 61">
            <a:extLst xmlns:a="http://schemas.openxmlformats.org/drawingml/2006/main">
              <a:ext uri="{FF2B5EF4-FFF2-40B4-BE49-F238E27FC236}">
                <a16:creationId xmlns:a16="http://schemas.microsoft.com/office/drawing/2014/main" id="{56E30A93-0D7D-C818-B2B2-EFD3C02E79D0}"/>
              </a:ext>
            </a:extLst>
          </cdr:cNvPr>
          <cdr:cNvSpPr/>
        </cdr:nvSpPr>
        <cdr:spPr>
          <a:xfrm xmlns:a="http://schemas.openxmlformats.org/drawingml/2006/main">
            <a:off x="1544637" y="1798637"/>
            <a:ext cx="228551" cy="241306"/>
          </a:xfrm>
          <a:prstGeom xmlns:a="http://schemas.openxmlformats.org/drawingml/2006/main" prst="plus">
            <a:avLst>
              <a:gd name="adj" fmla="val 37908"/>
            </a:avLst>
          </a:prstGeom>
          <a:solidFill xmlns:a="http://schemas.openxmlformats.org/drawingml/2006/main">
            <a:schemeClr val="tx1">
              <a:lumMod val="95000"/>
              <a:lumOff val="5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grpSp>
  </cdr:relSizeAnchor>
  <cdr:relSizeAnchor xmlns:cdr="http://schemas.openxmlformats.org/drawingml/2006/chartDrawing">
    <cdr:from>
      <cdr:x>0.0582</cdr:x>
      <cdr:y>0.71888</cdr:y>
    </cdr:from>
    <cdr:to>
      <cdr:x>0.05859</cdr:x>
      <cdr:y>0.83662</cdr:y>
    </cdr:to>
    <cdr:cxnSp macro="">
      <cdr:nvCxnSpPr>
        <cdr:cNvPr id="68" name="Straight Connector 67">
          <a:extLst xmlns:a="http://schemas.openxmlformats.org/drawingml/2006/main">
            <a:ext uri="{FF2B5EF4-FFF2-40B4-BE49-F238E27FC236}">
              <a16:creationId xmlns:a16="http://schemas.microsoft.com/office/drawing/2014/main" id="{A59DBEA2-E65F-8146-36F9-4EC127F4BAE1}"/>
            </a:ext>
          </a:extLst>
        </cdr:cNvPr>
        <cdr:cNvCxnSpPr/>
      </cdr:nvCxnSpPr>
      <cdr:spPr>
        <a:xfrm xmlns:a="http://schemas.openxmlformats.org/drawingml/2006/main" flipH="1">
          <a:off x="527050" y="4400550"/>
          <a:ext cx="3507" cy="720719"/>
        </a:xfrm>
        <a:prstGeom xmlns:a="http://schemas.openxmlformats.org/drawingml/2006/main" prst="line">
          <a:avLst/>
        </a:prstGeom>
        <a:ln xmlns:a="http://schemas.openxmlformats.org/drawingml/2006/main" w="15875">
          <a:solidFill>
            <a:schemeClr val="tx1">
              <a:lumMod val="95000"/>
              <a:lumOff val="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0.05859</cdr:x>
      <cdr:y>0.50726</cdr:y>
    </cdr:from>
    <cdr:to>
      <cdr:x>0.05898</cdr:x>
      <cdr:y>0.58817</cdr:y>
    </cdr:to>
    <cdr:cxnSp macro="">
      <cdr:nvCxnSpPr>
        <cdr:cNvPr id="69" name="Straight Connector 68">
          <a:extLst xmlns:a="http://schemas.openxmlformats.org/drawingml/2006/main">
            <a:ext uri="{FF2B5EF4-FFF2-40B4-BE49-F238E27FC236}">
              <a16:creationId xmlns:a16="http://schemas.microsoft.com/office/drawing/2014/main" id="{910F7CF0-795B-CD31-0B7E-FDAB266CA87B}"/>
            </a:ext>
          </a:extLst>
        </cdr:cNvPr>
        <cdr:cNvCxnSpPr/>
      </cdr:nvCxnSpPr>
      <cdr:spPr>
        <a:xfrm xmlns:a="http://schemas.openxmlformats.org/drawingml/2006/main" flipH="1">
          <a:off x="530557" y="3105150"/>
          <a:ext cx="3507" cy="495300"/>
        </a:xfrm>
        <a:prstGeom xmlns:a="http://schemas.openxmlformats.org/drawingml/2006/main" prst="line">
          <a:avLst/>
        </a:prstGeom>
        <a:ln xmlns:a="http://schemas.openxmlformats.org/drawingml/2006/main" w="15875">
          <a:solidFill>
            <a:schemeClr val="tx1">
              <a:lumMod val="95000"/>
              <a:lumOff val="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08.xml><?xml version="1.0" encoding="utf-8"?>
<c:userShapes xmlns:c="http://schemas.openxmlformats.org/drawingml/2006/chart">
  <cdr:relSizeAnchor xmlns:cdr="http://schemas.openxmlformats.org/drawingml/2006/chartDrawing">
    <cdr:from>
      <cdr:x>0.11401</cdr:x>
      <cdr:y>0.13992</cdr:y>
    </cdr:from>
    <cdr:to>
      <cdr:x>0.48751</cdr:x>
      <cdr:y>0.22283</cdr:y>
    </cdr:to>
    <cdr:sp macro="" textlink="">
      <cdr:nvSpPr>
        <cdr:cNvPr id="2" name="TextBox 1">
          <a:extLst xmlns:a="http://schemas.openxmlformats.org/drawingml/2006/main">
            <a:ext uri="{FF2B5EF4-FFF2-40B4-BE49-F238E27FC236}">
              <a16:creationId xmlns:a16="http://schemas.microsoft.com/office/drawing/2014/main" id="{F7A9F3EE-8F9E-45DB-A985-343CC94FD3B2}"/>
            </a:ext>
          </a:extLst>
        </cdr:cNvPr>
        <cdr:cNvSpPr txBox="1"/>
      </cdr:nvSpPr>
      <cdr:spPr>
        <a:xfrm xmlns:a="http://schemas.openxmlformats.org/drawingml/2006/main">
          <a:off x="1333514" y="1136385"/>
          <a:ext cx="4368786" cy="673365"/>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nchor="ctr"/>
        <a:lstStyle xmlns:a="http://schemas.openxmlformats.org/drawingml/2006/main"/>
        <a:p xmlns:a="http://schemas.openxmlformats.org/drawingml/2006/main">
          <a:pPr algn="ctr"/>
          <a:r>
            <a:rPr lang="en-GB" sz="1600" b="1">
              <a:solidFill>
                <a:schemeClr val="bg2">
                  <a:lumMod val="50000"/>
                </a:schemeClr>
              </a:solidFill>
            </a:rPr>
            <a:t>Coded for</a:t>
          </a:r>
          <a:r>
            <a:rPr lang="en-GB" sz="1600" b="1" baseline="0">
              <a:solidFill>
                <a:schemeClr val="bg2">
                  <a:lumMod val="50000"/>
                </a:schemeClr>
              </a:solidFill>
            </a:rPr>
            <a:t> </a:t>
          </a:r>
          <a:r>
            <a:rPr lang="en-GB" sz="1600" b="1">
              <a:solidFill>
                <a:schemeClr val="bg2">
                  <a:lumMod val="50000"/>
                </a:schemeClr>
              </a:solidFill>
            </a:rPr>
            <a:t>Religiosity,</a:t>
          </a:r>
          <a:r>
            <a:rPr lang="en-GB" sz="1600" b="1" baseline="0">
              <a:solidFill>
                <a:schemeClr val="bg2">
                  <a:lumMod val="50000"/>
                </a:schemeClr>
              </a:solidFill>
            </a:rPr>
            <a:t> see key below.</a:t>
          </a:r>
        </a:p>
        <a:p xmlns:a="http://schemas.openxmlformats.org/drawingml/2006/main">
          <a:pPr algn="ctr"/>
          <a:r>
            <a:rPr lang="en-GB" sz="1600" b="1" baseline="0">
              <a:solidFill>
                <a:schemeClr val="bg2">
                  <a:lumMod val="50000"/>
                </a:schemeClr>
              </a:solidFill>
            </a:rPr>
            <a:t>Wind Turbine Capacity averaged over 2017/18</a:t>
          </a:r>
          <a:r>
            <a:rPr lang="en-GB" sz="1100" b="1" baseline="0">
              <a:solidFill>
                <a:schemeClr val="bg2">
                  <a:lumMod val="50000"/>
                </a:schemeClr>
              </a:solidFill>
            </a:rPr>
            <a:t>. </a:t>
          </a:r>
          <a:endParaRPr lang="en-GB" sz="1100" b="1">
            <a:solidFill>
              <a:schemeClr val="bg2">
                <a:lumMod val="50000"/>
              </a:schemeClr>
            </a:solidFill>
          </a:endParaRPr>
        </a:p>
      </cdr:txBody>
    </cdr:sp>
  </cdr:relSizeAnchor>
  <cdr:relSizeAnchor xmlns:cdr="http://schemas.openxmlformats.org/drawingml/2006/chartDrawing">
    <cdr:from>
      <cdr:x>0.12564</cdr:x>
      <cdr:y>0.46755</cdr:y>
    </cdr:from>
    <cdr:to>
      <cdr:x>0.2139</cdr:x>
      <cdr:y>0.53636</cdr:y>
    </cdr:to>
    <cdr:sp macro="" textlink="">
      <cdr:nvSpPr>
        <cdr:cNvPr id="3" name="TextBox 1">
          <a:extLst xmlns:a="http://schemas.openxmlformats.org/drawingml/2006/main">
            <a:ext uri="{FF2B5EF4-FFF2-40B4-BE49-F238E27FC236}">
              <a16:creationId xmlns:a16="http://schemas.microsoft.com/office/drawing/2014/main" id="{A7F01D49-E7A2-4A70-AF69-C288FFA5EF89}"/>
            </a:ext>
          </a:extLst>
        </cdr:cNvPr>
        <cdr:cNvSpPr txBox="1"/>
      </cdr:nvSpPr>
      <cdr:spPr>
        <a:xfrm xmlns:a="http://schemas.openxmlformats.org/drawingml/2006/main">
          <a:off x="1469593" y="3797300"/>
          <a:ext cx="1032307" cy="5588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baseline="0">
              <a:solidFill>
                <a:sysClr val="windowText" lastClr="000000"/>
              </a:solidFill>
            </a:rPr>
            <a:t>R = 0.6389</a:t>
          </a:r>
        </a:p>
        <a:p xmlns:a="http://schemas.openxmlformats.org/drawingml/2006/main">
          <a:pPr algn="ctr"/>
          <a:r>
            <a:rPr lang="en-GB" sz="1200" b="1" baseline="0">
              <a:solidFill>
                <a:sysClr val="windowText" lastClr="000000"/>
              </a:solidFill>
            </a:rPr>
            <a:t>p = 9.12E-6 </a:t>
          </a:r>
          <a:endParaRPr lang="en-GB" sz="1200" b="1">
            <a:solidFill>
              <a:sysClr val="windowText" lastClr="000000"/>
            </a:solidFill>
          </a:endParaRPr>
        </a:p>
      </cdr:txBody>
    </cdr:sp>
  </cdr:relSizeAnchor>
  <cdr:relSizeAnchor xmlns:cdr="http://schemas.openxmlformats.org/drawingml/2006/chartDrawing">
    <cdr:from>
      <cdr:x>0.56515</cdr:x>
      <cdr:y>0.41751</cdr:y>
    </cdr:from>
    <cdr:to>
      <cdr:x>0.66412</cdr:x>
      <cdr:y>0.78367</cdr:y>
    </cdr:to>
    <cdr:cxnSp macro="">
      <cdr:nvCxnSpPr>
        <cdr:cNvPr id="8" name="Straight Connector 7">
          <a:extLst xmlns:a="http://schemas.openxmlformats.org/drawingml/2006/main">
            <a:ext uri="{FF2B5EF4-FFF2-40B4-BE49-F238E27FC236}">
              <a16:creationId xmlns:a16="http://schemas.microsoft.com/office/drawing/2014/main" id="{F8A46F11-9AF4-4717-AB8E-4E4569483D13}"/>
            </a:ext>
          </a:extLst>
        </cdr:cNvPr>
        <cdr:cNvCxnSpPr/>
      </cdr:nvCxnSpPr>
      <cdr:spPr>
        <a:xfrm xmlns:a="http://schemas.openxmlformats.org/drawingml/2006/main">
          <a:off x="6610350" y="3390900"/>
          <a:ext cx="1157649" cy="2973790"/>
        </a:xfrm>
        <a:prstGeom xmlns:a="http://schemas.openxmlformats.org/drawingml/2006/main" prst="line">
          <a:avLst/>
        </a:prstGeom>
        <a:ln xmlns:a="http://schemas.openxmlformats.org/drawingml/2006/main" w="9525">
          <a:solidFill>
            <a:schemeClr val="tx1">
              <a:lumMod val="50000"/>
              <a:lumOff val="5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09.xml><?xml version="1.0" encoding="utf-8"?>
<c:userShapes xmlns:c="http://schemas.openxmlformats.org/drawingml/2006/chart">
  <cdr:relSizeAnchor xmlns:cdr="http://schemas.openxmlformats.org/drawingml/2006/chartDrawing">
    <cdr:from>
      <cdr:x>0.10636</cdr:x>
      <cdr:y>0.10322</cdr:y>
    </cdr:from>
    <cdr:to>
      <cdr:x>0.46272</cdr:x>
      <cdr:y>0.18233</cdr:y>
    </cdr:to>
    <cdr:sp macro="" textlink="">
      <cdr:nvSpPr>
        <cdr:cNvPr id="4" name="TextBox 1">
          <a:extLst xmlns:a="http://schemas.openxmlformats.org/drawingml/2006/main">
            <a:ext uri="{FF2B5EF4-FFF2-40B4-BE49-F238E27FC236}">
              <a16:creationId xmlns:a16="http://schemas.microsoft.com/office/drawing/2014/main" id="{3730CB15-54B3-4070-9AA0-F646612D14F0}"/>
            </a:ext>
          </a:extLst>
        </cdr:cNvPr>
        <cdr:cNvSpPr txBox="1"/>
      </cdr:nvSpPr>
      <cdr:spPr>
        <a:xfrm xmlns:a="http://schemas.openxmlformats.org/drawingml/2006/main">
          <a:off x="1231904" y="816032"/>
          <a:ext cx="4127496" cy="62542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600" b="0">
              <a:solidFill>
                <a:schemeClr val="bg2">
                  <a:lumMod val="50000"/>
                </a:schemeClr>
              </a:solidFill>
            </a:rPr>
            <a:t>"GDPpC</a:t>
          </a:r>
          <a:r>
            <a:rPr lang="en-GB" sz="1600" b="0" baseline="0">
              <a:solidFill>
                <a:schemeClr val="bg2">
                  <a:lumMod val="50000"/>
                </a:schemeClr>
              </a:solidFill>
            </a:rPr>
            <a:t>" = GDP-per-Capita.  </a:t>
          </a:r>
        </a:p>
        <a:p xmlns:a="http://schemas.openxmlformats.org/drawingml/2006/main">
          <a:pPr algn="l"/>
          <a:r>
            <a:rPr lang="en-GB" sz="1600" b="0">
              <a:solidFill>
                <a:schemeClr val="bg2">
                  <a:lumMod val="50000"/>
                </a:schemeClr>
              </a:solidFill>
            </a:rPr>
            <a:t>Datapoints</a:t>
          </a:r>
          <a:r>
            <a:rPr lang="en-GB" sz="1600" b="0" baseline="0">
              <a:solidFill>
                <a:schemeClr val="bg2">
                  <a:lumMod val="50000"/>
                </a:schemeClr>
              </a:solidFill>
            </a:rPr>
            <a:t> c</a:t>
          </a:r>
          <a:r>
            <a:rPr lang="en-GB" sz="1600" b="0">
              <a:solidFill>
                <a:schemeClr val="bg2">
                  <a:lumMod val="50000"/>
                </a:schemeClr>
              </a:solidFill>
            </a:rPr>
            <a:t>oded for Religiosity,</a:t>
          </a:r>
          <a:r>
            <a:rPr lang="en-GB" sz="1600" b="0" baseline="0">
              <a:solidFill>
                <a:schemeClr val="bg2">
                  <a:lumMod val="50000"/>
                </a:schemeClr>
              </a:solidFill>
            </a:rPr>
            <a:t> see key below. </a:t>
          </a:r>
          <a:endParaRPr lang="en-GB" sz="1600" b="0">
            <a:solidFill>
              <a:schemeClr val="bg2">
                <a:lumMod val="50000"/>
              </a:schemeClr>
            </a:solidFill>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0.00463</cdr:x>
      <cdr:y>0.00712</cdr:y>
    </cdr:from>
    <cdr:to>
      <cdr:x>0.11997</cdr:x>
      <cdr:y>0.0674</cdr:y>
    </cdr:to>
    <cdr:sp macro="" textlink="">
      <cdr:nvSpPr>
        <cdr:cNvPr id="2" name="TextBox 1">
          <a:extLst xmlns:a="http://schemas.openxmlformats.org/drawingml/2006/main">
            <a:ext uri="{FF2B5EF4-FFF2-40B4-BE49-F238E27FC236}">
              <a16:creationId xmlns:a16="http://schemas.microsoft.com/office/drawing/2014/main" id="{2E66CBB2-72F9-492D-9E1C-8B00D774A7BC}"/>
            </a:ext>
          </a:extLst>
        </cdr:cNvPr>
        <cdr:cNvSpPr txBox="1"/>
      </cdr:nvSpPr>
      <cdr:spPr>
        <a:xfrm xmlns:a="http://schemas.openxmlformats.org/drawingml/2006/main">
          <a:off x="50848" y="51361"/>
          <a:ext cx="1266702" cy="43483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2000" b="1"/>
            <a:t>'WC1+O1'</a:t>
          </a:r>
        </a:p>
      </cdr:txBody>
    </cdr:sp>
  </cdr:relSizeAnchor>
</c:userShapes>
</file>

<file path=xl/drawings/drawing110.xml><?xml version="1.0" encoding="utf-8"?>
<c:userShapes xmlns:c="http://schemas.openxmlformats.org/drawingml/2006/chart">
  <cdr:relSizeAnchor xmlns:cdr="http://schemas.openxmlformats.org/drawingml/2006/chartDrawing">
    <cdr:from>
      <cdr:x>0.4948</cdr:x>
      <cdr:y>0.3198</cdr:y>
    </cdr:from>
    <cdr:to>
      <cdr:x>0.59695</cdr:x>
      <cdr:y>0.85127</cdr:y>
    </cdr:to>
    <cdr:cxnSp macro="">
      <cdr:nvCxnSpPr>
        <cdr:cNvPr id="3" name="Straight Connector 2">
          <a:extLst xmlns:a="http://schemas.openxmlformats.org/drawingml/2006/main">
            <a:ext uri="{FF2B5EF4-FFF2-40B4-BE49-F238E27FC236}">
              <a16:creationId xmlns:a16="http://schemas.microsoft.com/office/drawing/2014/main" id="{22FB295D-44C6-4E77-B654-5239D67D4AA9}"/>
            </a:ext>
          </a:extLst>
        </cdr:cNvPr>
        <cdr:cNvCxnSpPr/>
      </cdr:nvCxnSpPr>
      <cdr:spPr>
        <a:xfrm xmlns:a="http://schemas.openxmlformats.org/drawingml/2006/main">
          <a:off x="5768643" y="2471363"/>
          <a:ext cx="1190957" cy="4107237"/>
        </a:xfrm>
        <a:prstGeom xmlns:a="http://schemas.openxmlformats.org/drawingml/2006/main" prst="line">
          <a:avLst/>
        </a:prstGeom>
        <a:ln xmlns:a="http://schemas.openxmlformats.org/drawingml/2006/main" w="9525">
          <a:solidFill>
            <a:schemeClr val="tx1">
              <a:lumMod val="50000"/>
              <a:lumOff val="5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0.09586</cdr:x>
      <cdr:y>0.12861</cdr:y>
    </cdr:from>
    <cdr:to>
      <cdr:x>0.47452</cdr:x>
      <cdr:y>0.19392</cdr:y>
    </cdr:to>
    <cdr:sp macro="" textlink="">
      <cdr:nvSpPr>
        <cdr:cNvPr id="5" name="TextBox 1">
          <a:extLst xmlns:a="http://schemas.openxmlformats.org/drawingml/2006/main">
            <a:ext uri="{FF2B5EF4-FFF2-40B4-BE49-F238E27FC236}">
              <a16:creationId xmlns:a16="http://schemas.microsoft.com/office/drawing/2014/main" id="{3730CB15-54B3-4070-9AA0-F646612D14F0}"/>
            </a:ext>
          </a:extLst>
        </cdr:cNvPr>
        <cdr:cNvSpPr txBox="1"/>
      </cdr:nvSpPr>
      <cdr:spPr>
        <a:xfrm xmlns:a="http://schemas.openxmlformats.org/drawingml/2006/main">
          <a:off x="1110898" y="993892"/>
          <a:ext cx="4388202" cy="504712"/>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0">
              <a:solidFill>
                <a:schemeClr val="bg2">
                  <a:lumMod val="50000"/>
                </a:schemeClr>
              </a:solidFill>
            </a:rPr>
            <a:t>Datapoints</a:t>
          </a:r>
          <a:r>
            <a:rPr lang="en-GB" sz="1600" b="0" baseline="0">
              <a:solidFill>
                <a:schemeClr val="bg2">
                  <a:lumMod val="50000"/>
                </a:schemeClr>
              </a:solidFill>
            </a:rPr>
            <a:t> c</a:t>
          </a:r>
          <a:r>
            <a:rPr lang="en-GB" sz="1600" b="0">
              <a:solidFill>
                <a:schemeClr val="bg2">
                  <a:lumMod val="50000"/>
                </a:schemeClr>
              </a:solidFill>
            </a:rPr>
            <a:t>oded for Religiosity,</a:t>
          </a:r>
          <a:r>
            <a:rPr lang="en-GB" sz="1600" b="0" baseline="0">
              <a:solidFill>
                <a:schemeClr val="bg2">
                  <a:lumMod val="50000"/>
                </a:schemeClr>
              </a:solidFill>
            </a:rPr>
            <a:t> see key below.</a:t>
          </a:r>
        </a:p>
        <a:p xmlns:a="http://schemas.openxmlformats.org/drawingml/2006/main">
          <a:pPr algn="ctr"/>
          <a:r>
            <a:rPr lang="en-GB" sz="1600" b="0" baseline="0">
              <a:solidFill>
                <a:schemeClr val="bg2">
                  <a:lumMod val="50000"/>
                </a:schemeClr>
              </a:solidFill>
            </a:rPr>
            <a:t>Solar Capacity averaged over 2016 to 2018.</a:t>
          </a:r>
          <a:r>
            <a:rPr lang="en-GB" sz="1800" b="0" baseline="0">
              <a:solidFill>
                <a:schemeClr val="bg2">
                  <a:lumMod val="50000"/>
                </a:schemeClr>
              </a:solidFill>
            </a:rPr>
            <a:t> </a:t>
          </a:r>
          <a:endParaRPr lang="en-GB" sz="1800" b="0">
            <a:solidFill>
              <a:schemeClr val="bg2">
                <a:lumMod val="50000"/>
              </a:schemeClr>
            </a:solidFill>
          </a:endParaRPr>
        </a:p>
      </cdr:txBody>
    </cdr:sp>
  </cdr:relSizeAnchor>
</c:userShapes>
</file>

<file path=xl/drawings/drawing111.xml><?xml version="1.0" encoding="utf-8"?>
<c:userShapes xmlns:c="http://schemas.openxmlformats.org/drawingml/2006/chart">
  <cdr:relSizeAnchor xmlns:cdr="http://schemas.openxmlformats.org/drawingml/2006/chartDrawing">
    <cdr:from>
      <cdr:x>0.10963</cdr:x>
      <cdr:y>0.1299</cdr:y>
    </cdr:from>
    <cdr:to>
      <cdr:x>0.48313</cdr:x>
      <cdr:y>0.20663</cdr:y>
    </cdr:to>
    <cdr:sp macro="" textlink="">
      <cdr:nvSpPr>
        <cdr:cNvPr id="2" name="TextBox 1">
          <a:extLst xmlns:a="http://schemas.openxmlformats.org/drawingml/2006/main">
            <a:ext uri="{FF2B5EF4-FFF2-40B4-BE49-F238E27FC236}">
              <a16:creationId xmlns:a16="http://schemas.microsoft.com/office/drawing/2014/main" id="{F7A9F3EE-8F9E-45DB-A985-343CC94FD3B2}"/>
            </a:ext>
          </a:extLst>
        </cdr:cNvPr>
        <cdr:cNvSpPr txBox="1"/>
      </cdr:nvSpPr>
      <cdr:spPr>
        <a:xfrm xmlns:a="http://schemas.openxmlformats.org/drawingml/2006/main">
          <a:off x="1271157" y="1069824"/>
          <a:ext cx="4330770" cy="631976"/>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nchor="ctr"/>
        <a:lstStyle xmlns:a="http://schemas.openxmlformats.org/drawingml/2006/main"/>
        <a:p xmlns:a="http://schemas.openxmlformats.org/drawingml/2006/main">
          <a:pPr algn="ctr"/>
          <a:r>
            <a:rPr lang="en-GB" sz="1600" b="0">
              <a:solidFill>
                <a:schemeClr val="bg2">
                  <a:lumMod val="50000"/>
                </a:schemeClr>
              </a:solidFill>
            </a:rPr>
            <a:t>Datapoints</a:t>
          </a:r>
          <a:r>
            <a:rPr lang="en-GB" sz="1600" b="0" baseline="0">
              <a:solidFill>
                <a:schemeClr val="bg2">
                  <a:lumMod val="50000"/>
                </a:schemeClr>
              </a:solidFill>
            </a:rPr>
            <a:t> c</a:t>
          </a:r>
          <a:r>
            <a:rPr lang="en-GB" sz="1600" b="0">
              <a:solidFill>
                <a:schemeClr val="bg2">
                  <a:lumMod val="50000"/>
                </a:schemeClr>
              </a:solidFill>
            </a:rPr>
            <a:t>oded for</a:t>
          </a:r>
          <a:r>
            <a:rPr lang="en-GB" sz="1600" b="0" baseline="0">
              <a:solidFill>
                <a:schemeClr val="bg2">
                  <a:lumMod val="50000"/>
                </a:schemeClr>
              </a:solidFill>
            </a:rPr>
            <a:t> </a:t>
          </a:r>
          <a:r>
            <a:rPr lang="en-GB" sz="1600" b="0">
              <a:solidFill>
                <a:schemeClr val="bg2">
                  <a:lumMod val="50000"/>
                </a:schemeClr>
              </a:solidFill>
            </a:rPr>
            <a:t>Religiosity,</a:t>
          </a:r>
          <a:r>
            <a:rPr lang="en-GB" sz="1600" b="0" baseline="0">
              <a:solidFill>
                <a:schemeClr val="bg2">
                  <a:lumMod val="50000"/>
                </a:schemeClr>
              </a:solidFill>
            </a:rPr>
            <a:t> see key below.</a:t>
          </a:r>
        </a:p>
        <a:p xmlns:a="http://schemas.openxmlformats.org/drawingml/2006/main">
          <a:pPr algn="ctr"/>
          <a:r>
            <a:rPr lang="en-GB" sz="1600" b="0" baseline="0">
              <a:solidFill>
                <a:schemeClr val="bg2">
                  <a:lumMod val="50000"/>
                </a:schemeClr>
              </a:solidFill>
            </a:rPr>
            <a:t>Wind Turbine Capacity averaged over 2017/18</a:t>
          </a:r>
          <a:r>
            <a:rPr lang="en-GB" sz="1100" b="0" baseline="0">
              <a:solidFill>
                <a:schemeClr val="bg2">
                  <a:lumMod val="50000"/>
                </a:schemeClr>
              </a:solidFill>
            </a:rPr>
            <a:t>. </a:t>
          </a:r>
          <a:endParaRPr lang="en-GB" sz="1100" b="0">
            <a:solidFill>
              <a:schemeClr val="bg2">
                <a:lumMod val="50000"/>
              </a:schemeClr>
            </a:solidFill>
          </a:endParaRPr>
        </a:p>
      </cdr:txBody>
    </cdr:sp>
  </cdr:relSizeAnchor>
  <cdr:relSizeAnchor xmlns:cdr="http://schemas.openxmlformats.org/drawingml/2006/chartDrawing">
    <cdr:from>
      <cdr:x>0.56515</cdr:x>
      <cdr:y>0.41751</cdr:y>
    </cdr:from>
    <cdr:to>
      <cdr:x>0.66412</cdr:x>
      <cdr:y>0.78367</cdr:y>
    </cdr:to>
    <cdr:cxnSp macro="">
      <cdr:nvCxnSpPr>
        <cdr:cNvPr id="8" name="Straight Connector 7">
          <a:extLst xmlns:a="http://schemas.openxmlformats.org/drawingml/2006/main">
            <a:ext uri="{FF2B5EF4-FFF2-40B4-BE49-F238E27FC236}">
              <a16:creationId xmlns:a16="http://schemas.microsoft.com/office/drawing/2014/main" id="{F8A46F11-9AF4-4717-AB8E-4E4569483D13}"/>
            </a:ext>
          </a:extLst>
        </cdr:cNvPr>
        <cdr:cNvCxnSpPr/>
      </cdr:nvCxnSpPr>
      <cdr:spPr>
        <a:xfrm xmlns:a="http://schemas.openxmlformats.org/drawingml/2006/main">
          <a:off x="6610350" y="3390900"/>
          <a:ext cx="1157649" cy="2973790"/>
        </a:xfrm>
        <a:prstGeom xmlns:a="http://schemas.openxmlformats.org/drawingml/2006/main" prst="line">
          <a:avLst/>
        </a:prstGeom>
        <a:ln xmlns:a="http://schemas.openxmlformats.org/drawingml/2006/main" w="9525">
          <a:solidFill>
            <a:schemeClr val="tx1">
              <a:lumMod val="50000"/>
              <a:lumOff val="5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12.xml><?xml version="1.0" encoding="utf-8"?>
<c:userShapes xmlns:c="http://schemas.openxmlformats.org/drawingml/2006/chart">
  <cdr:relSizeAnchor xmlns:cdr="http://schemas.openxmlformats.org/drawingml/2006/chartDrawing">
    <cdr:from>
      <cdr:x>0.21123</cdr:x>
      <cdr:y>0.58076</cdr:y>
    </cdr:from>
    <cdr:to>
      <cdr:x>0.79167</cdr:x>
      <cdr:y>0.79381</cdr:y>
    </cdr:to>
    <cdr:cxnSp macro="">
      <cdr:nvCxnSpPr>
        <cdr:cNvPr id="49" name="Straight Connector 48">
          <a:extLst xmlns:a="http://schemas.openxmlformats.org/drawingml/2006/main">
            <a:ext uri="{FF2B5EF4-FFF2-40B4-BE49-F238E27FC236}">
              <a16:creationId xmlns:a16="http://schemas.microsoft.com/office/drawing/2014/main" id="{F17B06B8-3CE8-466B-BC53-369FFF27B86F}"/>
            </a:ext>
          </a:extLst>
        </cdr:cNvPr>
        <cdr:cNvCxnSpPr/>
      </cdr:nvCxnSpPr>
      <cdr:spPr>
        <a:xfrm xmlns:a="http://schemas.openxmlformats.org/drawingml/2006/main">
          <a:off x="2317750" y="5365750"/>
          <a:ext cx="6369050" cy="1968500"/>
        </a:xfrm>
        <a:prstGeom xmlns:a="http://schemas.openxmlformats.org/drawingml/2006/main" prst="line">
          <a:avLst/>
        </a:prstGeom>
        <a:ln xmlns:a="http://schemas.openxmlformats.org/drawingml/2006/main" w="31750">
          <a:solidFill>
            <a:schemeClr val="tx1">
              <a:lumMod val="50000"/>
              <a:lumOff val="50000"/>
              <a:alpha val="7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0.78935</cdr:x>
      <cdr:y>0.86819</cdr:y>
    </cdr:from>
    <cdr:to>
      <cdr:x>0.83333</cdr:x>
      <cdr:y>0.90646</cdr:y>
    </cdr:to>
    <cdr:sp macro="" textlink="">
      <cdr:nvSpPr>
        <cdr:cNvPr id="37" name="TextBox 36">
          <a:extLst xmlns:a="http://schemas.openxmlformats.org/drawingml/2006/main">
            <a:ext uri="{FF2B5EF4-FFF2-40B4-BE49-F238E27FC236}">
              <a16:creationId xmlns:a16="http://schemas.microsoft.com/office/drawing/2014/main" id="{7FF9BA0B-B8E6-430E-B7BA-C829A99C821A}"/>
            </a:ext>
          </a:extLst>
        </cdr:cNvPr>
        <cdr:cNvSpPr txBox="1"/>
      </cdr:nvSpPr>
      <cdr:spPr>
        <a:xfrm xmlns:a="http://schemas.openxmlformats.org/drawingml/2006/main">
          <a:off x="8661381" y="8015911"/>
          <a:ext cx="482620" cy="35338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600" b="1">
              <a:solidFill>
                <a:schemeClr val="tx1">
                  <a:lumMod val="50000"/>
                  <a:lumOff val="50000"/>
                </a:schemeClr>
              </a:solidFill>
            </a:rPr>
            <a:t>FC </a:t>
          </a:r>
        </a:p>
      </cdr:txBody>
    </cdr:sp>
  </cdr:relSizeAnchor>
  <cdr:relSizeAnchor xmlns:cdr="http://schemas.openxmlformats.org/drawingml/2006/chartDrawing">
    <cdr:from>
      <cdr:x>0.78646</cdr:x>
      <cdr:y>0.73112</cdr:y>
    </cdr:from>
    <cdr:to>
      <cdr:x>0.90625</cdr:x>
      <cdr:y>0.76647</cdr:y>
    </cdr:to>
    <cdr:sp macro="" textlink="">
      <cdr:nvSpPr>
        <cdr:cNvPr id="57" name="TextBox 1">
          <a:extLst xmlns:a="http://schemas.openxmlformats.org/drawingml/2006/main">
            <a:ext uri="{FF2B5EF4-FFF2-40B4-BE49-F238E27FC236}">
              <a16:creationId xmlns:a16="http://schemas.microsoft.com/office/drawing/2014/main" id="{9F133AA4-1308-45EF-9CB6-A58B84DB92F6}"/>
            </a:ext>
          </a:extLst>
        </cdr:cNvPr>
        <cdr:cNvSpPr txBox="1"/>
      </cdr:nvSpPr>
      <cdr:spPr>
        <a:xfrm xmlns:a="http://schemas.openxmlformats.org/drawingml/2006/main">
          <a:off x="8629668" y="6755000"/>
          <a:ext cx="1314432" cy="32660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600" b="1">
              <a:solidFill>
                <a:schemeClr val="tx1">
                  <a:lumMod val="50000"/>
                  <a:lumOff val="50000"/>
                </a:schemeClr>
              </a:solidFill>
            </a:rPr>
            <a:t>WC</a:t>
          </a:r>
        </a:p>
      </cdr:txBody>
    </cdr:sp>
  </cdr:relSizeAnchor>
  <cdr:relSizeAnchor xmlns:cdr="http://schemas.openxmlformats.org/drawingml/2006/chartDrawing">
    <cdr:from>
      <cdr:x>0.78646</cdr:x>
      <cdr:y>0.77742</cdr:y>
    </cdr:from>
    <cdr:to>
      <cdr:x>0.84317</cdr:x>
      <cdr:y>0.81276</cdr:y>
    </cdr:to>
    <cdr:sp macro="" textlink="">
      <cdr:nvSpPr>
        <cdr:cNvPr id="58" name="TextBox 1">
          <a:extLst xmlns:a="http://schemas.openxmlformats.org/drawingml/2006/main">
            <a:ext uri="{FF2B5EF4-FFF2-40B4-BE49-F238E27FC236}">
              <a16:creationId xmlns:a16="http://schemas.microsoft.com/office/drawing/2014/main" id="{9F133AA4-1308-45EF-9CB6-A58B84DB92F6}"/>
            </a:ext>
          </a:extLst>
        </cdr:cNvPr>
        <cdr:cNvSpPr txBox="1"/>
      </cdr:nvSpPr>
      <cdr:spPr>
        <a:xfrm xmlns:a="http://schemas.openxmlformats.org/drawingml/2006/main">
          <a:off x="8629668" y="7182778"/>
          <a:ext cx="622282" cy="32651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600" b="1">
              <a:solidFill>
                <a:schemeClr val="tx1">
                  <a:lumMod val="50000"/>
                  <a:lumOff val="50000"/>
                </a:schemeClr>
              </a:solidFill>
            </a:rPr>
            <a:t>MC</a:t>
          </a:r>
        </a:p>
      </cdr:txBody>
    </cdr:sp>
  </cdr:relSizeAnchor>
  <cdr:relSizeAnchor xmlns:cdr="http://schemas.openxmlformats.org/drawingml/2006/chartDrawing">
    <cdr:from>
      <cdr:x>0.78935</cdr:x>
      <cdr:y>0.8188</cdr:y>
    </cdr:from>
    <cdr:to>
      <cdr:x>0.89873</cdr:x>
      <cdr:y>0.85415</cdr:y>
    </cdr:to>
    <cdr:sp macro="" textlink="">
      <cdr:nvSpPr>
        <cdr:cNvPr id="59" name="TextBox 1">
          <a:extLst xmlns:a="http://schemas.openxmlformats.org/drawingml/2006/main">
            <a:ext uri="{FF2B5EF4-FFF2-40B4-BE49-F238E27FC236}">
              <a16:creationId xmlns:a16="http://schemas.microsoft.com/office/drawing/2014/main" id="{9F133AA4-1308-45EF-9CB6-A58B84DB92F6}"/>
            </a:ext>
          </a:extLst>
        </cdr:cNvPr>
        <cdr:cNvSpPr txBox="1"/>
      </cdr:nvSpPr>
      <cdr:spPr>
        <a:xfrm xmlns:a="http://schemas.openxmlformats.org/drawingml/2006/main">
          <a:off x="8661380" y="7565098"/>
          <a:ext cx="1200170" cy="32660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600" b="1">
              <a:solidFill>
                <a:schemeClr val="tx1">
                  <a:lumMod val="50000"/>
                  <a:lumOff val="50000"/>
                </a:schemeClr>
              </a:solidFill>
            </a:rPr>
            <a:t>SC</a:t>
          </a:r>
        </a:p>
      </cdr:txBody>
    </cdr:sp>
  </cdr:relSizeAnchor>
  <cdr:relSizeAnchor xmlns:cdr="http://schemas.openxmlformats.org/drawingml/2006/chartDrawing">
    <cdr:from>
      <cdr:x>0.78588</cdr:x>
      <cdr:y>0.24563</cdr:y>
    </cdr:from>
    <cdr:to>
      <cdr:x>0.89699</cdr:x>
      <cdr:y>0.28256</cdr:y>
    </cdr:to>
    <cdr:sp macro="" textlink="">
      <cdr:nvSpPr>
        <cdr:cNvPr id="60" name="TextBox 1">
          <a:extLst xmlns:a="http://schemas.openxmlformats.org/drawingml/2006/main">
            <a:ext uri="{FF2B5EF4-FFF2-40B4-BE49-F238E27FC236}">
              <a16:creationId xmlns:a16="http://schemas.microsoft.com/office/drawing/2014/main" id="{9F133AA4-1308-45EF-9CB6-A58B84DB92F6}"/>
            </a:ext>
          </a:extLst>
        </cdr:cNvPr>
        <cdr:cNvSpPr txBox="1"/>
      </cdr:nvSpPr>
      <cdr:spPr>
        <a:xfrm xmlns:a="http://schemas.openxmlformats.org/drawingml/2006/main">
          <a:off x="9239255" y="2280557"/>
          <a:ext cx="1306273" cy="342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600" b="1">
              <a:solidFill>
                <a:sysClr val="windowText" lastClr="000000"/>
              </a:solidFill>
            </a:rPr>
            <a:t>SA</a:t>
          </a:r>
        </a:p>
      </cdr:txBody>
    </cdr:sp>
  </cdr:relSizeAnchor>
  <cdr:relSizeAnchor xmlns:cdr="http://schemas.openxmlformats.org/drawingml/2006/chartDrawing">
    <cdr:from>
      <cdr:x>0.76771</cdr:x>
      <cdr:y>0.33002</cdr:y>
    </cdr:from>
    <cdr:to>
      <cdr:x>0.89769</cdr:x>
      <cdr:y>0.36976</cdr:y>
    </cdr:to>
    <cdr:sp macro="" textlink="">
      <cdr:nvSpPr>
        <cdr:cNvPr id="61" name="TextBox 1">
          <a:extLst xmlns:a="http://schemas.openxmlformats.org/drawingml/2006/main">
            <a:ext uri="{FF2B5EF4-FFF2-40B4-BE49-F238E27FC236}">
              <a16:creationId xmlns:a16="http://schemas.microsoft.com/office/drawing/2014/main" id="{C4405D7D-6D04-428F-8C35-AB7989633B5D}"/>
            </a:ext>
          </a:extLst>
        </cdr:cNvPr>
        <cdr:cNvSpPr txBox="1"/>
      </cdr:nvSpPr>
      <cdr:spPr>
        <a:xfrm xmlns:a="http://schemas.openxmlformats.org/drawingml/2006/main">
          <a:off x="8423928" y="3049137"/>
          <a:ext cx="1426245" cy="3671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nSpc>
              <a:spcPct val="90000"/>
            </a:lnSpc>
          </a:pPr>
          <a:r>
            <a:rPr lang="en-GB" sz="1600" b="1">
              <a:solidFill>
                <a:sysClr val="windowText" lastClr="000000"/>
              </a:solidFill>
            </a:rPr>
            <a:t>WA &amp; </a:t>
          </a:r>
          <a:r>
            <a:rPr lang="en-GB" sz="1600" b="1" u="none">
              <a:solidFill>
                <a:sysClr val="windowText" lastClr="000000"/>
              </a:solidFill>
            </a:rPr>
            <a:t>WA1</a:t>
          </a:r>
        </a:p>
      </cdr:txBody>
    </cdr:sp>
  </cdr:relSizeAnchor>
  <cdr:relSizeAnchor xmlns:cdr="http://schemas.openxmlformats.org/drawingml/2006/chartDrawing">
    <cdr:from>
      <cdr:x>0.78889</cdr:x>
      <cdr:y>0.27142</cdr:y>
    </cdr:from>
    <cdr:to>
      <cdr:x>0.90833</cdr:x>
      <cdr:y>0.30366</cdr:y>
    </cdr:to>
    <cdr:sp macro="" textlink="">
      <cdr:nvSpPr>
        <cdr:cNvPr id="62" name="TextBox 1">
          <a:extLst xmlns:a="http://schemas.openxmlformats.org/drawingml/2006/main">
            <a:ext uri="{FF2B5EF4-FFF2-40B4-BE49-F238E27FC236}">
              <a16:creationId xmlns:a16="http://schemas.microsoft.com/office/drawing/2014/main" id="{C4405D7D-6D04-428F-8C35-AB7989633B5D}"/>
            </a:ext>
          </a:extLst>
        </cdr:cNvPr>
        <cdr:cNvSpPr txBox="1"/>
      </cdr:nvSpPr>
      <cdr:spPr>
        <a:xfrm xmlns:a="http://schemas.openxmlformats.org/drawingml/2006/main">
          <a:off x="9274642" y="2520043"/>
          <a:ext cx="1404244" cy="2993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600" b="1">
              <a:solidFill>
                <a:sysClr val="windowText" lastClr="000000"/>
              </a:solidFill>
            </a:rPr>
            <a:t>MSA</a:t>
          </a:r>
        </a:p>
      </cdr:txBody>
    </cdr:sp>
  </cdr:relSizeAnchor>
  <cdr:relSizeAnchor xmlns:cdr="http://schemas.openxmlformats.org/drawingml/2006/chartDrawing">
    <cdr:from>
      <cdr:x>0.01203</cdr:x>
      <cdr:y>0.9687</cdr:y>
    </cdr:from>
    <cdr:to>
      <cdr:x>0.06585</cdr:x>
      <cdr:y>0.96907</cdr:y>
    </cdr:to>
    <cdr:cxnSp macro="">
      <cdr:nvCxnSpPr>
        <cdr:cNvPr id="26" name="Straight Connector 25">
          <a:extLst xmlns:a="http://schemas.openxmlformats.org/drawingml/2006/main">
            <a:ext uri="{FF2B5EF4-FFF2-40B4-BE49-F238E27FC236}">
              <a16:creationId xmlns:a16="http://schemas.microsoft.com/office/drawing/2014/main" id="{B227D7BB-8D4E-4CC3-98B2-2CD8CFA5F1A4}"/>
            </a:ext>
          </a:extLst>
        </cdr:cNvPr>
        <cdr:cNvCxnSpPr/>
      </cdr:nvCxnSpPr>
      <cdr:spPr>
        <a:xfrm xmlns:a="http://schemas.openxmlformats.org/drawingml/2006/main">
          <a:off x="141410" y="8994017"/>
          <a:ext cx="632739" cy="3435"/>
        </a:xfrm>
        <a:prstGeom xmlns:a="http://schemas.openxmlformats.org/drawingml/2006/main" prst="line">
          <a:avLst/>
        </a:prstGeom>
        <a:ln xmlns:a="http://schemas.openxmlformats.org/drawingml/2006/main" w="31750">
          <a:solidFill>
            <a:schemeClr val="tx1">
              <a:lumMod val="50000"/>
              <a:lumOff val="50000"/>
              <a:alpha val="7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0.06481</cdr:x>
      <cdr:y>0.94227</cdr:y>
    </cdr:from>
    <cdr:to>
      <cdr:x>0.18194</cdr:x>
      <cdr:y>1</cdr:y>
    </cdr:to>
    <cdr:sp macro="" textlink="">
      <cdr:nvSpPr>
        <cdr:cNvPr id="39" name="TextBox 1">
          <a:extLst xmlns:a="http://schemas.openxmlformats.org/drawingml/2006/main">
            <a:ext uri="{FF2B5EF4-FFF2-40B4-BE49-F238E27FC236}">
              <a16:creationId xmlns:a16="http://schemas.microsoft.com/office/drawing/2014/main" id="{90434706-48B2-4BAE-A067-B89AE9EE2863}"/>
            </a:ext>
          </a:extLst>
        </cdr:cNvPr>
        <cdr:cNvSpPr txBox="1"/>
      </cdr:nvSpPr>
      <cdr:spPr>
        <a:xfrm xmlns:a="http://schemas.openxmlformats.org/drawingml/2006/main">
          <a:off x="762000" y="8748607"/>
          <a:ext cx="1377043" cy="536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lnSpc>
              <a:spcPct val="90000"/>
            </a:lnSpc>
          </a:pPr>
          <a:r>
            <a:rPr lang="en-GB" sz="1600" b="0">
              <a:solidFill>
                <a:schemeClr val="tx1">
                  <a:lumMod val="65000"/>
                  <a:lumOff val="35000"/>
                </a:schemeClr>
              </a:solidFill>
            </a:rPr>
            <a:t>Intuited, not measured</a:t>
          </a:r>
        </a:p>
      </cdr:txBody>
    </cdr:sp>
  </cdr:relSizeAnchor>
  <cdr:relSizeAnchor xmlns:cdr="http://schemas.openxmlformats.org/drawingml/2006/chartDrawing">
    <cdr:from>
      <cdr:x>0.80787</cdr:x>
      <cdr:y>0.92165</cdr:y>
    </cdr:from>
    <cdr:to>
      <cdr:x>1</cdr:x>
      <cdr:y>1</cdr:y>
    </cdr:to>
    <cdr:sp macro="" textlink="">
      <cdr:nvSpPr>
        <cdr:cNvPr id="24" name="TextBox 1">
          <a:extLst xmlns:a="http://schemas.openxmlformats.org/drawingml/2006/main">
            <a:ext uri="{FF2B5EF4-FFF2-40B4-BE49-F238E27FC236}">
              <a16:creationId xmlns:a16="http://schemas.microsoft.com/office/drawing/2014/main" id="{A464D767-315E-438A-9B0F-4403440E7758}"/>
            </a:ext>
          </a:extLst>
        </cdr:cNvPr>
        <cdr:cNvSpPr txBox="1"/>
      </cdr:nvSpPr>
      <cdr:spPr>
        <a:xfrm xmlns:a="http://schemas.openxmlformats.org/drawingml/2006/main">
          <a:off x="8864600" y="8515332"/>
          <a:ext cx="2108200" cy="723918"/>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400" b="0">
              <a:solidFill>
                <a:schemeClr val="tx1">
                  <a:lumMod val="65000"/>
                  <a:lumOff val="35000"/>
                </a:schemeClr>
              </a:solidFill>
            </a:rPr>
            <a:t>Estimated from measurement, and spot</a:t>
          </a:r>
          <a:r>
            <a:rPr lang="en-GB" sz="1400" b="0" baseline="0">
              <a:solidFill>
                <a:schemeClr val="tx1">
                  <a:lumMod val="65000"/>
                  <a:lumOff val="35000"/>
                </a:schemeClr>
              </a:solidFill>
            </a:rPr>
            <a:t> </a:t>
          </a:r>
          <a:r>
            <a:rPr lang="en-GB" sz="1400" b="0">
              <a:solidFill>
                <a:schemeClr val="tx1">
                  <a:lumMod val="65000"/>
                  <a:lumOff val="35000"/>
                </a:schemeClr>
              </a:solidFill>
            </a:rPr>
            <a:t>measurement</a:t>
          </a:r>
          <a:r>
            <a:rPr lang="en-GB" sz="1400" b="0" baseline="0">
              <a:solidFill>
                <a:schemeClr val="tx1">
                  <a:lumMod val="65000"/>
                  <a:lumOff val="35000"/>
                </a:schemeClr>
              </a:solidFill>
            </a:rPr>
            <a:t> confiined</a:t>
          </a:r>
          <a:endParaRPr lang="en-GB" sz="1400" b="0">
            <a:solidFill>
              <a:schemeClr val="tx1">
                <a:lumMod val="65000"/>
                <a:lumOff val="35000"/>
              </a:schemeClr>
            </a:solidFill>
          </a:endParaRPr>
        </a:p>
      </cdr:txBody>
    </cdr:sp>
  </cdr:relSizeAnchor>
  <cdr:relSizeAnchor xmlns:cdr="http://schemas.openxmlformats.org/drawingml/2006/chartDrawing">
    <cdr:from>
      <cdr:x>0.26273</cdr:x>
      <cdr:y>0.09353</cdr:y>
    </cdr:from>
    <cdr:to>
      <cdr:x>0.28993</cdr:x>
      <cdr:y>0.2304</cdr:y>
    </cdr:to>
    <cdr:sp macro="" textlink="">
      <cdr:nvSpPr>
        <cdr:cNvPr id="2" name="TextBox 1">
          <a:extLst xmlns:a="http://schemas.openxmlformats.org/drawingml/2006/main">
            <a:ext uri="{FF2B5EF4-FFF2-40B4-BE49-F238E27FC236}">
              <a16:creationId xmlns:a16="http://schemas.microsoft.com/office/drawing/2014/main" id="{3000C736-E92D-4A30-A5F5-4CB95A4EE226}"/>
            </a:ext>
          </a:extLst>
        </cdr:cNvPr>
        <cdr:cNvSpPr txBox="1"/>
      </cdr:nvSpPr>
      <cdr:spPr>
        <a:xfrm xmlns:a="http://schemas.openxmlformats.org/drawingml/2006/main">
          <a:off x="2882901" y="864172"/>
          <a:ext cx="298450" cy="1264576"/>
        </a:xfrm>
        <a:prstGeom xmlns:a="http://schemas.openxmlformats.org/drawingml/2006/main" prst="rect">
          <a:avLst/>
        </a:prstGeom>
      </cdr:spPr>
      <cdr:txBody>
        <a:bodyPr xmlns:a="http://schemas.openxmlformats.org/drawingml/2006/main" vertOverflow="clip" vert="vert270" wrap="square" rtlCol="0"/>
        <a:lstStyle xmlns:a="http://schemas.openxmlformats.org/drawingml/2006/main"/>
        <a:p xmlns:a="http://schemas.openxmlformats.org/drawingml/2006/main">
          <a:r>
            <a:rPr lang="en-GB" sz="1200" b="1">
              <a:solidFill>
                <a:schemeClr val="bg2">
                  <a:lumMod val="50000"/>
                </a:schemeClr>
              </a:solidFill>
            </a:rPr>
            <a:t>&lt;---</a:t>
          </a:r>
          <a:r>
            <a:rPr lang="en-GB" sz="1200" b="1" baseline="0">
              <a:solidFill>
                <a:schemeClr val="bg2">
                  <a:lumMod val="50000"/>
                </a:schemeClr>
              </a:solidFill>
            </a:rPr>
            <a:t>  </a:t>
          </a:r>
          <a:r>
            <a:rPr lang="en-GB" sz="1200" b="1">
              <a:solidFill>
                <a:schemeClr val="bg2">
                  <a:lumMod val="50000"/>
                </a:schemeClr>
              </a:solidFill>
            </a:rPr>
            <a:t>Great Britain</a:t>
          </a:r>
        </a:p>
      </cdr:txBody>
    </cdr:sp>
  </cdr:relSizeAnchor>
  <cdr:relSizeAnchor xmlns:cdr="http://schemas.openxmlformats.org/drawingml/2006/chartDrawing">
    <cdr:from>
      <cdr:x>0.22512</cdr:x>
      <cdr:y>0.10591</cdr:y>
    </cdr:from>
    <cdr:to>
      <cdr:x>0.25637</cdr:x>
      <cdr:y>0.23021</cdr:y>
    </cdr:to>
    <cdr:sp macro="" textlink="">
      <cdr:nvSpPr>
        <cdr:cNvPr id="34" name="TextBox 1">
          <a:extLst xmlns:a="http://schemas.openxmlformats.org/drawingml/2006/main">
            <a:ext uri="{FF2B5EF4-FFF2-40B4-BE49-F238E27FC236}">
              <a16:creationId xmlns:a16="http://schemas.microsoft.com/office/drawing/2014/main" id="{9CC094D0-38B2-4D59-A58E-29F9BE9CAFE1}"/>
            </a:ext>
          </a:extLst>
        </cdr:cNvPr>
        <cdr:cNvSpPr txBox="1"/>
      </cdr:nvSpPr>
      <cdr:spPr>
        <a:xfrm xmlns:a="http://schemas.openxmlformats.org/drawingml/2006/main">
          <a:off x="2470151" y="978529"/>
          <a:ext cx="342900" cy="1148439"/>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Sweden</a:t>
          </a:r>
          <a:endParaRPr lang="en-GB" sz="1200" b="1">
            <a:solidFill>
              <a:schemeClr val="bg2">
                <a:lumMod val="50000"/>
              </a:schemeClr>
            </a:solidFill>
          </a:endParaRPr>
        </a:p>
      </cdr:txBody>
    </cdr:sp>
  </cdr:relSizeAnchor>
  <cdr:relSizeAnchor xmlns:cdr="http://schemas.openxmlformats.org/drawingml/2006/chartDrawing">
    <cdr:from>
      <cdr:x>0.32581</cdr:x>
      <cdr:y>0.10591</cdr:y>
    </cdr:from>
    <cdr:to>
      <cdr:x>0.35532</cdr:x>
      <cdr:y>0.23021</cdr:y>
    </cdr:to>
    <cdr:sp macro="" textlink="">
      <cdr:nvSpPr>
        <cdr:cNvPr id="35" name="TextBox 1">
          <a:extLst xmlns:a="http://schemas.openxmlformats.org/drawingml/2006/main">
            <a:ext uri="{FF2B5EF4-FFF2-40B4-BE49-F238E27FC236}">
              <a16:creationId xmlns:a16="http://schemas.microsoft.com/office/drawing/2014/main" id="{E8B1EDD4-2E23-4235-B168-C1FF962E4AE1}"/>
            </a:ext>
          </a:extLst>
        </cdr:cNvPr>
        <cdr:cNvSpPr txBox="1"/>
      </cdr:nvSpPr>
      <cdr:spPr>
        <a:xfrm xmlns:a="http://schemas.openxmlformats.org/drawingml/2006/main">
          <a:off x="3575050" y="978529"/>
          <a:ext cx="323849" cy="1148439"/>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Finland</a:t>
          </a:r>
          <a:endParaRPr lang="en-GB" sz="1200" b="1">
            <a:solidFill>
              <a:schemeClr val="bg2">
                <a:lumMod val="50000"/>
              </a:schemeClr>
            </a:solidFill>
          </a:endParaRPr>
        </a:p>
      </cdr:txBody>
    </cdr:sp>
  </cdr:relSizeAnchor>
  <cdr:relSizeAnchor xmlns:cdr="http://schemas.openxmlformats.org/drawingml/2006/chartDrawing">
    <cdr:from>
      <cdr:x>0.25174</cdr:x>
      <cdr:y>0.1066</cdr:y>
    </cdr:from>
    <cdr:to>
      <cdr:x>0.28067</cdr:x>
      <cdr:y>0.2309</cdr:y>
    </cdr:to>
    <cdr:sp macro="" textlink="">
      <cdr:nvSpPr>
        <cdr:cNvPr id="36" name="TextBox 1">
          <a:extLst xmlns:a="http://schemas.openxmlformats.org/drawingml/2006/main">
            <a:ext uri="{FF2B5EF4-FFF2-40B4-BE49-F238E27FC236}">
              <a16:creationId xmlns:a16="http://schemas.microsoft.com/office/drawing/2014/main" id="{9C6763B8-8DA3-4AA9-BAAE-55620E9824D5}"/>
            </a:ext>
          </a:extLst>
        </cdr:cNvPr>
        <cdr:cNvSpPr txBox="1"/>
      </cdr:nvSpPr>
      <cdr:spPr>
        <a:xfrm xmlns:a="http://schemas.openxmlformats.org/drawingml/2006/main">
          <a:off x="2762250" y="984904"/>
          <a:ext cx="317500" cy="1148439"/>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Denmark</a:t>
          </a:r>
          <a:endParaRPr lang="en-GB" sz="1200" b="1">
            <a:solidFill>
              <a:schemeClr val="bg2">
                <a:lumMod val="50000"/>
              </a:schemeClr>
            </a:solidFill>
          </a:endParaRPr>
        </a:p>
      </cdr:txBody>
    </cdr:sp>
  </cdr:relSizeAnchor>
  <cdr:relSizeAnchor xmlns:cdr="http://schemas.openxmlformats.org/drawingml/2006/chartDrawing">
    <cdr:from>
      <cdr:x>0.39178</cdr:x>
      <cdr:y>0.10729</cdr:y>
    </cdr:from>
    <cdr:to>
      <cdr:x>0.42477</cdr:x>
      <cdr:y>0.22971</cdr:y>
    </cdr:to>
    <cdr:sp macro="" textlink="">
      <cdr:nvSpPr>
        <cdr:cNvPr id="38"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4298951" y="991279"/>
          <a:ext cx="361949" cy="1131069"/>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Spain</a:t>
          </a:r>
          <a:endParaRPr lang="en-GB" sz="1200" b="1">
            <a:solidFill>
              <a:schemeClr val="bg2">
                <a:lumMod val="50000"/>
              </a:schemeClr>
            </a:solidFill>
          </a:endParaRPr>
        </a:p>
      </cdr:txBody>
    </cdr:sp>
  </cdr:relSizeAnchor>
  <cdr:relSizeAnchor xmlns:cdr="http://schemas.openxmlformats.org/drawingml/2006/chartDrawing">
    <cdr:from>
      <cdr:x>0.34086</cdr:x>
      <cdr:y>0.1066</cdr:y>
    </cdr:from>
    <cdr:to>
      <cdr:x>0.36979</cdr:x>
      <cdr:y>0.2309</cdr:y>
    </cdr:to>
    <cdr:sp macro="" textlink="">
      <cdr:nvSpPr>
        <cdr:cNvPr id="41"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3740151" y="984904"/>
          <a:ext cx="317500" cy="1148439"/>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France</a:t>
          </a:r>
          <a:endParaRPr lang="en-GB" sz="1200" b="1">
            <a:solidFill>
              <a:schemeClr val="bg2">
                <a:lumMod val="50000"/>
              </a:schemeClr>
            </a:solidFill>
          </a:endParaRPr>
        </a:p>
      </cdr:txBody>
    </cdr:sp>
  </cdr:relSizeAnchor>
  <cdr:relSizeAnchor xmlns:cdr="http://schemas.openxmlformats.org/drawingml/2006/chartDrawing">
    <cdr:from>
      <cdr:x>0.54051</cdr:x>
      <cdr:y>0.10935</cdr:y>
    </cdr:from>
    <cdr:to>
      <cdr:x>0.56887</cdr:x>
      <cdr:y>0.23109</cdr:y>
    </cdr:to>
    <cdr:sp macro="" textlink="">
      <cdr:nvSpPr>
        <cdr:cNvPr id="42"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5930900" y="1010312"/>
          <a:ext cx="311150" cy="1124786"/>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Italy</a:t>
          </a:r>
          <a:endParaRPr lang="en-GB" sz="1200" b="1">
            <a:solidFill>
              <a:schemeClr val="bg2">
                <a:lumMod val="50000"/>
              </a:schemeClr>
            </a:solidFill>
          </a:endParaRPr>
        </a:p>
      </cdr:txBody>
    </cdr:sp>
  </cdr:relSizeAnchor>
  <cdr:relSizeAnchor xmlns:cdr="http://schemas.openxmlformats.org/drawingml/2006/chartDrawing">
    <cdr:from>
      <cdr:x>0.29572</cdr:x>
      <cdr:y>0.09972</cdr:y>
    </cdr:from>
    <cdr:to>
      <cdr:x>0.32523</cdr:x>
      <cdr:y>0.2309</cdr:y>
    </cdr:to>
    <cdr:sp macro="" textlink="">
      <cdr:nvSpPr>
        <cdr:cNvPr id="43"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3244851" y="921338"/>
          <a:ext cx="323849" cy="1212005"/>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Netherkands</a:t>
          </a:r>
          <a:endParaRPr lang="en-GB" sz="1200" b="1">
            <a:solidFill>
              <a:schemeClr val="bg2">
                <a:lumMod val="50000"/>
              </a:schemeClr>
            </a:solidFill>
          </a:endParaRPr>
        </a:p>
      </cdr:txBody>
    </cdr:sp>
  </cdr:relSizeAnchor>
  <cdr:relSizeAnchor xmlns:cdr="http://schemas.openxmlformats.org/drawingml/2006/chartDrawing">
    <cdr:from>
      <cdr:x>0.27315</cdr:x>
      <cdr:y>0.11003</cdr:y>
    </cdr:from>
    <cdr:to>
      <cdr:x>0.30382</cdr:x>
      <cdr:y>0.23024</cdr:y>
    </cdr:to>
    <cdr:sp macro="" textlink="">
      <cdr:nvSpPr>
        <cdr:cNvPr id="44"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2997201" y="1016629"/>
          <a:ext cx="336549" cy="1110621"/>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Norway</a:t>
          </a:r>
          <a:endParaRPr lang="en-GB" sz="1200" b="1">
            <a:solidFill>
              <a:schemeClr val="bg2">
                <a:lumMod val="50000"/>
              </a:schemeClr>
            </a:solidFill>
          </a:endParaRPr>
        </a:p>
      </cdr:txBody>
    </cdr:sp>
  </cdr:relSizeAnchor>
  <cdr:relSizeAnchor xmlns:cdr="http://schemas.openxmlformats.org/drawingml/2006/chartDrawing">
    <cdr:from>
      <cdr:x>0.56713</cdr:x>
      <cdr:y>0.1066</cdr:y>
    </cdr:from>
    <cdr:to>
      <cdr:x>0.59433</cdr:x>
      <cdr:y>0.2309</cdr:y>
    </cdr:to>
    <cdr:sp macro="" textlink="">
      <cdr:nvSpPr>
        <cdr:cNvPr id="47"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6223000" y="984904"/>
          <a:ext cx="298450" cy="1148439"/>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Singapore</a:t>
          </a:r>
          <a:endParaRPr lang="en-GB" sz="1200" b="1">
            <a:solidFill>
              <a:schemeClr val="bg2">
                <a:lumMod val="50000"/>
              </a:schemeClr>
            </a:solidFill>
          </a:endParaRPr>
        </a:p>
      </cdr:txBody>
    </cdr:sp>
  </cdr:relSizeAnchor>
  <cdr:relSizeAnchor xmlns:cdr="http://schemas.openxmlformats.org/drawingml/2006/chartDrawing">
    <cdr:from>
      <cdr:x>0.74248</cdr:x>
      <cdr:y>0.1066</cdr:y>
    </cdr:from>
    <cdr:to>
      <cdr:x>0.77199</cdr:x>
      <cdr:y>0.2309</cdr:y>
    </cdr:to>
    <cdr:sp macro="" textlink="">
      <cdr:nvSpPr>
        <cdr:cNvPr id="48"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8147050" y="984904"/>
          <a:ext cx="323850" cy="1148439"/>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Phillipines</a:t>
          </a:r>
          <a:endParaRPr lang="en-GB" sz="1200" b="1">
            <a:solidFill>
              <a:schemeClr val="bg2">
                <a:lumMod val="50000"/>
              </a:schemeClr>
            </a:solidFill>
          </a:endParaRPr>
        </a:p>
      </cdr:txBody>
    </cdr:sp>
  </cdr:relSizeAnchor>
  <cdr:relSizeAnchor xmlns:cdr="http://schemas.openxmlformats.org/drawingml/2006/chartDrawing">
    <cdr:from>
      <cdr:x>0.72512</cdr:x>
      <cdr:y>0.10798</cdr:y>
    </cdr:from>
    <cdr:to>
      <cdr:x>0.74884</cdr:x>
      <cdr:y>0.23177</cdr:y>
    </cdr:to>
    <cdr:sp macro="" textlink="">
      <cdr:nvSpPr>
        <cdr:cNvPr id="50"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7956550" y="997654"/>
          <a:ext cx="260350" cy="1143727"/>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India</a:t>
          </a:r>
          <a:endParaRPr lang="en-GB" sz="1200" b="1">
            <a:solidFill>
              <a:schemeClr val="bg2">
                <a:lumMod val="50000"/>
              </a:schemeClr>
            </a:solidFill>
          </a:endParaRPr>
        </a:p>
      </cdr:txBody>
    </cdr:sp>
  </cdr:relSizeAnchor>
  <cdr:relSizeAnchor xmlns:cdr="http://schemas.openxmlformats.org/drawingml/2006/chartDrawing">
    <cdr:from>
      <cdr:x>0.63831</cdr:x>
      <cdr:y>0.1066</cdr:y>
    </cdr:from>
    <cdr:to>
      <cdr:x>0.66667</cdr:x>
      <cdr:y>0.2309</cdr:y>
    </cdr:to>
    <cdr:sp macro="" textlink="">
      <cdr:nvSpPr>
        <cdr:cNvPr id="63"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7004050" y="984904"/>
          <a:ext cx="311150" cy="1148439"/>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Indonesia</a:t>
          </a:r>
          <a:endParaRPr lang="en-GB" sz="1200" b="1">
            <a:solidFill>
              <a:schemeClr val="bg2">
                <a:lumMod val="50000"/>
              </a:schemeClr>
            </a:solidFill>
          </a:endParaRPr>
        </a:p>
      </cdr:txBody>
    </cdr:sp>
  </cdr:relSizeAnchor>
  <cdr:relSizeAnchor xmlns:cdr="http://schemas.openxmlformats.org/drawingml/2006/chartDrawing">
    <cdr:from>
      <cdr:x>0.60301</cdr:x>
      <cdr:y>0.09697</cdr:y>
    </cdr:from>
    <cdr:to>
      <cdr:x>0.63368</cdr:x>
      <cdr:y>0.2309</cdr:y>
    </cdr:to>
    <cdr:sp macro="" textlink="">
      <cdr:nvSpPr>
        <cdr:cNvPr id="64"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6616700" y="895930"/>
          <a:ext cx="336550" cy="1237413"/>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Poland</a:t>
          </a:r>
          <a:endParaRPr lang="en-GB" sz="1200" b="1">
            <a:solidFill>
              <a:schemeClr val="bg2">
                <a:lumMod val="50000"/>
              </a:schemeClr>
            </a:solidFill>
          </a:endParaRPr>
        </a:p>
      </cdr:txBody>
    </cdr:sp>
  </cdr:relSizeAnchor>
  <cdr:relSizeAnchor xmlns:cdr="http://schemas.openxmlformats.org/drawingml/2006/chartDrawing">
    <cdr:from>
      <cdr:x>0.62095</cdr:x>
      <cdr:y>0.11271</cdr:y>
    </cdr:from>
    <cdr:to>
      <cdr:x>0.66319</cdr:x>
      <cdr:y>0.2304</cdr:y>
    </cdr:to>
    <cdr:sp macro="" textlink="">
      <cdr:nvSpPr>
        <cdr:cNvPr id="65"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6813550" y="1041399"/>
          <a:ext cx="463550" cy="1087323"/>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Turkey</a:t>
          </a:r>
          <a:endParaRPr lang="en-GB" sz="1200" b="1">
            <a:solidFill>
              <a:schemeClr val="bg2">
                <a:lumMod val="50000"/>
              </a:schemeClr>
            </a:solidFill>
          </a:endParaRPr>
        </a:p>
      </cdr:txBody>
    </cdr:sp>
  </cdr:relSizeAnchor>
  <cdr:relSizeAnchor xmlns:cdr="http://schemas.openxmlformats.org/drawingml/2006/chartDrawing">
    <cdr:from>
      <cdr:x>0.77257</cdr:x>
      <cdr:y>0.10798</cdr:y>
    </cdr:from>
    <cdr:to>
      <cdr:x>0.80556</cdr:x>
      <cdr:y>0.23109</cdr:y>
    </cdr:to>
    <cdr:sp macro="" textlink="">
      <cdr:nvSpPr>
        <cdr:cNvPr id="66"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8477250" y="997654"/>
          <a:ext cx="361999" cy="1137444"/>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Thailand</a:t>
          </a:r>
          <a:endParaRPr lang="en-GB" sz="1200" b="1">
            <a:solidFill>
              <a:schemeClr val="bg2">
                <a:lumMod val="50000"/>
              </a:schemeClr>
            </a:solidFill>
          </a:endParaRPr>
        </a:p>
      </cdr:txBody>
    </cdr:sp>
  </cdr:relSizeAnchor>
  <cdr:relSizeAnchor xmlns:cdr="http://schemas.openxmlformats.org/drawingml/2006/chartDrawing">
    <cdr:from>
      <cdr:x>0.67188</cdr:x>
      <cdr:y>0.1066</cdr:y>
    </cdr:from>
    <cdr:to>
      <cdr:x>0.69734</cdr:x>
      <cdr:y>0.2309</cdr:y>
    </cdr:to>
    <cdr:sp macro="" textlink="">
      <cdr:nvSpPr>
        <cdr:cNvPr id="67"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7372350" y="984904"/>
          <a:ext cx="279400" cy="1148439"/>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Romania</a:t>
          </a:r>
          <a:endParaRPr lang="en-GB" sz="1200" b="1">
            <a:solidFill>
              <a:schemeClr val="bg2">
                <a:lumMod val="50000"/>
              </a:schemeClr>
            </a:solidFill>
          </a:endParaRPr>
        </a:p>
      </cdr:txBody>
    </cdr:sp>
  </cdr:relSizeAnchor>
  <cdr:relSizeAnchor xmlns:cdr="http://schemas.openxmlformats.org/drawingml/2006/chartDrawing">
    <cdr:from>
      <cdr:x>0.69039</cdr:x>
      <cdr:y>0.10729</cdr:y>
    </cdr:from>
    <cdr:to>
      <cdr:x>0.72396</cdr:x>
      <cdr:y>0.23158</cdr:y>
    </cdr:to>
    <cdr:sp macro="" textlink="">
      <cdr:nvSpPr>
        <cdr:cNvPr id="68"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7575550" y="991279"/>
          <a:ext cx="368300" cy="1148347"/>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DR Congo</a:t>
          </a:r>
          <a:endParaRPr lang="en-GB" sz="1200" b="1">
            <a:solidFill>
              <a:schemeClr val="bg2">
                <a:lumMod val="50000"/>
              </a:schemeClr>
            </a:solidFill>
          </a:endParaRPr>
        </a:p>
      </cdr:txBody>
    </cdr:sp>
  </cdr:relSizeAnchor>
  <cdr:relSizeAnchor xmlns:cdr="http://schemas.openxmlformats.org/drawingml/2006/chartDrawing">
    <cdr:from>
      <cdr:x>0.43576</cdr:x>
      <cdr:y>0.10798</cdr:y>
    </cdr:from>
    <cdr:to>
      <cdr:x>0.46759</cdr:x>
      <cdr:y>0.23227</cdr:y>
    </cdr:to>
    <cdr:sp macro="" textlink="">
      <cdr:nvSpPr>
        <cdr:cNvPr id="69"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4781551" y="997654"/>
          <a:ext cx="349250" cy="1148347"/>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Ireland</a:t>
          </a:r>
          <a:endParaRPr lang="en-GB" sz="1200" b="1">
            <a:solidFill>
              <a:schemeClr val="bg2">
                <a:lumMod val="50000"/>
              </a:schemeClr>
            </a:solidFill>
          </a:endParaRPr>
        </a:p>
      </cdr:txBody>
    </cdr:sp>
  </cdr:relSizeAnchor>
  <cdr:relSizeAnchor xmlns:cdr="http://schemas.openxmlformats.org/drawingml/2006/chartDrawing">
    <cdr:from>
      <cdr:x>0.49653</cdr:x>
      <cdr:y>0.10867</cdr:y>
    </cdr:from>
    <cdr:to>
      <cdr:x>0.52951</cdr:x>
      <cdr:y>0.23093</cdr:y>
    </cdr:to>
    <cdr:sp macro="" textlink="">
      <cdr:nvSpPr>
        <cdr:cNvPr id="70"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5448300" y="1004029"/>
          <a:ext cx="361907" cy="1129571"/>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Serbia</a:t>
          </a:r>
          <a:endParaRPr lang="en-GB" sz="1200" b="1">
            <a:solidFill>
              <a:schemeClr val="bg2">
                <a:lumMod val="50000"/>
              </a:schemeClr>
            </a:solidFill>
          </a:endParaRPr>
        </a:p>
      </cdr:txBody>
    </cdr:sp>
  </cdr:relSizeAnchor>
  <cdr:relSizeAnchor xmlns:cdr="http://schemas.openxmlformats.org/drawingml/2006/chartDrawing">
    <cdr:from>
      <cdr:x>0.36516</cdr:x>
      <cdr:y>0.10523</cdr:y>
    </cdr:from>
    <cdr:to>
      <cdr:x>0.39873</cdr:x>
      <cdr:y>0.22952</cdr:y>
    </cdr:to>
    <cdr:sp macro="" textlink="">
      <cdr:nvSpPr>
        <cdr:cNvPr id="71"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4006851" y="972246"/>
          <a:ext cx="368300" cy="1148347"/>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Canada</a:t>
          </a:r>
          <a:endParaRPr lang="en-GB" sz="1200" b="1">
            <a:solidFill>
              <a:schemeClr val="bg2">
                <a:lumMod val="50000"/>
              </a:schemeClr>
            </a:solidFill>
          </a:endParaRPr>
        </a:p>
      </cdr:txBody>
    </cdr:sp>
  </cdr:relSizeAnchor>
  <cdr:relSizeAnchor xmlns:cdr="http://schemas.openxmlformats.org/drawingml/2006/chartDrawing">
    <cdr:from>
      <cdr:x>0.31424</cdr:x>
      <cdr:y>0.10591</cdr:y>
    </cdr:from>
    <cdr:to>
      <cdr:x>0.34722</cdr:x>
      <cdr:y>0.23021</cdr:y>
    </cdr:to>
    <cdr:sp macro="" textlink="">
      <cdr:nvSpPr>
        <cdr:cNvPr id="72"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3448051" y="978529"/>
          <a:ext cx="361949" cy="1148439"/>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Australia</a:t>
          </a:r>
          <a:endParaRPr lang="en-GB" sz="1200" b="1">
            <a:solidFill>
              <a:schemeClr val="bg2">
                <a:lumMod val="50000"/>
              </a:schemeClr>
            </a:solidFill>
          </a:endParaRPr>
        </a:p>
      </cdr:txBody>
    </cdr:sp>
  </cdr:relSizeAnchor>
  <cdr:relSizeAnchor xmlns:cdr="http://schemas.openxmlformats.org/drawingml/2006/chartDrawing">
    <cdr:from>
      <cdr:x>0.47049</cdr:x>
      <cdr:y>0.10729</cdr:y>
    </cdr:from>
    <cdr:to>
      <cdr:x>0.50116</cdr:x>
      <cdr:y>0.23158</cdr:y>
    </cdr:to>
    <cdr:sp macro="" textlink="">
      <cdr:nvSpPr>
        <cdr:cNvPr id="74" name="TextBox 1">
          <a:extLst xmlns:a="http://schemas.openxmlformats.org/drawingml/2006/main">
            <a:ext uri="{FF2B5EF4-FFF2-40B4-BE49-F238E27FC236}">
              <a16:creationId xmlns:a16="http://schemas.microsoft.com/office/drawing/2014/main" id="{7F7CD5F9-CF96-4DC4-83A1-BB97FD162A46}"/>
            </a:ext>
          </a:extLst>
        </cdr:cNvPr>
        <cdr:cNvSpPr txBox="1"/>
      </cdr:nvSpPr>
      <cdr:spPr>
        <a:xfrm xmlns:a="http://schemas.openxmlformats.org/drawingml/2006/main">
          <a:off x="5162550" y="990600"/>
          <a:ext cx="336550" cy="1147601"/>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Ukraine</a:t>
          </a:r>
          <a:endParaRPr lang="en-GB" sz="1200" b="1">
            <a:solidFill>
              <a:schemeClr val="bg2">
                <a:lumMod val="50000"/>
              </a:schemeClr>
            </a:solidFill>
          </a:endParaRPr>
        </a:p>
      </cdr:txBody>
    </cdr:sp>
  </cdr:relSizeAnchor>
  <cdr:relSizeAnchor xmlns:cdr="http://schemas.openxmlformats.org/drawingml/2006/chartDrawing">
    <cdr:from>
      <cdr:x>0.4103</cdr:x>
      <cdr:y>0.10591</cdr:y>
    </cdr:from>
    <cdr:to>
      <cdr:x>0.44271</cdr:x>
      <cdr:y>0.23021</cdr:y>
    </cdr:to>
    <cdr:sp macro="" textlink="">
      <cdr:nvSpPr>
        <cdr:cNvPr id="75" name="TextBox 1">
          <a:extLst xmlns:a="http://schemas.openxmlformats.org/drawingml/2006/main">
            <a:ext uri="{FF2B5EF4-FFF2-40B4-BE49-F238E27FC236}">
              <a16:creationId xmlns:a16="http://schemas.microsoft.com/office/drawing/2014/main" id="{7F7CD5F9-CF96-4DC4-83A1-BB97FD162A46}"/>
            </a:ext>
          </a:extLst>
        </cdr:cNvPr>
        <cdr:cNvSpPr txBox="1"/>
      </cdr:nvSpPr>
      <cdr:spPr>
        <a:xfrm xmlns:a="http://schemas.openxmlformats.org/drawingml/2006/main">
          <a:off x="4502151" y="978529"/>
          <a:ext cx="355600" cy="1148439"/>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Slovenia</a:t>
          </a:r>
          <a:endParaRPr lang="en-GB" sz="1200" b="1">
            <a:solidFill>
              <a:schemeClr val="bg2">
                <a:lumMod val="50000"/>
              </a:schemeClr>
            </a:solidFill>
          </a:endParaRPr>
        </a:p>
      </cdr:txBody>
    </cdr:sp>
  </cdr:relSizeAnchor>
  <cdr:relSizeAnchor xmlns:cdr="http://schemas.openxmlformats.org/drawingml/2006/chartDrawing">
    <cdr:from>
      <cdr:x>0.58449</cdr:x>
      <cdr:y>0.1066</cdr:y>
    </cdr:from>
    <cdr:to>
      <cdr:x>0.61343</cdr:x>
      <cdr:y>0.2309</cdr:y>
    </cdr:to>
    <cdr:sp macro="" textlink="">
      <cdr:nvSpPr>
        <cdr:cNvPr id="76" name="TextBox 1">
          <a:extLst xmlns:a="http://schemas.openxmlformats.org/drawingml/2006/main">
            <a:ext uri="{FF2B5EF4-FFF2-40B4-BE49-F238E27FC236}">
              <a16:creationId xmlns:a16="http://schemas.microsoft.com/office/drawing/2014/main" id="{7F7CD5F9-CF96-4DC4-83A1-BB97FD162A46}"/>
            </a:ext>
          </a:extLst>
        </cdr:cNvPr>
        <cdr:cNvSpPr txBox="1"/>
      </cdr:nvSpPr>
      <cdr:spPr>
        <a:xfrm xmlns:a="http://schemas.openxmlformats.org/drawingml/2006/main">
          <a:off x="6413501" y="984904"/>
          <a:ext cx="317500" cy="1148439"/>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Iran</a:t>
          </a:r>
          <a:endParaRPr lang="en-GB" sz="1200" b="1">
            <a:solidFill>
              <a:schemeClr val="bg2">
                <a:lumMod val="50000"/>
              </a:schemeClr>
            </a:solidFill>
          </a:endParaRPr>
        </a:p>
      </cdr:txBody>
    </cdr:sp>
  </cdr:relSizeAnchor>
  <cdr:relSizeAnchor xmlns:cdr="http://schemas.openxmlformats.org/drawingml/2006/chartDrawing">
    <cdr:from>
      <cdr:x>0.75926</cdr:x>
      <cdr:y>0.10591</cdr:y>
    </cdr:from>
    <cdr:to>
      <cdr:x>0.79109</cdr:x>
      <cdr:y>0.23021</cdr:y>
    </cdr:to>
    <cdr:sp macro="" textlink="">
      <cdr:nvSpPr>
        <cdr:cNvPr id="77" name="TextBox 1">
          <a:extLst xmlns:a="http://schemas.openxmlformats.org/drawingml/2006/main">
            <a:ext uri="{FF2B5EF4-FFF2-40B4-BE49-F238E27FC236}">
              <a16:creationId xmlns:a16="http://schemas.microsoft.com/office/drawing/2014/main" id="{7F7CD5F9-CF96-4DC4-83A1-BB97FD162A46}"/>
            </a:ext>
          </a:extLst>
        </cdr:cNvPr>
        <cdr:cNvSpPr txBox="1"/>
      </cdr:nvSpPr>
      <cdr:spPr>
        <a:xfrm xmlns:a="http://schemas.openxmlformats.org/drawingml/2006/main">
          <a:off x="8331200" y="977900"/>
          <a:ext cx="349250" cy="1147601"/>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Bahrain</a:t>
          </a:r>
          <a:endParaRPr lang="en-GB" sz="1200" b="1">
            <a:solidFill>
              <a:schemeClr val="bg2">
                <a:lumMod val="50000"/>
              </a:schemeClr>
            </a:solidFill>
          </a:endParaRPr>
        </a:p>
      </cdr:txBody>
    </cdr:sp>
  </cdr:relSizeAnchor>
  <cdr:relSizeAnchor xmlns:cdr="http://schemas.openxmlformats.org/drawingml/2006/chartDrawing">
    <cdr:from>
      <cdr:x>0.45313</cdr:x>
      <cdr:y>0.10859</cdr:y>
    </cdr:from>
    <cdr:to>
      <cdr:x>0.48438</cdr:x>
      <cdr:y>0.23093</cdr:y>
    </cdr:to>
    <cdr:sp macro="" textlink="">
      <cdr:nvSpPr>
        <cdr:cNvPr id="79" name="TextBox 1">
          <a:extLst xmlns:a="http://schemas.openxmlformats.org/drawingml/2006/main">
            <a:ext uri="{FF2B5EF4-FFF2-40B4-BE49-F238E27FC236}">
              <a16:creationId xmlns:a16="http://schemas.microsoft.com/office/drawing/2014/main" id="{35FD3057-1E3D-4C18-BD84-DB44F723A730}"/>
            </a:ext>
          </a:extLst>
        </cdr:cNvPr>
        <cdr:cNvSpPr txBox="1"/>
      </cdr:nvSpPr>
      <cdr:spPr>
        <a:xfrm xmlns:a="http://schemas.openxmlformats.org/drawingml/2006/main">
          <a:off x="4972050" y="1003301"/>
          <a:ext cx="342900" cy="1130300"/>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Lithuania</a:t>
          </a:r>
          <a:endParaRPr lang="en-GB" sz="1200" b="1">
            <a:solidFill>
              <a:schemeClr val="bg2">
                <a:lumMod val="50000"/>
              </a:schemeClr>
            </a:solidFill>
          </a:endParaRPr>
        </a:p>
      </cdr:txBody>
    </cdr:sp>
  </cdr:relSizeAnchor>
  <cdr:relSizeAnchor xmlns:cdr="http://schemas.openxmlformats.org/drawingml/2006/chartDrawing">
    <cdr:from>
      <cdr:x>0.51563</cdr:x>
      <cdr:y>0.10859</cdr:y>
    </cdr:from>
    <cdr:to>
      <cdr:x>0.55035</cdr:x>
      <cdr:y>0.23093</cdr:y>
    </cdr:to>
    <cdr:sp macro="" textlink="">
      <cdr:nvSpPr>
        <cdr:cNvPr id="83" name="TextBox 1">
          <a:extLst xmlns:a="http://schemas.openxmlformats.org/drawingml/2006/main">
            <a:ext uri="{FF2B5EF4-FFF2-40B4-BE49-F238E27FC236}">
              <a16:creationId xmlns:a16="http://schemas.microsoft.com/office/drawing/2014/main" id="{35FD3057-1E3D-4C18-BD84-DB44F723A730}"/>
            </a:ext>
          </a:extLst>
        </cdr:cNvPr>
        <cdr:cNvSpPr txBox="1"/>
      </cdr:nvSpPr>
      <cdr:spPr>
        <a:xfrm xmlns:a="http://schemas.openxmlformats.org/drawingml/2006/main">
          <a:off x="5657850" y="1003300"/>
          <a:ext cx="381000" cy="1130299"/>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Chile</a:t>
          </a:r>
          <a:endParaRPr lang="en-GB" sz="1200" b="1">
            <a:solidFill>
              <a:schemeClr val="bg2">
                <a:lumMod val="50000"/>
              </a:schemeClr>
            </a:solidFill>
          </a:endParaRPr>
        </a:p>
      </cdr:txBody>
    </cdr:sp>
  </cdr:relSizeAnchor>
  <cdr:relSizeAnchor xmlns:cdr="http://schemas.openxmlformats.org/drawingml/2006/chartDrawing">
    <cdr:from>
      <cdr:x>0.65509</cdr:x>
      <cdr:y>0.10859</cdr:y>
    </cdr:from>
    <cdr:to>
      <cdr:x>0.68692</cdr:x>
      <cdr:y>0.23162</cdr:y>
    </cdr:to>
    <cdr:sp macro="" textlink="">
      <cdr:nvSpPr>
        <cdr:cNvPr id="84" name="TextBox 1">
          <a:extLst xmlns:a="http://schemas.openxmlformats.org/drawingml/2006/main">
            <a:ext uri="{FF2B5EF4-FFF2-40B4-BE49-F238E27FC236}">
              <a16:creationId xmlns:a16="http://schemas.microsoft.com/office/drawing/2014/main" id="{35FD3057-1E3D-4C18-BD84-DB44F723A730}"/>
            </a:ext>
          </a:extLst>
        </cdr:cNvPr>
        <cdr:cNvSpPr txBox="1"/>
      </cdr:nvSpPr>
      <cdr:spPr>
        <a:xfrm xmlns:a="http://schemas.openxmlformats.org/drawingml/2006/main">
          <a:off x="7188200" y="1003301"/>
          <a:ext cx="349250" cy="1136650"/>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Egypt</a:t>
          </a:r>
          <a:endParaRPr lang="en-GB" sz="1200" b="1">
            <a:solidFill>
              <a:schemeClr val="bg2">
                <a:lumMod val="50000"/>
              </a:schemeClr>
            </a:solidFill>
          </a:endParaRPr>
        </a:p>
      </cdr:txBody>
    </cdr:sp>
  </cdr:relSizeAnchor>
  <cdr:relSizeAnchor xmlns:cdr="http://schemas.openxmlformats.org/drawingml/2006/chartDrawing">
    <cdr:from>
      <cdr:x>0.70718</cdr:x>
      <cdr:y>0.10722</cdr:y>
    </cdr:from>
    <cdr:to>
      <cdr:x>0.73843</cdr:x>
      <cdr:y>0.23151</cdr:y>
    </cdr:to>
    <cdr:sp macro="" textlink="">
      <cdr:nvSpPr>
        <cdr:cNvPr id="85" name="TextBox 1">
          <a:extLst xmlns:a="http://schemas.openxmlformats.org/drawingml/2006/main">
            <a:ext uri="{FF2B5EF4-FFF2-40B4-BE49-F238E27FC236}">
              <a16:creationId xmlns:a16="http://schemas.microsoft.com/office/drawing/2014/main" id="{35FD3057-1E3D-4C18-BD84-DB44F723A730}"/>
            </a:ext>
          </a:extLst>
        </cdr:cNvPr>
        <cdr:cNvSpPr txBox="1"/>
      </cdr:nvSpPr>
      <cdr:spPr>
        <a:xfrm xmlns:a="http://schemas.openxmlformats.org/drawingml/2006/main">
          <a:off x="7759700" y="990600"/>
          <a:ext cx="342900" cy="1148347"/>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UAE</a:t>
          </a:r>
          <a:endParaRPr lang="en-GB" sz="1200" b="1">
            <a:solidFill>
              <a:schemeClr val="bg2">
                <a:lumMod val="50000"/>
              </a:schemeClr>
            </a:solidFill>
          </a:endParaRPr>
        </a:p>
      </cdr:txBody>
    </cdr:sp>
  </cdr:relSizeAnchor>
  <cdr:relSizeAnchor xmlns:cdr="http://schemas.openxmlformats.org/drawingml/2006/chartDrawing">
    <cdr:from>
      <cdr:x>0.83449</cdr:x>
      <cdr:y>0.94088</cdr:y>
    </cdr:from>
    <cdr:to>
      <cdr:x>0.8802</cdr:x>
      <cdr:y>0.94112</cdr:y>
    </cdr:to>
    <cdr:cxnSp macro="">
      <cdr:nvCxnSpPr>
        <cdr:cNvPr id="23" name="Straight Connector 22">
          <a:extLst xmlns:a="http://schemas.openxmlformats.org/drawingml/2006/main">
            <a:ext uri="{FF2B5EF4-FFF2-40B4-BE49-F238E27FC236}">
              <a16:creationId xmlns:a16="http://schemas.microsoft.com/office/drawing/2014/main" id="{AA5A5D22-32B9-47EF-917F-042582BD56FA}"/>
            </a:ext>
          </a:extLst>
        </cdr:cNvPr>
        <cdr:cNvCxnSpPr/>
      </cdr:nvCxnSpPr>
      <cdr:spPr>
        <a:xfrm xmlns:a="http://schemas.openxmlformats.org/drawingml/2006/main">
          <a:off x="9156730" y="8692986"/>
          <a:ext cx="501567" cy="2218"/>
        </a:xfrm>
        <a:prstGeom xmlns:a="http://schemas.openxmlformats.org/drawingml/2006/main" prst="line">
          <a:avLst/>
        </a:prstGeom>
        <a:ln xmlns:a="http://schemas.openxmlformats.org/drawingml/2006/main" w="57150">
          <a:solidFill>
            <a:schemeClr val="tx1">
              <a:lumMod val="50000"/>
              <a:lumOff val="5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0.68461</cdr:x>
      <cdr:y>0.62199</cdr:y>
    </cdr:from>
    <cdr:to>
      <cdr:x>0.8941</cdr:x>
      <cdr:y>0.69217</cdr:y>
    </cdr:to>
    <cdr:sp macro="" textlink="">
      <cdr:nvSpPr>
        <cdr:cNvPr id="86" name="TextBox 1">
          <a:extLst xmlns:a="http://schemas.openxmlformats.org/drawingml/2006/main">
            <a:ext uri="{FF2B5EF4-FFF2-40B4-BE49-F238E27FC236}">
              <a16:creationId xmlns:a16="http://schemas.microsoft.com/office/drawing/2014/main" id="{9CC81C17-C22D-4C5D-BC65-E366579C2084}"/>
            </a:ext>
          </a:extLst>
        </cdr:cNvPr>
        <cdr:cNvSpPr txBox="1"/>
      </cdr:nvSpPr>
      <cdr:spPr>
        <a:xfrm xmlns:a="http://schemas.openxmlformats.org/drawingml/2006/main">
          <a:off x="7512050" y="5746750"/>
          <a:ext cx="2298700" cy="64833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2000" b="1" u="none" baseline="0">
              <a:solidFill>
                <a:schemeClr val="tx1">
                  <a:lumMod val="50000"/>
                  <a:lumOff val="50000"/>
                </a:schemeClr>
              </a:solidFill>
            </a:rPr>
            <a:t>Reality-Constrained Responses (grey)</a:t>
          </a:r>
          <a:endParaRPr lang="en-GB" sz="2000" b="0" u="none">
            <a:solidFill>
              <a:schemeClr val="tx1">
                <a:lumMod val="50000"/>
                <a:lumOff val="50000"/>
              </a:schemeClr>
            </a:solidFill>
          </a:endParaRPr>
        </a:p>
      </cdr:txBody>
    </cdr:sp>
  </cdr:relSizeAnchor>
  <cdr:relSizeAnchor xmlns:cdr="http://schemas.openxmlformats.org/drawingml/2006/chartDrawing">
    <cdr:from>
      <cdr:x>0.48785</cdr:x>
      <cdr:y>0.30069</cdr:y>
    </cdr:from>
    <cdr:to>
      <cdr:x>0.69734</cdr:x>
      <cdr:y>0.37086</cdr:y>
    </cdr:to>
    <cdr:sp macro="" textlink="">
      <cdr:nvSpPr>
        <cdr:cNvPr id="87" name="TextBox 1">
          <a:extLst xmlns:a="http://schemas.openxmlformats.org/drawingml/2006/main">
            <a:ext uri="{FF2B5EF4-FFF2-40B4-BE49-F238E27FC236}">
              <a16:creationId xmlns:a16="http://schemas.microsoft.com/office/drawing/2014/main" id="{371C8F08-BEF3-4265-96AA-1A366C0DFA6C}"/>
            </a:ext>
          </a:extLst>
        </cdr:cNvPr>
        <cdr:cNvSpPr txBox="1"/>
      </cdr:nvSpPr>
      <cdr:spPr>
        <a:xfrm xmlns:a="http://schemas.openxmlformats.org/drawingml/2006/main">
          <a:off x="5735400" y="2791750"/>
          <a:ext cx="2462884" cy="651501"/>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2000" b="1" u="none" baseline="0">
              <a:solidFill>
                <a:sysClr val="windowText" lastClr="000000"/>
              </a:solidFill>
            </a:rPr>
            <a:t>Unconstrained Responses (black)</a:t>
          </a:r>
          <a:endParaRPr lang="en-GB" sz="2000" b="0" u="none">
            <a:solidFill>
              <a:sysClr val="windowText" lastClr="000000"/>
            </a:solidFill>
          </a:endParaRPr>
        </a:p>
      </cdr:txBody>
    </cdr:sp>
  </cdr:relSizeAnchor>
  <cdr:relSizeAnchor xmlns:cdr="http://schemas.openxmlformats.org/drawingml/2006/chartDrawing">
    <cdr:from>
      <cdr:x>0.79136</cdr:x>
      <cdr:y>0.29448</cdr:y>
    </cdr:from>
    <cdr:to>
      <cdr:x>0.96644</cdr:x>
      <cdr:y>0.32965</cdr:y>
    </cdr:to>
    <cdr:sp macro="" textlink="">
      <cdr:nvSpPr>
        <cdr:cNvPr id="53" name="TextBox 1">
          <a:extLst xmlns:a="http://schemas.openxmlformats.org/drawingml/2006/main">
            <a:ext uri="{FF2B5EF4-FFF2-40B4-BE49-F238E27FC236}">
              <a16:creationId xmlns:a16="http://schemas.microsoft.com/office/drawing/2014/main" id="{12E15DAB-E6D3-4A12-9A88-0A443C9F3EFC}"/>
            </a:ext>
          </a:extLst>
        </cdr:cNvPr>
        <cdr:cNvSpPr txBox="1"/>
      </cdr:nvSpPr>
      <cdr:spPr>
        <a:xfrm xmlns:a="http://schemas.openxmlformats.org/drawingml/2006/main">
          <a:off x="8683435" y="2720774"/>
          <a:ext cx="1921065" cy="32494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600" b="1">
              <a:solidFill>
                <a:sysClr val="windowText" lastClr="000000"/>
              </a:solidFill>
            </a:rPr>
            <a:t>MWA </a:t>
          </a:r>
          <a:r>
            <a:rPr lang="en-GB" sz="1600" b="1" u="sng">
              <a:solidFill>
                <a:sysClr val="windowText" lastClr="000000"/>
              </a:solidFill>
            </a:rPr>
            <a:t>+1Y</a:t>
          </a:r>
          <a:endParaRPr lang="en-GB" sz="1600" b="1">
            <a:solidFill>
              <a:sysClr val="windowText" lastClr="000000"/>
            </a:solidFill>
          </a:endParaRPr>
        </a:p>
      </cdr:txBody>
    </cdr:sp>
  </cdr:relSizeAnchor>
  <cdr:relSizeAnchor xmlns:cdr="http://schemas.openxmlformats.org/drawingml/2006/chartDrawing">
    <cdr:from>
      <cdr:x>0.21173</cdr:x>
      <cdr:y>0.31089</cdr:y>
    </cdr:from>
    <cdr:to>
      <cdr:x>0.79599</cdr:x>
      <cdr:y>0.70366</cdr:y>
    </cdr:to>
    <cdr:cxnSp macro="">
      <cdr:nvCxnSpPr>
        <cdr:cNvPr id="55" name="Straight Connector 54">
          <a:extLst xmlns:a="http://schemas.openxmlformats.org/drawingml/2006/main">
            <a:ext uri="{FF2B5EF4-FFF2-40B4-BE49-F238E27FC236}">
              <a16:creationId xmlns:a16="http://schemas.microsoft.com/office/drawing/2014/main" id="{F8278B57-CB1B-4C2C-871F-B593AE1CA1B2}"/>
            </a:ext>
          </a:extLst>
        </cdr:cNvPr>
        <cdr:cNvCxnSpPr/>
      </cdr:nvCxnSpPr>
      <cdr:spPr>
        <a:xfrm xmlns:a="http://schemas.openxmlformats.org/drawingml/2006/main" flipV="1">
          <a:off x="2489200" y="2886529"/>
          <a:ext cx="6868894" cy="3646715"/>
        </a:xfrm>
        <a:prstGeom xmlns:a="http://schemas.openxmlformats.org/drawingml/2006/main" prst="line">
          <a:avLst/>
        </a:prstGeom>
        <a:ln xmlns:a="http://schemas.openxmlformats.org/drawingml/2006/main" w="34925">
          <a:solidFill>
            <a:schemeClr val="tx1">
              <a:alpha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0.23239</cdr:x>
      <cdr:y>0.6687</cdr:y>
    </cdr:from>
    <cdr:to>
      <cdr:x>0.27987</cdr:x>
      <cdr:y>0.70326</cdr:y>
    </cdr:to>
    <cdr:sp macro="" textlink="">
      <cdr:nvSpPr>
        <cdr:cNvPr id="78" name="TextBox 1">
          <a:extLst xmlns:a="http://schemas.openxmlformats.org/drawingml/2006/main">
            <a:ext uri="{FF2B5EF4-FFF2-40B4-BE49-F238E27FC236}">
              <a16:creationId xmlns:a16="http://schemas.microsoft.com/office/drawing/2014/main" id="{E29999EA-ACAE-4180-B3D0-DCD006AF6175}"/>
            </a:ext>
          </a:extLst>
        </cdr:cNvPr>
        <cdr:cNvSpPr txBox="1"/>
      </cdr:nvSpPr>
      <cdr:spPr>
        <a:xfrm xmlns:a="http://schemas.openxmlformats.org/drawingml/2006/main" rot="19896233">
          <a:off x="2732090" y="6208654"/>
          <a:ext cx="558202" cy="3208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600" b="1" u="none">
              <a:solidFill>
                <a:sysClr val="windowText" lastClr="000000"/>
              </a:solidFill>
            </a:rPr>
            <a:t>+1Y </a:t>
          </a:r>
        </a:p>
      </cdr:txBody>
    </cdr:sp>
  </cdr:relSizeAnchor>
  <cdr:relSizeAnchor xmlns:cdr="http://schemas.openxmlformats.org/drawingml/2006/chartDrawing">
    <cdr:from>
      <cdr:x>0.06192</cdr:x>
      <cdr:y>0.10103</cdr:y>
    </cdr:from>
    <cdr:to>
      <cdr:x>0.22222</cdr:x>
      <cdr:y>0.19457</cdr:y>
    </cdr:to>
    <cdr:sp macro="" textlink="">
      <cdr:nvSpPr>
        <cdr:cNvPr id="80" name="TextBox 1">
          <a:extLst xmlns:a="http://schemas.openxmlformats.org/drawingml/2006/main">
            <a:ext uri="{FF2B5EF4-FFF2-40B4-BE49-F238E27FC236}">
              <a16:creationId xmlns:a16="http://schemas.microsoft.com/office/drawing/2014/main" id="{B92AF4FA-4DE3-BDA9-E09A-A699B9A669E8}"/>
            </a:ext>
          </a:extLst>
        </cdr:cNvPr>
        <cdr:cNvSpPr txBox="1"/>
      </cdr:nvSpPr>
      <cdr:spPr>
        <a:xfrm xmlns:a="http://schemas.openxmlformats.org/drawingml/2006/main">
          <a:off x="679451" y="933450"/>
          <a:ext cx="1758950" cy="86423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800" b="0" u="none" baseline="0">
              <a:solidFill>
                <a:schemeClr val="bg2">
                  <a:lumMod val="50000"/>
                </a:schemeClr>
              </a:solidFill>
            </a:rPr>
            <a:t>Example nation positions --&gt;</a:t>
          </a:r>
          <a:endParaRPr lang="en-GB" sz="1800" b="0" u="none">
            <a:solidFill>
              <a:schemeClr val="bg2">
                <a:lumMod val="50000"/>
              </a:schemeClr>
            </a:solidFill>
          </a:endParaRPr>
        </a:p>
      </cdr:txBody>
    </cdr:sp>
  </cdr:relSizeAnchor>
</c:userShapes>
</file>

<file path=xl/drawings/drawing113.xml><?xml version="1.0" encoding="utf-8"?>
<c:userShapes xmlns:c="http://schemas.openxmlformats.org/drawingml/2006/chart">
  <cdr:relSizeAnchor xmlns:cdr="http://schemas.openxmlformats.org/drawingml/2006/chartDrawing">
    <cdr:from>
      <cdr:x>0.78588</cdr:x>
      <cdr:y>0.24563</cdr:y>
    </cdr:from>
    <cdr:to>
      <cdr:x>0.89699</cdr:x>
      <cdr:y>0.28256</cdr:y>
    </cdr:to>
    <cdr:sp macro="" textlink="">
      <cdr:nvSpPr>
        <cdr:cNvPr id="60" name="TextBox 1">
          <a:extLst xmlns:a="http://schemas.openxmlformats.org/drawingml/2006/main">
            <a:ext uri="{FF2B5EF4-FFF2-40B4-BE49-F238E27FC236}">
              <a16:creationId xmlns:a16="http://schemas.microsoft.com/office/drawing/2014/main" id="{9F133AA4-1308-45EF-9CB6-A58B84DB92F6}"/>
            </a:ext>
          </a:extLst>
        </cdr:cNvPr>
        <cdr:cNvSpPr txBox="1"/>
      </cdr:nvSpPr>
      <cdr:spPr>
        <a:xfrm xmlns:a="http://schemas.openxmlformats.org/drawingml/2006/main">
          <a:off x="9239255" y="2280557"/>
          <a:ext cx="1306273" cy="342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600" b="1">
              <a:solidFill>
                <a:sysClr val="windowText" lastClr="000000"/>
              </a:solidFill>
            </a:rPr>
            <a:t>SA</a:t>
          </a:r>
        </a:p>
      </cdr:txBody>
    </cdr:sp>
  </cdr:relSizeAnchor>
  <cdr:relSizeAnchor xmlns:cdr="http://schemas.openxmlformats.org/drawingml/2006/chartDrawing">
    <cdr:from>
      <cdr:x>0.76771</cdr:x>
      <cdr:y>0.33002</cdr:y>
    </cdr:from>
    <cdr:to>
      <cdr:x>0.89769</cdr:x>
      <cdr:y>0.36976</cdr:y>
    </cdr:to>
    <cdr:sp macro="" textlink="">
      <cdr:nvSpPr>
        <cdr:cNvPr id="61" name="TextBox 1">
          <a:extLst xmlns:a="http://schemas.openxmlformats.org/drawingml/2006/main">
            <a:ext uri="{FF2B5EF4-FFF2-40B4-BE49-F238E27FC236}">
              <a16:creationId xmlns:a16="http://schemas.microsoft.com/office/drawing/2014/main" id="{C4405D7D-6D04-428F-8C35-AB7989633B5D}"/>
            </a:ext>
          </a:extLst>
        </cdr:cNvPr>
        <cdr:cNvSpPr txBox="1"/>
      </cdr:nvSpPr>
      <cdr:spPr>
        <a:xfrm xmlns:a="http://schemas.openxmlformats.org/drawingml/2006/main">
          <a:off x="8423928" y="3049137"/>
          <a:ext cx="1426245" cy="3671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nSpc>
              <a:spcPct val="90000"/>
            </a:lnSpc>
          </a:pPr>
          <a:r>
            <a:rPr lang="en-GB" sz="1600" b="1">
              <a:solidFill>
                <a:sysClr val="windowText" lastClr="000000"/>
              </a:solidFill>
            </a:rPr>
            <a:t>WA &amp; </a:t>
          </a:r>
          <a:r>
            <a:rPr lang="en-GB" sz="1600" b="1" u="none">
              <a:solidFill>
                <a:sysClr val="windowText" lastClr="000000"/>
              </a:solidFill>
            </a:rPr>
            <a:t>WA1</a:t>
          </a:r>
        </a:p>
      </cdr:txBody>
    </cdr:sp>
  </cdr:relSizeAnchor>
  <cdr:relSizeAnchor xmlns:cdr="http://schemas.openxmlformats.org/drawingml/2006/chartDrawing">
    <cdr:from>
      <cdr:x>0.78889</cdr:x>
      <cdr:y>0.27142</cdr:y>
    </cdr:from>
    <cdr:to>
      <cdr:x>0.90833</cdr:x>
      <cdr:y>0.30366</cdr:y>
    </cdr:to>
    <cdr:sp macro="" textlink="">
      <cdr:nvSpPr>
        <cdr:cNvPr id="62" name="TextBox 1">
          <a:extLst xmlns:a="http://schemas.openxmlformats.org/drawingml/2006/main">
            <a:ext uri="{FF2B5EF4-FFF2-40B4-BE49-F238E27FC236}">
              <a16:creationId xmlns:a16="http://schemas.microsoft.com/office/drawing/2014/main" id="{C4405D7D-6D04-428F-8C35-AB7989633B5D}"/>
            </a:ext>
          </a:extLst>
        </cdr:cNvPr>
        <cdr:cNvSpPr txBox="1"/>
      </cdr:nvSpPr>
      <cdr:spPr>
        <a:xfrm xmlns:a="http://schemas.openxmlformats.org/drawingml/2006/main">
          <a:off x="9274642" y="2520043"/>
          <a:ext cx="1404244" cy="2993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600" b="1">
              <a:solidFill>
                <a:sysClr val="windowText" lastClr="000000"/>
              </a:solidFill>
            </a:rPr>
            <a:t>MSA</a:t>
          </a:r>
        </a:p>
      </cdr:txBody>
    </cdr:sp>
  </cdr:relSizeAnchor>
  <cdr:relSizeAnchor xmlns:cdr="http://schemas.openxmlformats.org/drawingml/2006/chartDrawing">
    <cdr:from>
      <cdr:x>0.26273</cdr:x>
      <cdr:y>0.09353</cdr:y>
    </cdr:from>
    <cdr:to>
      <cdr:x>0.28993</cdr:x>
      <cdr:y>0.2304</cdr:y>
    </cdr:to>
    <cdr:sp macro="" textlink="">
      <cdr:nvSpPr>
        <cdr:cNvPr id="2" name="TextBox 1">
          <a:extLst xmlns:a="http://schemas.openxmlformats.org/drawingml/2006/main">
            <a:ext uri="{FF2B5EF4-FFF2-40B4-BE49-F238E27FC236}">
              <a16:creationId xmlns:a16="http://schemas.microsoft.com/office/drawing/2014/main" id="{3000C736-E92D-4A30-A5F5-4CB95A4EE226}"/>
            </a:ext>
          </a:extLst>
        </cdr:cNvPr>
        <cdr:cNvSpPr txBox="1"/>
      </cdr:nvSpPr>
      <cdr:spPr>
        <a:xfrm xmlns:a="http://schemas.openxmlformats.org/drawingml/2006/main">
          <a:off x="2882901" y="864172"/>
          <a:ext cx="298450" cy="1264576"/>
        </a:xfrm>
        <a:prstGeom xmlns:a="http://schemas.openxmlformats.org/drawingml/2006/main" prst="rect">
          <a:avLst/>
        </a:prstGeom>
      </cdr:spPr>
      <cdr:txBody>
        <a:bodyPr xmlns:a="http://schemas.openxmlformats.org/drawingml/2006/main" vertOverflow="clip" vert="vert270" wrap="square" rtlCol="0"/>
        <a:lstStyle xmlns:a="http://schemas.openxmlformats.org/drawingml/2006/main"/>
        <a:p xmlns:a="http://schemas.openxmlformats.org/drawingml/2006/main">
          <a:r>
            <a:rPr lang="en-GB" sz="1200" b="1">
              <a:solidFill>
                <a:schemeClr val="bg2">
                  <a:lumMod val="50000"/>
                </a:schemeClr>
              </a:solidFill>
            </a:rPr>
            <a:t>&lt;---</a:t>
          </a:r>
          <a:r>
            <a:rPr lang="en-GB" sz="1200" b="1" baseline="0">
              <a:solidFill>
                <a:schemeClr val="bg2">
                  <a:lumMod val="50000"/>
                </a:schemeClr>
              </a:solidFill>
            </a:rPr>
            <a:t>  </a:t>
          </a:r>
          <a:r>
            <a:rPr lang="en-GB" sz="1200" b="1">
              <a:solidFill>
                <a:schemeClr val="bg2">
                  <a:lumMod val="50000"/>
                </a:schemeClr>
              </a:solidFill>
            </a:rPr>
            <a:t>Great Britain</a:t>
          </a:r>
        </a:p>
      </cdr:txBody>
    </cdr:sp>
  </cdr:relSizeAnchor>
  <cdr:relSizeAnchor xmlns:cdr="http://schemas.openxmlformats.org/drawingml/2006/chartDrawing">
    <cdr:from>
      <cdr:x>0.22512</cdr:x>
      <cdr:y>0.10591</cdr:y>
    </cdr:from>
    <cdr:to>
      <cdr:x>0.25637</cdr:x>
      <cdr:y>0.23021</cdr:y>
    </cdr:to>
    <cdr:sp macro="" textlink="">
      <cdr:nvSpPr>
        <cdr:cNvPr id="34" name="TextBox 1">
          <a:extLst xmlns:a="http://schemas.openxmlformats.org/drawingml/2006/main">
            <a:ext uri="{FF2B5EF4-FFF2-40B4-BE49-F238E27FC236}">
              <a16:creationId xmlns:a16="http://schemas.microsoft.com/office/drawing/2014/main" id="{9CC094D0-38B2-4D59-A58E-29F9BE9CAFE1}"/>
            </a:ext>
          </a:extLst>
        </cdr:cNvPr>
        <cdr:cNvSpPr txBox="1"/>
      </cdr:nvSpPr>
      <cdr:spPr>
        <a:xfrm xmlns:a="http://schemas.openxmlformats.org/drawingml/2006/main">
          <a:off x="2470151" y="978529"/>
          <a:ext cx="342900" cy="1148439"/>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Sweden</a:t>
          </a:r>
          <a:endParaRPr lang="en-GB" sz="1200" b="1">
            <a:solidFill>
              <a:schemeClr val="bg2">
                <a:lumMod val="50000"/>
              </a:schemeClr>
            </a:solidFill>
          </a:endParaRPr>
        </a:p>
      </cdr:txBody>
    </cdr:sp>
  </cdr:relSizeAnchor>
  <cdr:relSizeAnchor xmlns:cdr="http://schemas.openxmlformats.org/drawingml/2006/chartDrawing">
    <cdr:from>
      <cdr:x>0.32581</cdr:x>
      <cdr:y>0.10591</cdr:y>
    </cdr:from>
    <cdr:to>
      <cdr:x>0.35532</cdr:x>
      <cdr:y>0.23021</cdr:y>
    </cdr:to>
    <cdr:sp macro="" textlink="">
      <cdr:nvSpPr>
        <cdr:cNvPr id="35" name="TextBox 1">
          <a:extLst xmlns:a="http://schemas.openxmlformats.org/drawingml/2006/main">
            <a:ext uri="{FF2B5EF4-FFF2-40B4-BE49-F238E27FC236}">
              <a16:creationId xmlns:a16="http://schemas.microsoft.com/office/drawing/2014/main" id="{E8B1EDD4-2E23-4235-B168-C1FF962E4AE1}"/>
            </a:ext>
          </a:extLst>
        </cdr:cNvPr>
        <cdr:cNvSpPr txBox="1"/>
      </cdr:nvSpPr>
      <cdr:spPr>
        <a:xfrm xmlns:a="http://schemas.openxmlformats.org/drawingml/2006/main">
          <a:off x="3575050" y="978529"/>
          <a:ext cx="323849" cy="1148439"/>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Finland</a:t>
          </a:r>
          <a:endParaRPr lang="en-GB" sz="1200" b="1">
            <a:solidFill>
              <a:schemeClr val="bg2">
                <a:lumMod val="50000"/>
              </a:schemeClr>
            </a:solidFill>
          </a:endParaRPr>
        </a:p>
      </cdr:txBody>
    </cdr:sp>
  </cdr:relSizeAnchor>
  <cdr:relSizeAnchor xmlns:cdr="http://schemas.openxmlformats.org/drawingml/2006/chartDrawing">
    <cdr:from>
      <cdr:x>0.25174</cdr:x>
      <cdr:y>0.1066</cdr:y>
    </cdr:from>
    <cdr:to>
      <cdr:x>0.28067</cdr:x>
      <cdr:y>0.2309</cdr:y>
    </cdr:to>
    <cdr:sp macro="" textlink="">
      <cdr:nvSpPr>
        <cdr:cNvPr id="36" name="TextBox 1">
          <a:extLst xmlns:a="http://schemas.openxmlformats.org/drawingml/2006/main">
            <a:ext uri="{FF2B5EF4-FFF2-40B4-BE49-F238E27FC236}">
              <a16:creationId xmlns:a16="http://schemas.microsoft.com/office/drawing/2014/main" id="{9C6763B8-8DA3-4AA9-BAAE-55620E9824D5}"/>
            </a:ext>
          </a:extLst>
        </cdr:cNvPr>
        <cdr:cNvSpPr txBox="1"/>
      </cdr:nvSpPr>
      <cdr:spPr>
        <a:xfrm xmlns:a="http://schemas.openxmlformats.org/drawingml/2006/main">
          <a:off x="2762250" y="984904"/>
          <a:ext cx="317500" cy="1148439"/>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Denmark</a:t>
          </a:r>
          <a:endParaRPr lang="en-GB" sz="1200" b="1">
            <a:solidFill>
              <a:schemeClr val="bg2">
                <a:lumMod val="50000"/>
              </a:schemeClr>
            </a:solidFill>
          </a:endParaRPr>
        </a:p>
      </cdr:txBody>
    </cdr:sp>
  </cdr:relSizeAnchor>
  <cdr:relSizeAnchor xmlns:cdr="http://schemas.openxmlformats.org/drawingml/2006/chartDrawing">
    <cdr:from>
      <cdr:x>0.39178</cdr:x>
      <cdr:y>0.10729</cdr:y>
    </cdr:from>
    <cdr:to>
      <cdr:x>0.42477</cdr:x>
      <cdr:y>0.22971</cdr:y>
    </cdr:to>
    <cdr:sp macro="" textlink="">
      <cdr:nvSpPr>
        <cdr:cNvPr id="38"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4298951" y="991279"/>
          <a:ext cx="361949" cy="1131069"/>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Spain</a:t>
          </a:r>
          <a:endParaRPr lang="en-GB" sz="1200" b="1">
            <a:solidFill>
              <a:schemeClr val="bg2">
                <a:lumMod val="50000"/>
              </a:schemeClr>
            </a:solidFill>
          </a:endParaRPr>
        </a:p>
      </cdr:txBody>
    </cdr:sp>
  </cdr:relSizeAnchor>
  <cdr:relSizeAnchor xmlns:cdr="http://schemas.openxmlformats.org/drawingml/2006/chartDrawing">
    <cdr:from>
      <cdr:x>0.34086</cdr:x>
      <cdr:y>0.1066</cdr:y>
    </cdr:from>
    <cdr:to>
      <cdr:x>0.36979</cdr:x>
      <cdr:y>0.2309</cdr:y>
    </cdr:to>
    <cdr:sp macro="" textlink="">
      <cdr:nvSpPr>
        <cdr:cNvPr id="41"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3740151" y="984904"/>
          <a:ext cx="317500" cy="1148439"/>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France</a:t>
          </a:r>
          <a:endParaRPr lang="en-GB" sz="1200" b="1">
            <a:solidFill>
              <a:schemeClr val="bg2">
                <a:lumMod val="50000"/>
              </a:schemeClr>
            </a:solidFill>
          </a:endParaRPr>
        </a:p>
      </cdr:txBody>
    </cdr:sp>
  </cdr:relSizeAnchor>
  <cdr:relSizeAnchor xmlns:cdr="http://schemas.openxmlformats.org/drawingml/2006/chartDrawing">
    <cdr:from>
      <cdr:x>0.54051</cdr:x>
      <cdr:y>0.10935</cdr:y>
    </cdr:from>
    <cdr:to>
      <cdr:x>0.56887</cdr:x>
      <cdr:y>0.23109</cdr:y>
    </cdr:to>
    <cdr:sp macro="" textlink="">
      <cdr:nvSpPr>
        <cdr:cNvPr id="42"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5930900" y="1010312"/>
          <a:ext cx="311150" cy="1124786"/>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Italy</a:t>
          </a:r>
          <a:endParaRPr lang="en-GB" sz="1200" b="1">
            <a:solidFill>
              <a:schemeClr val="bg2">
                <a:lumMod val="50000"/>
              </a:schemeClr>
            </a:solidFill>
          </a:endParaRPr>
        </a:p>
      </cdr:txBody>
    </cdr:sp>
  </cdr:relSizeAnchor>
  <cdr:relSizeAnchor xmlns:cdr="http://schemas.openxmlformats.org/drawingml/2006/chartDrawing">
    <cdr:from>
      <cdr:x>0.29572</cdr:x>
      <cdr:y>0.09972</cdr:y>
    </cdr:from>
    <cdr:to>
      <cdr:x>0.32523</cdr:x>
      <cdr:y>0.2309</cdr:y>
    </cdr:to>
    <cdr:sp macro="" textlink="">
      <cdr:nvSpPr>
        <cdr:cNvPr id="43"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3244851" y="921338"/>
          <a:ext cx="323849" cy="1212005"/>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Netherkands</a:t>
          </a:r>
          <a:endParaRPr lang="en-GB" sz="1200" b="1">
            <a:solidFill>
              <a:schemeClr val="bg2">
                <a:lumMod val="50000"/>
              </a:schemeClr>
            </a:solidFill>
          </a:endParaRPr>
        </a:p>
      </cdr:txBody>
    </cdr:sp>
  </cdr:relSizeAnchor>
  <cdr:relSizeAnchor xmlns:cdr="http://schemas.openxmlformats.org/drawingml/2006/chartDrawing">
    <cdr:from>
      <cdr:x>0.27315</cdr:x>
      <cdr:y>0.11003</cdr:y>
    </cdr:from>
    <cdr:to>
      <cdr:x>0.30382</cdr:x>
      <cdr:y>0.23024</cdr:y>
    </cdr:to>
    <cdr:sp macro="" textlink="">
      <cdr:nvSpPr>
        <cdr:cNvPr id="44"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2997201" y="1016629"/>
          <a:ext cx="336549" cy="1110621"/>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Norway</a:t>
          </a:r>
          <a:endParaRPr lang="en-GB" sz="1200" b="1">
            <a:solidFill>
              <a:schemeClr val="bg2">
                <a:lumMod val="50000"/>
              </a:schemeClr>
            </a:solidFill>
          </a:endParaRPr>
        </a:p>
      </cdr:txBody>
    </cdr:sp>
  </cdr:relSizeAnchor>
  <cdr:relSizeAnchor xmlns:cdr="http://schemas.openxmlformats.org/drawingml/2006/chartDrawing">
    <cdr:from>
      <cdr:x>0.56713</cdr:x>
      <cdr:y>0.1066</cdr:y>
    </cdr:from>
    <cdr:to>
      <cdr:x>0.59433</cdr:x>
      <cdr:y>0.2309</cdr:y>
    </cdr:to>
    <cdr:sp macro="" textlink="">
      <cdr:nvSpPr>
        <cdr:cNvPr id="47"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6223000" y="984904"/>
          <a:ext cx="298450" cy="1148439"/>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Singapore</a:t>
          </a:r>
          <a:endParaRPr lang="en-GB" sz="1200" b="1">
            <a:solidFill>
              <a:schemeClr val="bg2">
                <a:lumMod val="50000"/>
              </a:schemeClr>
            </a:solidFill>
          </a:endParaRPr>
        </a:p>
      </cdr:txBody>
    </cdr:sp>
  </cdr:relSizeAnchor>
  <cdr:relSizeAnchor xmlns:cdr="http://schemas.openxmlformats.org/drawingml/2006/chartDrawing">
    <cdr:from>
      <cdr:x>0.74248</cdr:x>
      <cdr:y>0.1066</cdr:y>
    </cdr:from>
    <cdr:to>
      <cdr:x>0.77199</cdr:x>
      <cdr:y>0.2309</cdr:y>
    </cdr:to>
    <cdr:sp macro="" textlink="">
      <cdr:nvSpPr>
        <cdr:cNvPr id="48"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8147050" y="984904"/>
          <a:ext cx="323850" cy="1148439"/>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Phillipines</a:t>
          </a:r>
          <a:endParaRPr lang="en-GB" sz="1200" b="1">
            <a:solidFill>
              <a:schemeClr val="bg2">
                <a:lumMod val="50000"/>
              </a:schemeClr>
            </a:solidFill>
          </a:endParaRPr>
        </a:p>
      </cdr:txBody>
    </cdr:sp>
  </cdr:relSizeAnchor>
  <cdr:relSizeAnchor xmlns:cdr="http://schemas.openxmlformats.org/drawingml/2006/chartDrawing">
    <cdr:from>
      <cdr:x>0.72512</cdr:x>
      <cdr:y>0.10798</cdr:y>
    </cdr:from>
    <cdr:to>
      <cdr:x>0.74884</cdr:x>
      <cdr:y>0.23177</cdr:y>
    </cdr:to>
    <cdr:sp macro="" textlink="">
      <cdr:nvSpPr>
        <cdr:cNvPr id="50"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7956550" y="997654"/>
          <a:ext cx="260350" cy="1143727"/>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India</a:t>
          </a:r>
          <a:endParaRPr lang="en-GB" sz="1200" b="1">
            <a:solidFill>
              <a:schemeClr val="bg2">
                <a:lumMod val="50000"/>
              </a:schemeClr>
            </a:solidFill>
          </a:endParaRPr>
        </a:p>
      </cdr:txBody>
    </cdr:sp>
  </cdr:relSizeAnchor>
  <cdr:relSizeAnchor xmlns:cdr="http://schemas.openxmlformats.org/drawingml/2006/chartDrawing">
    <cdr:from>
      <cdr:x>0.63831</cdr:x>
      <cdr:y>0.1066</cdr:y>
    </cdr:from>
    <cdr:to>
      <cdr:x>0.66667</cdr:x>
      <cdr:y>0.2309</cdr:y>
    </cdr:to>
    <cdr:sp macro="" textlink="">
      <cdr:nvSpPr>
        <cdr:cNvPr id="63"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7004050" y="984904"/>
          <a:ext cx="311150" cy="1148439"/>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Indonesia</a:t>
          </a:r>
          <a:endParaRPr lang="en-GB" sz="1200" b="1">
            <a:solidFill>
              <a:schemeClr val="bg2">
                <a:lumMod val="50000"/>
              </a:schemeClr>
            </a:solidFill>
          </a:endParaRPr>
        </a:p>
      </cdr:txBody>
    </cdr:sp>
  </cdr:relSizeAnchor>
  <cdr:relSizeAnchor xmlns:cdr="http://schemas.openxmlformats.org/drawingml/2006/chartDrawing">
    <cdr:from>
      <cdr:x>0.60301</cdr:x>
      <cdr:y>0.09697</cdr:y>
    </cdr:from>
    <cdr:to>
      <cdr:x>0.63368</cdr:x>
      <cdr:y>0.2309</cdr:y>
    </cdr:to>
    <cdr:sp macro="" textlink="">
      <cdr:nvSpPr>
        <cdr:cNvPr id="64"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6616700" y="895930"/>
          <a:ext cx="336550" cy="1237413"/>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Poland</a:t>
          </a:r>
          <a:endParaRPr lang="en-GB" sz="1200" b="1">
            <a:solidFill>
              <a:schemeClr val="bg2">
                <a:lumMod val="50000"/>
              </a:schemeClr>
            </a:solidFill>
          </a:endParaRPr>
        </a:p>
      </cdr:txBody>
    </cdr:sp>
  </cdr:relSizeAnchor>
  <cdr:relSizeAnchor xmlns:cdr="http://schemas.openxmlformats.org/drawingml/2006/chartDrawing">
    <cdr:from>
      <cdr:x>0.62095</cdr:x>
      <cdr:y>0.11271</cdr:y>
    </cdr:from>
    <cdr:to>
      <cdr:x>0.66319</cdr:x>
      <cdr:y>0.2304</cdr:y>
    </cdr:to>
    <cdr:sp macro="" textlink="">
      <cdr:nvSpPr>
        <cdr:cNvPr id="65"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6813550" y="1041399"/>
          <a:ext cx="463550" cy="1087323"/>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Turkey</a:t>
          </a:r>
          <a:endParaRPr lang="en-GB" sz="1200" b="1">
            <a:solidFill>
              <a:schemeClr val="bg2">
                <a:lumMod val="50000"/>
              </a:schemeClr>
            </a:solidFill>
          </a:endParaRPr>
        </a:p>
      </cdr:txBody>
    </cdr:sp>
  </cdr:relSizeAnchor>
  <cdr:relSizeAnchor xmlns:cdr="http://schemas.openxmlformats.org/drawingml/2006/chartDrawing">
    <cdr:from>
      <cdr:x>0.77257</cdr:x>
      <cdr:y>0.10798</cdr:y>
    </cdr:from>
    <cdr:to>
      <cdr:x>0.80556</cdr:x>
      <cdr:y>0.23109</cdr:y>
    </cdr:to>
    <cdr:sp macro="" textlink="">
      <cdr:nvSpPr>
        <cdr:cNvPr id="66"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8477250" y="997654"/>
          <a:ext cx="361999" cy="1137444"/>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Thailand</a:t>
          </a:r>
          <a:endParaRPr lang="en-GB" sz="1200" b="1">
            <a:solidFill>
              <a:schemeClr val="bg2">
                <a:lumMod val="50000"/>
              </a:schemeClr>
            </a:solidFill>
          </a:endParaRPr>
        </a:p>
      </cdr:txBody>
    </cdr:sp>
  </cdr:relSizeAnchor>
  <cdr:relSizeAnchor xmlns:cdr="http://schemas.openxmlformats.org/drawingml/2006/chartDrawing">
    <cdr:from>
      <cdr:x>0.67188</cdr:x>
      <cdr:y>0.1066</cdr:y>
    </cdr:from>
    <cdr:to>
      <cdr:x>0.69734</cdr:x>
      <cdr:y>0.2309</cdr:y>
    </cdr:to>
    <cdr:sp macro="" textlink="">
      <cdr:nvSpPr>
        <cdr:cNvPr id="67"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7372350" y="984904"/>
          <a:ext cx="279400" cy="1148439"/>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Romania</a:t>
          </a:r>
          <a:endParaRPr lang="en-GB" sz="1200" b="1">
            <a:solidFill>
              <a:schemeClr val="bg2">
                <a:lumMod val="50000"/>
              </a:schemeClr>
            </a:solidFill>
          </a:endParaRPr>
        </a:p>
      </cdr:txBody>
    </cdr:sp>
  </cdr:relSizeAnchor>
  <cdr:relSizeAnchor xmlns:cdr="http://schemas.openxmlformats.org/drawingml/2006/chartDrawing">
    <cdr:from>
      <cdr:x>0.69039</cdr:x>
      <cdr:y>0.10729</cdr:y>
    </cdr:from>
    <cdr:to>
      <cdr:x>0.72396</cdr:x>
      <cdr:y>0.23158</cdr:y>
    </cdr:to>
    <cdr:sp macro="" textlink="">
      <cdr:nvSpPr>
        <cdr:cNvPr id="68"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7575550" y="991279"/>
          <a:ext cx="368300" cy="1148347"/>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DR Congo</a:t>
          </a:r>
          <a:endParaRPr lang="en-GB" sz="1200" b="1">
            <a:solidFill>
              <a:schemeClr val="bg2">
                <a:lumMod val="50000"/>
              </a:schemeClr>
            </a:solidFill>
          </a:endParaRPr>
        </a:p>
      </cdr:txBody>
    </cdr:sp>
  </cdr:relSizeAnchor>
  <cdr:relSizeAnchor xmlns:cdr="http://schemas.openxmlformats.org/drawingml/2006/chartDrawing">
    <cdr:from>
      <cdr:x>0.43576</cdr:x>
      <cdr:y>0.10798</cdr:y>
    </cdr:from>
    <cdr:to>
      <cdr:x>0.46759</cdr:x>
      <cdr:y>0.23227</cdr:y>
    </cdr:to>
    <cdr:sp macro="" textlink="">
      <cdr:nvSpPr>
        <cdr:cNvPr id="69"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4781551" y="997654"/>
          <a:ext cx="349250" cy="1148347"/>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Ireland</a:t>
          </a:r>
          <a:endParaRPr lang="en-GB" sz="1200" b="1">
            <a:solidFill>
              <a:schemeClr val="bg2">
                <a:lumMod val="50000"/>
              </a:schemeClr>
            </a:solidFill>
          </a:endParaRPr>
        </a:p>
      </cdr:txBody>
    </cdr:sp>
  </cdr:relSizeAnchor>
  <cdr:relSizeAnchor xmlns:cdr="http://schemas.openxmlformats.org/drawingml/2006/chartDrawing">
    <cdr:from>
      <cdr:x>0.49653</cdr:x>
      <cdr:y>0.10867</cdr:y>
    </cdr:from>
    <cdr:to>
      <cdr:x>0.52951</cdr:x>
      <cdr:y>0.23093</cdr:y>
    </cdr:to>
    <cdr:sp macro="" textlink="">
      <cdr:nvSpPr>
        <cdr:cNvPr id="70"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5448300" y="1004029"/>
          <a:ext cx="361907" cy="1129571"/>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Serbia</a:t>
          </a:r>
          <a:endParaRPr lang="en-GB" sz="1200" b="1">
            <a:solidFill>
              <a:schemeClr val="bg2">
                <a:lumMod val="50000"/>
              </a:schemeClr>
            </a:solidFill>
          </a:endParaRPr>
        </a:p>
      </cdr:txBody>
    </cdr:sp>
  </cdr:relSizeAnchor>
  <cdr:relSizeAnchor xmlns:cdr="http://schemas.openxmlformats.org/drawingml/2006/chartDrawing">
    <cdr:from>
      <cdr:x>0.36516</cdr:x>
      <cdr:y>0.10523</cdr:y>
    </cdr:from>
    <cdr:to>
      <cdr:x>0.39873</cdr:x>
      <cdr:y>0.22952</cdr:y>
    </cdr:to>
    <cdr:sp macro="" textlink="">
      <cdr:nvSpPr>
        <cdr:cNvPr id="71"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4006851" y="972246"/>
          <a:ext cx="368300" cy="1148347"/>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Canada</a:t>
          </a:r>
          <a:endParaRPr lang="en-GB" sz="1200" b="1">
            <a:solidFill>
              <a:schemeClr val="bg2">
                <a:lumMod val="50000"/>
              </a:schemeClr>
            </a:solidFill>
          </a:endParaRPr>
        </a:p>
      </cdr:txBody>
    </cdr:sp>
  </cdr:relSizeAnchor>
  <cdr:relSizeAnchor xmlns:cdr="http://schemas.openxmlformats.org/drawingml/2006/chartDrawing">
    <cdr:from>
      <cdr:x>0.31424</cdr:x>
      <cdr:y>0.10591</cdr:y>
    </cdr:from>
    <cdr:to>
      <cdr:x>0.34722</cdr:x>
      <cdr:y>0.23021</cdr:y>
    </cdr:to>
    <cdr:sp macro="" textlink="">
      <cdr:nvSpPr>
        <cdr:cNvPr id="72"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3448051" y="978529"/>
          <a:ext cx="361949" cy="1148439"/>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Australia</a:t>
          </a:r>
          <a:endParaRPr lang="en-GB" sz="1200" b="1">
            <a:solidFill>
              <a:schemeClr val="bg2">
                <a:lumMod val="50000"/>
              </a:schemeClr>
            </a:solidFill>
          </a:endParaRPr>
        </a:p>
      </cdr:txBody>
    </cdr:sp>
  </cdr:relSizeAnchor>
  <cdr:relSizeAnchor xmlns:cdr="http://schemas.openxmlformats.org/drawingml/2006/chartDrawing">
    <cdr:from>
      <cdr:x>0.47049</cdr:x>
      <cdr:y>0.10729</cdr:y>
    </cdr:from>
    <cdr:to>
      <cdr:x>0.50116</cdr:x>
      <cdr:y>0.23158</cdr:y>
    </cdr:to>
    <cdr:sp macro="" textlink="">
      <cdr:nvSpPr>
        <cdr:cNvPr id="74" name="TextBox 1">
          <a:extLst xmlns:a="http://schemas.openxmlformats.org/drawingml/2006/main">
            <a:ext uri="{FF2B5EF4-FFF2-40B4-BE49-F238E27FC236}">
              <a16:creationId xmlns:a16="http://schemas.microsoft.com/office/drawing/2014/main" id="{7F7CD5F9-CF96-4DC4-83A1-BB97FD162A46}"/>
            </a:ext>
          </a:extLst>
        </cdr:cNvPr>
        <cdr:cNvSpPr txBox="1"/>
      </cdr:nvSpPr>
      <cdr:spPr>
        <a:xfrm xmlns:a="http://schemas.openxmlformats.org/drawingml/2006/main">
          <a:off x="5162550" y="990600"/>
          <a:ext cx="336550" cy="1147601"/>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Ukraine</a:t>
          </a:r>
          <a:endParaRPr lang="en-GB" sz="1200" b="1">
            <a:solidFill>
              <a:schemeClr val="bg2">
                <a:lumMod val="50000"/>
              </a:schemeClr>
            </a:solidFill>
          </a:endParaRPr>
        </a:p>
      </cdr:txBody>
    </cdr:sp>
  </cdr:relSizeAnchor>
  <cdr:relSizeAnchor xmlns:cdr="http://schemas.openxmlformats.org/drawingml/2006/chartDrawing">
    <cdr:from>
      <cdr:x>0.4103</cdr:x>
      <cdr:y>0.10591</cdr:y>
    </cdr:from>
    <cdr:to>
      <cdr:x>0.44271</cdr:x>
      <cdr:y>0.23021</cdr:y>
    </cdr:to>
    <cdr:sp macro="" textlink="">
      <cdr:nvSpPr>
        <cdr:cNvPr id="75" name="TextBox 1">
          <a:extLst xmlns:a="http://schemas.openxmlformats.org/drawingml/2006/main">
            <a:ext uri="{FF2B5EF4-FFF2-40B4-BE49-F238E27FC236}">
              <a16:creationId xmlns:a16="http://schemas.microsoft.com/office/drawing/2014/main" id="{7F7CD5F9-CF96-4DC4-83A1-BB97FD162A46}"/>
            </a:ext>
          </a:extLst>
        </cdr:cNvPr>
        <cdr:cNvSpPr txBox="1"/>
      </cdr:nvSpPr>
      <cdr:spPr>
        <a:xfrm xmlns:a="http://schemas.openxmlformats.org/drawingml/2006/main">
          <a:off x="4502151" y="978529"/>
          <a:ext cx="355600" cy="1148439"/>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Slovenia</a:t>
          </a:r>
          <a:endParaRPr lang="en-GB" sz="1200" b="1">
            <a:solidFill>
              <a:schemeClr val="bg2">
                <a:lumMod val="50000"/>
              </a:schemeClr>
            </a:solidFill>
          </a:endParaRPr>
        </a:p>
      </cdr:txBody>
    </cdr:sp>
  </cdr:relSizeAnchor>
  <cdr:relSizeAnchor xmlns:cdr="http://schemas.openxmlformats.org/drawingml/2006/chartDrawing">
    <cdr:from>
      <cdr:x>0.58449</cdr:x>
      <cdr:y>0.1066</cdr:y>
    </cdr:from>
    <cdr:to>
      <cdr:x>0.61343</cdr:x>
      <cdr:y>0.2309</cdr:y>
    </cdr:to>
    <cdr:sp macro="" textlink="">
      <cdr:nvSpPr>
        <cdr:cNvPr id="76" name="TextBox 1">
          <a:extLst xmlns:a="http://schemas.openxmlformats.org/drawingml/2006/main">
            <a:ext uri="{FF2B5EF4-FFF2-40B4-BE49-F238E27FC236}">
              <a16:creationId xmlns:a16="http://schemas.microsoft.com/office/drawing/2014/main" id="{7F7CD5F9-CF96-4DC4-83A1-BB97FD162A46}"/>
            </a:ext>
          </a:extLst>
        </cdr:cNvPr>
        <cdr:cNvSpPr txBox="1"/>
      </cdr:nvSpPr>
      <cdr:spPr>
        <a:xfrm xmlns:a="http://schemas.openxmlformats.org/drawingml/2006/main">
          <a:off x="6413501" y="984904"/>
          <a:ext cx="317500" cy="1148439"/>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Iran</a:t>
          </a:r>
          <a:endParaRPr lang="en-GB" sz="1200" b="1">
            <a:solidFill>
              <a:schemeClr val="bg2">
                <a:lumMod val="50000"/>
              </a:schemeClr>
            </a:solidFill>
          </a:endParaRPr>
        </a:p>
      </cdr:txBody>
    </cdr:sp>
  </cdr:relSizeAnchor>
  <cdr:relSizeAnchor xmlns:cdr="http://schemas.openxmlformats.org/drawingml/2006/chartDrawing">
    <cdr:from>
      <cdr:x>0.75926</cdr:x>
      <cdr:y>0.10591</cdr:y>
    </cdr:from>
    <cdr:to>
      <cdr:x>0.79109</cdr:x>
      <cdr:y>0.23021</cdr:y>
    </cdr:to>
    <cdr:sp macro="" textlink="">
      <cdr:nvSpPr>
        <cdr:cNvPr id="77" name="TextBox 1">
          <a:extLst xmlns:a="http://schemas.openxmlformats.org/drawingml/2006/main">
            <a:ext uri="{FF2B5EF4-FFF2-40B4-BE49-F238E27FC236}">
              <a16:creationId xmlns:a16="http://schemas.microsoft.com/office/drawing/2014/main" id="{7F7CD5F9-CF96-4DC4-83A1-BB97FD162A46}"/>
            </a:ext>
          </a:extLst>
        </cdr:cNvPr>
        <cdr:cNvSpPr txBox="1"/>
      </cdr:nvSpPr>
      <cdr:spPr>
        <a:xfrm xmlns:a="http://schemas.openxmlformats.org/drawingml/2006/main">
          <a:off x="8331200" y="977900"/>
          <a:ext cx="349250" cy="1147601"/>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Bahrain</a:t>
          </a:r>
          <a:endParaRPr lang="en-GB" sz="1200" b="1">
            <a:solidFill>
              <a:schemeClr val="bg2">
                <a:lumMod val="50000"/>
              </a:schemeClr>
            </a:solidFill>
          </a:endParaRPr>
        </a:p>
      </cdr:txBody>
    </cdr:sp>
  </cdr:relSizeAnchor>
  <cdr:relSizeAnchor xmlns:cdr="http://schemas.openxmlformats.org/drawingml/2006/chartDrawing">
    <cdr:from>
      <cdr:x>0.45313</cdr:x>
      <cdr:y>0.10859</cdr:y>
    </cdr:from>
    <cdr:to>
      <cdr:x>0.48438</cdr:x>
      <cdr:y>0.23093</cdr:y>
    </cdr:to>
    <cdr:sp macro="" textlink="">
      <cdr:nvSpPr>
        <cdr:cNvPr id="79" name="TextBox 1">
          <a:extLst xmlns:a="http://schemas.openxmlformats.org/drawingml/2006/main">
            <a:ext uri="{FF2B5EF4-FFF2-40B4-BE49-F238E27FC236}">
              <a16:creationId xmlns:a16="http://schemas.microsoft.com/office/drawing/2014/main" id="{35FD3057-1E3D-4C18-BD84-DB44F723A730}"/>
            </a:ext>
          </a:extLst>
        </cdr:cNvPr>
        <cdr:cNvSpPr txBox="1"/>
      </cdr:nvSpPr>
      <cdr:spPr>
        <a:xfrm xmlns:a="http://schemas.openxmlformats.org/drawingml/2006/main">
          <a:off x="4972050" y="1003301"/>
          <a:ext cx="342900" cy="1130300"/>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Lithuania</a:t>
          </a:r>
          <a:endParaRPr lang="en-GB" sz="1200" b="1">
            <a:solidFill>
              <a:schemeClr val="bg2">
                <a:lumMod val="50000"/>
              </a:schemeClr>
            </a:solidFill>
          </a:endParaRPr>
        </a:p>
      </cdr:txBody>
    </cdr:sp>
  </cdr:relSizeAnchor>
  <cdr:relSizeAnchor xmlns:cdr="http://schemas.openxmlformats.org/drawingml/2006/chartDrawing">
    <cdr:from>
      <cdr:x>0.51563</cdr:x>
      <cdr:y>0.10859</cdr:y>
    </cdr:from>
    <cdr:to>
      <cdr:x>0.55035</cdr:x>
      <cdr:y>0.23093</cdr:y>
    </cdr:to>
    <cdr:sp macro="" textlink="">
      <cdr:nvSpPr>
        <cdr:cNvPr id="83" name="TextBox 1">
          <a:extLst xmlns:a="http://schemas.openxmlformats.org/drawingml/2006/main">
            <a:ext uri="{FF2B5EF4-FFF2-40B4-BE49-F238E27FC236}">
              <a16:creationId xmlns:a16="http://schemas.microsoft.com/office/drawing/2014/main" id="{35FD3057-1E3D-4C18-BD84-DB44F723A730}"/>
            </a:ext>
          </a:extLst>
        </cdr:cNvPr>
        <cdr:cNvSpPr txBox="1"/>
      </cdr:nvSpPr>
      <cdr:spPr>
        <a:xfrm xmlns:a="http://schemas.openxmlformats.org/drawingml/2006/main">
          <a:off x="5657850" y="1003300"/>
          <a:ext cx="381000" cy="1130299"/>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Chile</a:t>
          </a:r>
          <a:endParaRPr lang="en-GB" sz="1200" b="1">
            <a:solidFill>
              <a:schemeClr val="bg2">
                <a:lumMod val="50000"/>
              </a:schemeClr>
            </a:solidFill>
          </a:endParaRPr>
        </a:p>
      </cdr:txBody>
    </cdr:sp>
  </cdr:relSizeAnchor>
  <cdr:relSizeAnchor xmlns:cdr="http://schemas.openxmlformats.org/drawingml/2006/chartDrawing">
    <cdr:from>
      <cdr:x>0.65509</cdr:x>
      <cdr:y>0.10859</cdr:y>
    </cdr:from>
    <cdr:to>
      <cdr:x>0.68692</cdr:x>
      <cdr:y>0.23162</cdr:y>
    </cdr:to>
    <cdr:sp macro="" textlink="">
      <cdr:nvSpPr>
        <cdr:cNvPr id="84" name="TextBox 1">
          <a:extLst xmlns:a="http://schemas.openxmlformats.org/drawingml/2006/main">
            <a:ext uri="{FF2B5EF4-FFF2-40B4-BE49-F238E27FC236}">
              <a16:creationId xmlns:a16="http://schemas.microsoft.com/office/drawing/2014/main" id="{35FD3057-1E3D-4C18-BD84-DB44F723A730}"/>
            </a:ext>
          </a:extLst>
        </cdr:cNvPr>
        <cdr:cNvSpPr txBox="1"/>
      </cdr:nvSpPr>
      <cdr:spPr>
        <a:xfrm xmlns:a="http://schemas.openxmlformats.org/drawingml/2006/main">
          <a:off x="7188200" y="1003301"/>
          <a:ext cx="349250" cy="1136650"/>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Egypt</a:t>
          </a:r>
          <a:endParaRPr lang="en-GB" sz="1200" b="1">
            <a:solidFill>
              <a:schemeClr val="bg2">
                <a:lumMod val="50000"/>
              </a:schemeClr>
            </a:solidFill>
          </a:endParaRPr>
        </a:p>
      </cdr:txBody>
    </cdr:sp>
  </cdr:relSizeAnchor>
  <cdr:relSizeAnchor xmlns:cdr="http://schemas.openxmlformats.org/drawingml/2006/chartDrawing">
    <cdr:from>
      <cdr:x>0.70718</cdr:x>
      <cdr:y>0.10722</cdr:y>
    </cdr:from>
    <cdr:to>
      <cdr:x>0.73843</cdr:x>
      <cdr:y>0.23151</cdr:y>
    </cdr:to>
    <cdr:sp macro="" textlink="">
      <cdr:nvSpPr>
        <cdr:cNvPr id="85" name="TextBox 1">
          <a:extLst xmlns:a="http://schemas.openxmlformats.org/drawingml/2006/main">
            <a:ext uri="{FF2B5EF4-FFF2-40B4-BE49-F238E27FC236}">
              <a16:creationId xmlns:a16="http://schemas.microsoft.com/office/drawing/2014/main" id="{35FD3057-1E3D-4C18-BD84-DB44F723A730}"/>
            </a:ext>
          </a:extLst>
        </cdr:cNvPr>
        <cdr:cNvSpPr txBox="1"/>
      </cdr:nvSpPr>
      <cdr:spPr>
        <a:xfrm xmlns:a="http://schemas.openxmlformats.org/drawingml/2006/main">
          <a:off x="7759700" y="990600"/>
          <a:ext cx="342900" cy="1148347"/>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UAE</a:t>
          </a:r>
          <a:endParaRPr lang="en-GB" sz="1200" b="1">
            <a:solidFill>
              <a:schemeClr val="bg2">
                <a:lumMod val="50000"/>
              </a:schemeClr>
            </a:solidFill>
          </a:endParaRPr>
        </a:p>
      </cdr:txBody>
    </cdr:sp>
  </cdr:relSizeAnchor>
  <cdr:relSizeAnchor xmlns:cdr="http://schemas.openxmlformats.org/drawingml/2006/chartDrawing">
    <cdr:from>
      <cdr:x>0.79136</cdr:x>
      <cdr:y>0.29448</cdr:y>
    </cdr:from>
    <cdr:to>
      <cdr:x>0.96644</cdr:x>
      <cdr:y>0.32965</cdr:y>
    </cdr:to>
    <cdr:sp macro="" textlink="">
      <cdr:nvSpPr>
        <cdr:cNvPr id="53" name="TextBox 1">
          <a:extLst xmlns:a="http://schemas.openxmlformats.org/drawingml/2006/main">
            <a:ext uri="{FF2B5EF4-FFF2-40B4-BE49-F238E27FC236}">
              <a16:creationId xmlns:a16="http://schemas.microsoft.com/office/drawing/2014/main" id="{12E15DAB-E6D3-4A12-9A88-0A443C9F3EFC}"/>
            </a:ext>
          </a:extLst>
        </cdr:cNvPr>
        <cdr:cNvSpPr txBox="1"/>
      </cdr:nvSpPr>
      <cdr:spPr>
        <a:xfrm xmlns:a="http://schemas.openxmlformats.org/drawingml/2006/main">
          <a:off x="8683435" y="2720774"/>
          <a:ext cx="1921065" cy="32494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600" b="1">
              <a:solidFill>
                <a:sysClr val="windowText" lastClr="000000"/>
              </a:solidFill>
            </a:rPr>
            <a:t>MWA </a:t>
          </a:r>
          <a:r>
            <a:rPr lang="en-GB" sz="1600" b="1" u="sng">
              <a:solidFill>
                <a:sysClr val="windowText" lastClr="000000"/>
              </a:solidFill>
            </a:rPr>
            <a:t>+1Y</a:t>
          </a:r>
          <a:endParaRPr lang="en-GB" sz="1600" b="1">
            <a:solidFill>
              <a:sysClr val="windowText" lastClr="000000"/>
            </a:solidFill>
          </a:endParaRPr>
        </a:p>
      </cdr:txBody>
    </cdr:sp>
  </cdr:relSizeAnchor>
  <cdr:relSizeAnchor xmlns:cdr="http://schemas.openxmlformats.org/drawingml/2006/chartDrawing">
    <cdr:from>
      <cdr:x>0.21173</cdr:x>
      <cdr:y>0.31089</cdr:y>
    </cdr:from>
    <cdr:to>
      <cdr:x>0.79599</cdr:x>
      <cdr:y>0.70366</cdr:y>
    </cdr:to>
    <cdr:cxnSp macro="">
      <cdr:nvCxnSpPr>
        <cdr:cNvPr id="55" name="Straight Connector 54">
          <a:extLst xmlns:a="http://schemas.openxmlformats.org/drawingml/2006/main">
            <a:ext uri="{FF2B5EF4-FFF2-40B4-BE49-F238E27FC236}">
              <a16:creationId xmlns:a16="http://schemas.microsoft.com/office/drawing/2014/main" id="{F8278B57-CB1B-4C2C-871F-B593AE1CA1B2}"/>
            </a:ext>
          </a:extLst>
        </cdr:cNvPr>
        <cdr:cNvCxnSpPr/>
      </cdr:nvCxnSpPr>
      <cdr:spPr>
        <a:xfrm xmlns:a="http://schemas.openxmlformats.org/drawingml/2006/main" flipV="1">
          <a:off x="2489200" y="2886529"/>
          <a:ext cx="6868894" cy="3646715"/>
        </a:xfrm>
        <a:prstGeom xmlns:a="http://schemas.openxmlformats.org/drawingml/2006/main" prst="line">
          <a:avLst/>
        </a:prstGeom>
        <a:ln xmlns:a="http://schemas.openxmlformats.org/drawingml/2006/main" w="34925">
          <a:solidFill>
            <a:schemeClr val="tx1">
              <a:alpha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0.23239</cdr:x>
      <cdr:y>0.6687</cdr:y>
    </cdr:from>
    <cdr:to>
      <cdr:x>0.27987</cdr:x>
      <cdr:y>0.70326</cdr:y>
    </cdr:to>
    <cdr:sp macro="" textlink="">
      <cdr:nvSpPr>
        <cdr:cNvPr id="78" name="TextBox 1">
          <a:extLst xmlns:a="http://schemas.openxmlformats.org/drawingml/2006/main">
            <a:ext uri="{FF2B5EF4-FFF2-40B4-BE49-F238E27FC236}">
              <a16:creationId xmlns:a16="http://schemas.microsoft.com/office/drawing/2014/main" id="{E29999EA-ACAE-4180-B3D0-DCD006AF6175}"/>
            </a:ext>
          </a:extLst>
        </cdr:cNvPr>
        <cdr:cNvSpPr txBox="1"/>
      </cdr:nvSpPr>
      <cdr:spPr>
        <a:xfrm xmlns:a="http://schemas.openxmlformats.org/drawingml/2006/main" rot="19896233">
          <a:off x="2732090" y="6208654"/>
          <a:ext cx="558202" cy="3208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600" b="1" u="none">
              <a:solidFill>
                <a:sysClr val="windowText" lastClr="000000"/>
              </a:solidFill>
            </a:rPr>
            <a:t>+1Y </a:t>
          </a:r>
        </a:p>
      </cdr:txBody>
    </cdr:sp>
  </cdr:relSizeAnchor>
  <cdr:relSizeAnchor xmlns:cdr="http://schemas.openxmlformats.org/drawingml/2006/chartDrawing">
    <cdr:from>
      <cdr:x>0.06076</cdr:x>
      <cdr:y>0.09897</cdr:y>
    </cdr:from>
    <cdr:to>
      <cdr:x>0.22106</cdr:x>
      <cdr:y>0.19251</cdr:y>
    </cdr:to>
    <cdr:sp macro="" textlink="">
      <cdr:nvSpPr>
        <cdr:cNvPr id="51" name="TextBox 1">
          <a:extLst xmlns:a="http://schemas.openxmlformats.org/drawingml/2006/main">
            <a:ext uri="{FF2B5EF4-FFF2-40B4-BE49-F238E27FC236}">
              <a16:creationId xmlns:a16="http://schemas.microsoft.com/office/drawing/2014/main" id="{B3EC5E7D-51BA-6C91-E9FF-96418DD908EA}"/>
            </a:ext>
          </a:extLst>
        </cdr:cNvPr>
        <cdr:cNvSpPr txBox="1"/>
      </cdr:nvSpPr>
      <cdr:spPr>
        <a:xfrm xmlns:a="http://schemas.openxmlformats.org/drawingml/2006/main">
          <a:off x="666750" y="914400"/>
          <a:ext cx="1758950" cy="86423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800" b="0" u="none" baseline="0">
              <a:solidFill>
                <a:schemeClr val="bg2">
                  <a:lumMod val="50000"/>
                </a:schemeClr>
              </a:solidFill>
            </a:rPr>
            <a:t>Example nation positions --&gt;</a:t>
          </a:r>
          <a:endParaRPr lang="en-GB" sz="1800" b="0" u="none">
            <a:solidFill>
              <a:schemeClr val="bg2">
                <a:lumMod val="50000"/>
              </a:schemeClr>
            </a:solidFill>
          </a:endParaRPr>
        </a:p>
      </cdr:txBody>
    </cdr:sp>
  </cdr:relSizeAnchor>
</c:userShapes>
</file>

<file path=xl/drawings/drawing114.xml><?xml version="1.0" encoding="utf-8"?>
<c:userShapes xmlns:c="http://schemas.openxmlformats.org/drawingml/2006/chart">
  <cdr:relSizeAnchor xmlns:cdr="http://schemas.openxmlformats.org/drawingml/2006/chartDrawing">
    <cdr:from>
      <cdr:x>0.21123</cdr:x>
      <cdr:y>0.58076</cdr:y>
    </cdr:from>
    <cdr:to>
      <cdr:x>0.79167</cdr:x>
      <cdr:y>0.79381</cdr:y>
    </cdr:to>
    <cdr:cxnSp macro="">
      <cdr:nvCxnSpPr>
        <cdr:cNvPr id="49" name="Straight Connector 48">
          <a:extLst xmlns:a="http://schemas.openxmlformats.org/drawingml/2006/main">
            <a:ext uri="{FF2B5EF4-FFF2-40B4-BE49-F238E27FC236}">
              <a16:creationId xmlns:a16="http://schemas.microsoft.com/office/drawing/2014/main" id="{F17B06B8-3CE8-466B-BC53-369FFF27B86F}"/>
            </a:ext>
          </a:extLst>
        </cdr:cNvPr>
        <cdr:cNvCxnSpPr/>
      </cdr:nvCxnSpPr>
      <cdr:spPr>
        <a:xfrm xmlns:a="http://schemas.openxmlformats.org/drawingml/2006/main">
          <a:off x="2317750" y="5365750"/>
          <a:ext cx="6369050" cy="1968500"/>
        </a:xfrm>
        <a:prstGeom xmlns:a="http://schemas.openxmlformats.org/drawingml/2006/main" prst="line">
          <a:avLst/>
        </a:prstGeom>
        <a:ln xmlns:a="http://schemas.openxmlformats.org/drawingml/2006/main" w="31750">
          <a:solidFill>
            <a:schemeClr val="tx1">
              <a:lumMod val="50000"/>
              <a:lumOff val="50000"/>
              <a:alpha val="7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0.78935</cdr:x>
      <cdr:y>0.86819</cdr:y>
    </cdr:from>
    <cdr:to>
      <cdr:x>0.83333</cdr:x>
      <cdr:y>0.90646</cdr:y>
    </cdr:to>
    <cdr:sp macro="" textlink="">
      <cdr:nvSpPr>
        <cdr:cNvPr id="37" name="TextBox 36">
          <a:extLst xmlns:a="http://schemas.openxmlformats.org/drawingml/2006/main">
            <a:ext uri="{FF2B5EF4-FFF2-40B4-BE49-F238E27FC236}">
              <a16:creationId xmlns:a16="http://schemas.microsoft.com/office/drawing/2014/main" id="{7FF9BA0B-B8E6-430E-B7BA-C829A99C821A}"/>
            </a:ext>
          </a:extLst>
        </cdr:cNvPr>
        <cdr:cNvSpPr txBox="1"/>
      </cdr:nvSpPr>
      <cdr:spPr>
        <a:xfrm xmlns:a="http://schemas.openxmlformats.org/drawingml/2006/main">
          <a:off x="8661381" y="8015911"/>
          <a:ext cx="482620" cy="35338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600" b="1">
              <a:solidFill>
                <a:schemeClr val="tx1">
                  <a:lumMod val="50000"/>
                  <a:lumOff val="50000"/>
                </a:schemeClr>
              </a:solidFill>
            </a:rPr>
            <a:t>FC </a:t>
          </a:r>
        </a:p>
      </cdr:txBody>
    </cdr:sp>
  </cdr:relSizeAnchor>
  <cdr:relSizeAnchor xmlns:cdr="http://schemas.openxmlformats.org/drawingml/2006/chartDrawing">
    <cdr:from>
      <cdr:x>0.78646</cdr:x>
      <cdr:y>0.73112</cdr:y>
    </cdr:from>
    <cdr:to>
      <cdr:x>0.90625</cdr:x>
      <cdr:y>0.76647</cdr:y>
    </cdr:to>
    <cdr:sp macro="" textlink="">
      <cdr:nvSpPr>
        <cdr:cNvPr id="57" name="TextBox 1">
          <a:extLst xmlns:a="http://schemas.openxmlformats.org/drawingml/2006/main">
            <a:ext uri="{FF2B5EF4-FFF2-40B4-BE49-F238E27FC236}">
              <a16:creationId xmlns:a16="http://schemas.microsoft.com/office/drawing/2014/main" id="{9F133AA4-1308-45EF-9CB6-A58B84DB92F6}"/>
            </a:ext>
          </a:extLst>
        </cdr:cNvPr>
        <cdr:cNvSpPr txBox="1"/>
      </cdr:nvSpPr>
      <cdr:spPr>
        <a:xfrm xmlns:a="http://schemas.openxmlformats.org/drawingml/2006/main">
          <a:off x="8629668" y="6755000"/>
          <a:ext cx="1314432" cy="32660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600" b="1">
              <a:solidFill>
                <a:schemeClr val="tx1">
                  <a:lumMod val="50000"/>
                  <a:lumOff val="50000"/>
                </a:schemeClr>
              </a:solidFill>
            </a:rPr>
            <a:t>WC</a:t>
          </a:r>
        </a:p>
      </cdr:txBody>
    </cdr:sp>
  </cdr:relSizeAnchor>
  <cdr:relSizeAnchor xmlns:cdr="http://schemas.openxmlformats.org/drawingml/2006/chartDrawing">
    <cdr:from>
      <cdr:x>0.78646</cdr:x>
      <cdr:y>0.77742</cdr:y>
    </cdr:from>
    <cdr:to>
      <cdr:x>0.84317</cdr:x>
      <cdr:y>0.81276</cdr:y>
    </cdr:to>
    <cdr:sp macro="" textlink="">
      <cdr:nvSpPr>
        <cdr:cNvPr id="58" name="TextBox 1">
          <a:extLst xmlns:a="http://schemas.openxmlformats.org/drawingml/2006/main">
            <a:ext uri="{FF2B5EF4-FFF2-40B4-BE49-F238E27FC236}">
              <a16:creationId xmlns:a16="http://schemas.microsoft.com/office/drawing/2014/main" id="{9F133AA4-1308-45EF-9CB6-A58B84DB92F6}"/>
            </a:ext>
          </a:extLst>
        </cdr:cNvPr>
        <cdr:cNvSpPr txBox="1"/>
      </cdr:nvSpPr>
      <cdr:spPr>
        <a:xfrm xmlns:a="http://schemas.openxmlformats.org/drawingml/2006/main">
          <a:off x="8629668" y="7182778"/>
          <a:ext cx="622282" cy="32651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600" b="1">
              <a:solidFill>
                <a:schemeClr val="tx1">
                  <a:lumMod val="50000"/>
                  <a:lumOff val="50000"/>
                </a:schemeClr>
              </a:solidFill>
            </a:rPr>
            <a:t>MC</a:t>
          </a:r>
        </a:p>
      </cdr:txBody>
    </cdr:sp>
  </cdr:relSizeAnchor>
  <cdr:relSizeAnchor xmlns:cdr="http://schemas.openxmlformats.org/drawingml/2006/chartDrawing">
    <cdr:from>
      <cdr:x>0.78935</cdr:x>
      <cdr:y>0.8188</cdr:y>
    </cdr:from>
    <cdr:to>
      <cdr:x>0.89873</cdr:x>
      <cdr:y>0.85415</cdr:y>
    </cdr:to>
    <cdr:sp macro="" textlink="">
      <cdr:nvSpPr>
        <cdr:cNvPr id="59" name="TextBox 1">
          <a:extLst xmlns:a="http://schemas.openxmlformats.org/drawingml/2006/main">
            <a:ext uri="{FF2B5EF4-FFF2-40B4-BE49-F238E27FC236}">
              <a16:creationId xmlns:a16="http://schemas.microsoft.com/office/drawing/2014/main" id="{9F133AA4-1308-45EF-9CB6-A58B84DB92F6}"/>
            </a:ext>
          </a:extLst>
        </cdr:cNvPr>
        <cdr:cNvSpPr txBox="1"/>
      </cdr:nvSpPr>
      <cdr:spPr>
        <a:xfrm xmlns:a="http://schemas.openxmlformats.org/drawingml/2006/main">
          <a:off x="8661380" y="7565098"/>
          <a:ext cx="1200170" cy="32660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600" b="1">
              <a:solidFill>
                <a:schemeClr val="tx1">
                  <a:lumMod val="50000"/>
                  <a:lumOff val="50000"/>
                </a:schemeClr>
              </a:solidFill>
            </a:rPr>
            <a:t>SC</a:t>
          </a:r>
        </a:p>
      </cdr:txBody>
    </cdr:sp>
  </cdr:relSizeAnchor>
  <cdr:relSizeAnchor xmlns:cdr="http://schemas.openxmlformats.org/drawingml/2006/chartDrawing">
    <cdr:from>
      <cdr:x>0.01203</cdr:x>
      <cdr:y>0.9687</cdr:y>
    </cdr:from>
    <cdr:to>
      <cdr:x>0.06585</cdr:x>
      <cdr:y>0.96907</cdr:y>
    </cdr:to>
    <cdr:cxnSp macro="">
      <cdr:nvCxnSpPr>
        <cdr:cNvPr id="26" name="Straight Connector 25">
          <a:extLst xmlns:a="http://schemas.openxmlformats.org/drawingml/2006/main">
            <a:ext uri="{FF2B5EF4-FFF2-40B4-BE49-F238E27FC236}">
              <a16:creationId xmlns:a16="http://schemas.microsoft.com/office/drawing/2014/main" id="{B227D7BB-8D4E-4CC3-98B2-2CD8CFA5F1A4}"/>
            </a:ext>
          </a:extLst>
        </cdr:cNvPr>
        <cdr:cNvCxnSpPr/>
      </cdr:nvCxnSpPr>
      <cdr:spPr>
        <a:xfrm xmlns:a="http://schemas.openxmlformats.org/drawingml/2006/main">
          <a:off x="141410" y="8994017"/>
          <a:ext cx="632739" cy="3435"/>
        </a:xfrm>
        <a:prstGeom xmlns:a="http://schemas.openxmlformats.org/drawingml/2006/main" prst="line">
          <a:avLst/>
        </a:prstGeom>
        <a:ln xmlns:a="http://schemas.openxmlformats.org/drawingml/2006/main" w="31750">
          <a:solidFill>
            <a:schemeClr val="tx1">
              <a:lumMod val="50000"/>
              <a:lumOff val="50000"/>
              <a:alpha val="7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0.06481</cdr:x>
      <cdr:y>0.94227</cdr:y>
    </cdr:from>
    <cdr:to>
      <cdr:x>0.18194</cdr:x>
      <cdr:y>1</cdr:y>
    </cdr:to>
    <cdr:sp macro="" textlink="">
      <cdr:nvSpPr>
        <cdr:cNvPr id="39" name="TextBox 1">
          <a:extLst xmlns:a="http://schemas.openxmlformats.org/drawingml/2006/main">
            <a:ext uri="{FF2B5EF4-FFF2-40B4-BE49-F238E27FC236}">
              <a16:creationId xmlns:a16="http://schemas.microsoft.com/office/drawing/2014/main" id="{90434706-48B2-4BAE-A067-B89AE9EE2863}"/>
            </a:ext>
          </a:extLst>
        </cdr:cNvPr>
        <cdr:cNvSpPr txBox="1"/>
      </cdr:nvSpPr>
      <cdr:spPr>
        <a:xfrm xmlns:a="http://schemas.openxmlformats.org/drawingml/2006/main">
          <a:off x="762000" y="8748607"/>
          <a:ext cx="1377043" cy="536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lnSpc>
              <a:spcPct val="90000"/>
            </a:lnSpc>
          </a:pPr>
          <a:r>
            <a:rPr lang="en-GB" sz="1600" b="0">
              <a:solidFill>
                <a:schemeClr val="tx1">
                  <a:lumMod val="65000"/>
                  <a:lumOff val="35000"/>
                </a:schemeClr>
              </a:solidFill>
            </a:rPr>
            <a:t>Intuited, not measured</a:t>
          </a:r>
        </a:p>
      </cdr:txBody>
    </cdr:sp>
  </cdr:relSizeAnchor>
  <cdr:relSizeAnchor xmlns:cdr="http://schemas.openxmlformats.org/drawingml/2006/chartDrawing">
    <cdr:from>
      <cdr:x>0.80787</cdr:x>
      <cdr:y>0.92165</cdr:y>
    </cdr:from>
    <cdr:to>
      <cdr:x>1</cdr:x>
      <cdr:y>1</cdr:y>
    </cdr:to>
    <cdr:sp macro="" textlink="">
      <cdr:nvSpPr>
        <cdr:cNvPr id="24" name="TextBox 1">
          <a:extLst xmlns:a="http://schemas.openxmlformats.org/drawingml/2006/main">
            <a:ext uri="{FF2B5EF4-FFF2-40B4-BE49-F238E27FC236}">
              <a16:creationId xmlns:a16="http://schemas.microsoft.com/office/drawing/2014/main" id="{A464D767-315E-438A-9B0F-4403440E7758}"/>
            </a:ext>
          </a:extLst>
        </cdr:cNvPr>
        <cdr:cNvSpPr txBox="1"/>
      </cdr:nvSpPr>
      <cdr:spPr>
        <a:xfrm xmlns:a="http://schemas.openxmlformats.org/drawingml/2006/main">
          <a:off x="8864600" y="8515332"/>
          <a:ext cx="2108200" cy="723918"/>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400" b="0">
              <a:solidFill>
                <a:schemeClr val="tx1">
                  <a:lumMod val="65000"/>
                  <a:lumOff val="35000"/>
                </a:schemeClr>
              </a:solidFill>
            </a:rPr>
            <a:t>Estimated from measurement, and spot</a:t>
          </a:r>
          <a:r>
            <a:rPr lang="en-GB" sz="1400" b="0" baseline="0">
              <a:solidFill>
                <a:schemeClr val="tx1">
                  <a:lumMod val="65000"/>
                  <a:lumOff val="35000"/>
                </a:schemeClr>
              </a:solidFill>
            </a:rPr>
            <a:t> </a:t>
          </a:r>
          <a:r>
            <a:rPr lang="en-GB" sz="1400" b="0">
              <a:solidFill>
                <a:schemeClr val="tx1">
                  <a:lumMod val="65000"/>
                  <a:lumOff val="35000"/>
                </a:schemeClr>
              </a:solidFill>
            </a:rPr>
            <a:t>measurement</a:t>
          </a:r>
          <a:r>
            <a:rPr lang="en-GB" sz="1400" b="0" baseline="0">
              <a:solidFill>
                <a:schemeClr val="tx1">
                  <a:lumMod val="65000"/>
                  <a:lumOff val="35000"/>
                </a:schemeClr>
              </a:solidFill>
            </a:rPr>
            <a:t> confiined</a:t>
          </a:r>
          <a:endParaRPr lang="en-GB" sz="1400" b="0">
            <a:solidFill>
              <a:schemeClr val="tx1">
                <a:lumMod val="65000"/>
                <a:lumOff val="35000"/>
              </a:schemeClr>
            </a:solidFill>
          </a:endParaRPr>
        </a:p>
      </cdr:txBody>
    </cdr:sp>
  </cdr:relSizeAnchor>
  <cdr:relSizeAnchor xmlns:cdr="http://schemas.openxmlformats.org/drawingml/2006/chartDrawing">
    <cdr:from>
      <cdr:x>0.26273</cdr:x>
      <cdr:y>0.09353</cdr:y>
    </cdr:from>
    <cdr:to>
      <cdr:x>0.28993</cdr:x>
      <cdr:y>0.2304</cdr:y>
    </cdr:to>
    <cdr:sp macro="" textlink="">
      <cdr:nvSpPr>
        <cdr:cNvPr id="2" name="TextBox 1">
          <a:extLst xmlns:a="http://schemas.openxmlformats.org/drawingml/2006/main">
            <a:ext uri="{FF2B5EF4-FFF2-40B4-BE49-F238E27FC236}">
              <a16:creationId xmlns:a16="http://schemas.microsoft.com/office/drawing/2014/main" id="{3000C736-E92D-4A30-A5F5-4CB95A4EE226}"/>
            </a:ext>
          </a:extLst>
        </cdr:cNvPr>
        <cdr:cNvSpPr txBox="1"/>
      </cdr:nvSpPr>
      <cdr:spPr>
        <a:xfrm xmlns:a="http://schemas.openxmlformats.org/drawingml/2006/main">
          <a:off x="2882901" y="864172"/>
          <a:ext cx="298450" cy="1264576"/>
        </a:xfrm>
        <a:prstGeom xmlns:a="http://schemas.openxmlformats.org/drawingml/2006/main" prst="rect">
          <a:avLst/>
        </a:prstGeom>
      </cdr:spPr>
      <cdr:txBody>
        <a:bodyPr xmlns:a="http://schemas.openxmlformats.org/drawingml/2006/main" vertOverflow="clip" vert="vert270" wrap="square" rtlCol="0"/>
        <a:lstStyle xmlns:a="http://schemas.openxmlformats.org/drawingml/2006/main"/>
        <a:p xmlns:a="http://schemas.openxmlformats.org/drawingml/2006/main">
          <a:r>
            <a:rPr lang="en-GB" sz="1200" b="1">
              <a:solidFill>
                <a:schemeClr val="bg2">
                  <a:lumMod val="50000"/>
                </a:schemeClr>
              </a:solidFill>
            </a:rPr>
            <a:t>&lt;---</a:t>
          </a:r>
          <a:r>
            <a:rPr lang="en-GB" sz="1200" b="1" baseline="0">
              <a:solidFill>
                <a:schemeClr val="bg2">
                  <a:lumMod val="50000"/>
                </a:schemeClr>
              </a:solidFill>
            </a:rPr>
            <a:t>  </a:t>
          </a:r>
          <a:r>
            <a:rPr lang="en-GB" sz="1200" b="1">
              <a:solidFill>
                <a:schemeClr val="bg2">
                  <a:lumMod val="50000"/>
                </a:schemeClr>
              </a:solidFill>
            </a:rPr>
            <a:t>Great Britain</a:t>
          </a:r>
        </a:p>
      </cdr:txBody>
    </cdr:sp>
  </cdr:relSizeAnchor>
  <cdr:relSizeAnchor xmlns:cdr="http://schemas.openxmlformats.org/drawingml/2006/chartDrawing">
    <cdr:from>
      <cdr:x>0.22512</cdr:x>
      <cdr:y>0.10591</cdr:y>
    </cdr:from>
    <cdr:to>
      <cdr:x>0.25637</cdr:x>
      <cdr:y>0.23021</cdr:y>
    </cdr:to>
    <cdr:sp macro="" textlink="">
      <cdr:nvSpPr>
        <cdr:cNvPr id="34" name="TextBox 1">
          <a:extLst xmlns:a="http://schemas.openxmlformats.org/drawingml/2006/main">
            <a:ext uri="{FF2B5EF4-FFF2-40B4-BE49-F238E27FC236}">
              <a16:creationId xmlns:a16="http://schemas.microsoft.com/office/drawing/2014/main" id="{9CC094D0-38B2-4D59-A58E-29F9BE9CAFE1}"/>
            </a:ext>
          </a:extLst>
        </cdr:cNvPr>
        <cdr:cNvSpPr txBox="1"/>
      </cdr:nvSpPr>
      <cdr:spPr>
        <a:xfrm xmlns:a="http://schemas.openxmlformats.org/drawingml/2006/main">
          <a:off x="2470151" y="978529"/>
          <a:ext cx="342900" cy="1148439"/>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Sweden</a:t>
          </a:r>
          <a:endParaRPr lang="en-GB" sz="1200" b="1">
            <a:solidFill>
              <a:schemeClr val="bg2">
                <a:lumMod val="50000"/>
              </a:schemeClr>
            </a:solidFill>
          </a:endParaRPr>
        </a:p>
      </cdr:txBody>
    </cdr:sp>
  </cdr:relSizeAnchor>
  <cdr:relSizeAnchor xmlns:cdr="http://schemas.openxmlformats.org/drawingml/2006/chartDrawing">
    <cdr:from>
      <cdr:x>0.32581</cdr:x>
      <cdr:y>0.10591</cdr:y>
    </cdr:from>
    <cdr:to>
      <cdr:x>0.35532</cdr:x>
      <cdr:y>0.23021</cdr:y>
    </cdr:to>
    <cdr:sp macro="" textlink="">
      <cdr:nvSpPr>
        <cdr:cNvPr id="35" name="TextBox 1">
          <a:extLst xmlns:a="http://schemas.openxmlformats.org/drawingml/2006/main">
            <a:ext uri="{FF2B5EF4-FFF2-40B4-BE49-F238E27FC236}">
              <a16:creationId xmlns:a16="http://schemas.microsoft.com/office/drawing/2014/main" id="{E8B1EDD4-2E23-4235-B168-C1FF962E4AE1}"/>
            </a:ext>
          </a:extLst>
        </cdr:cNvPr>
        <cdr:cNvSpPr txBox="1"/>
      </cdr:nvSpPr>
      <cdr:spPr>
        <a:xfrm xmlns:a="http://schemas.openxmlformats.org/drawingml/2006/main">
          <a:off x="3575050" y="978529"/>
          <a:ext cx="323849" cy="1148439"/>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Finland</a:t>
          </a:r>
          <a:endParaRPr lang="en-GB" sz="1200" b="1">
            <a:solidFill>
              <a:schemeClr val="bg2">
                <a:lumMod val="50000"/>
              </a:schemeClr>
            </a:solidFill>
          </a:endParaRPr>
        </a:p>
      </cdr:txBody>
    </cdr:sp>
  </cdr:relSizeAnchor>
  <cdr:relSizeAnchor xmlns:cdr="http://schemas.openxmlformats.org/drawingml/2006/chartDrawing">
    <cdr:from>
      <cdr:x>0.25174</cdr:x>
      <cdr:y>0.1066</cdr:y>
    </cdr:from>
    <cdr:to>
      <cdr:x>0.28067</cdr:x>
      <cdr:y>0.2309</cdr:y>
    </cdr:to>
    <cdr:sp macro="" textlink="">
      <cdr:nvSpPr>
        <cdr:cNvPr id="36" name="TextBox 1">
          <a:extLst xmlns:a="http://schemas.openxmlformats.org/drawingml/2006/main">
            <a:ext uri="{FF2B5EF4-FFF2-40B4-BE49-F238E27FC236}">
              <a16:creationId xmlns:a16="http://schemas.microsoft.com/office/drawing/2014/main" id="{9C6763B8-8DA3-4AA9-BAAE-55620E9824D5}"/>
            </a:ext>
          </a:extLst>
        </cdr:cNvPr>
        <cdr:cNvSpPr txBox="1"/>
      </cdr:nvSpPr>
      <cdr:spPr>
        <a:xfrm xmlns:a="http://schemas.openxmlformats.org/drawingml/2006/main">
          <a:off x="2762250" y="984904"/>
          <a:ext cx="317500" cy="1148439"/>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Denmark</a:t>
          </a:r>
          <a:endParaRPr lang="en-GB" sz="1200" b="1">
            <a:solidFill>
              <a:schemeClr val="bg2">
                <a:lumMod val="50000"/>
              </a:schemeClr>
            </a:solidFill>
          </a:endParaRPr>
        </a:p>
      </cdr:txBody>
    </cdr:sp>
  </cdr:relSizeAnchor>
  <cdr:relSizeAnchor xmlns:cdr="http://schemas.openxmlformats.org/drawingml/2006/chartDrawing">
    <cdr:from>
      <cdr:x>0.39178</cdr:x>
      <cdr:y>0.10729</cdr:y>
    </cdr:from>
    <cdr:to>
      <cdr:x>0.42477</cdr:x>
      <cdr:y>0.22971</cdr:y>
    </cdr:to>
    <cdr:sp macro="" textlink="">
      <cdr:nvSpPr>
        <cdr:cNvPr id="38"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4298951" y="991279"/>
          <a:ext cx="361949" cy="1131069"/>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Spain</a:t>
          </a:r>
          <a:endParaRPr lang="en-GB" sz="1200" b="1">
            <a:solidFill>
              <a:schemeClr val="bg2">
                <a:lumMod val="50000"/>
              </a:schemeClr>
            </a:solidFill>
          </a:endParaRPr>
        </a:p>
      </cdr:txBody>
    </cdr:sp>
  </cdr:relSizeAnchor>
  <cdr:relSizeAnchor xmlns:cdr="http://schemas.openxmlformats.org/drawingml/2006/chartDrawing">
    <cdr:from>
      <cdr:x>0.34086</cdr:x>
      <cdr:y>0.1066</cdr:y>
    </cdr:from>
    <cdr:to>
      <cdr:x>0.36979</cdr:x>
      <cdr:y>0.2309</cdr:y>
    </cdr:to>
    <cdr:sp macro="" textlink="">
      <cdr:nvSpPr>
        <cdr:cNvPr id="41"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3740151" y="984904"/>
          <a:ext cx="317500" cy="1148439"/>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France</a:t>
          </a:r>
          <a:endParaRPr lang="en-GB" sz="1200" b="1">
            <a:solidFill>
              <a:schemeClr val="bg2">
                <a:lumMod val="50000"/>
              </a:schemeClr>
            </a:solidFill>
          </a:endParaRPr>
        </a:p>
      </cdr:txBody>
    </cdr:sp>
  </cdr:relSizeAnchor>
  <cdr:relSizeAnchor xmlns:cdr="http://schemas.openxmlformats.org/drawingml/2006/chartDrawing">
    <cdr:from>
      <cdr:x>0.54051</cdr:x>
      <cdr:y>0.10935</cdr:y>
    </cdr:from>
    <cdr:to>
      <cdr:x>0.56887</cdr:x>
      <cdr:y>0.23109</cdr:y>
    </cdr:to>
    <cdr:sp macro="" textlink="">
      <cdr:nvSpPr>
        <cdr:cNvPr id="42"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5930900" y="1010312"/>
          <a:ext cx="311150" cy="1124786"/>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Italy</a:t>
          </a:r>
          <a:endParaRPr lang="en-GB" sz="1200" b="1">
            <a:solidFill>
              <a:schemeClr val="bg2">
                <a:lumMod val="50000"/>
              </a:schemeClr>
            </a:solidFill>
          </a:endParaRPr>
        </a:p>
      </cdr:txBody>
    </cdr:sp>
  </cdr:relSizeAnchor>
  <cdr:relSizeAnchor xmlns:cdr="http://schemas.openxmlformats.org/drawingml/2006/chartDrawing">
    <cdr:from>
      <cdr:x>0.29572</cdr:x>
      <cdr:y>0.09972</cdr:y>
    </cdr:from>
    <cdr:to>
      <cdr:x>0.32523</cdr:x>
      <cdr:y>0.2309</cdr:y>
    </cdr:to>
    <cdr:sp macro="" textlink="">
      <cdr:nvSpPr>
        <cdr:cNvPr id="43"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3244851" y="921338"/>
          <a:ext cx="323849" cy="1212005"/>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Netherkands</a:t>
          </a:r>
          <a:endParaRPr lang="en-GB" sz="1200" b="1">
            <a:solidFill>
              <a:schemeClr val="bg2">
                <a:lumMod val="50000"/>
              </a:schemeClr>
            </a:solidFill>
          </a:endParaRPr>
        </a:p>
      </cdr:txBody>
    </cdr:sp>
  </cdr:relSizeAnchor>
  <cdr:relSizeAnchor xmlns:cdr="http://schemas.openxmlformats.org/drawingml/2006/chartDrawing">
    <cdr:from>
      <cdr:x>0.27315</cdr:x>
      <cdr:y>0.11003</cdr:y>
    </cdr:from>
    <cdr:to>
      <cdr:x>0.30382</cdr:x>
      <cdr:y>0.23024</cdr:y>
    </cdr:to>
    <cdr:sp macro="" textlink="">
      <cdr:nvSpPr>
        <cdr:cNvPr id="44"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2997201" y="1016629"/>
          <a:ext cx="336549" cy="1110621"/>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Norway</a:t>
          </a:r>
          <a:endParaRPr lang="en-GB" sz="1200" b="1">
            <a:solidFill>
              <a:schemeClr val="bg2">
                <a:lumMod val="50000"/>
              </a:schemeClr>
            </a:solidFill>
          </a:endParaRPr>
        </a:p>
      </cdr:txBody>
    </cdr:sp>
  </cdr:relSizeAnchor>
  <cdr:relSizeAnchor xmlns:cdr="http://schemas.openxmlformats.org/drawingml/2006/chartDrawing">
    <cdr:from>
      <cdr:x>0.56713</cdr:x>
      <cdr:y>0.1066</cdr:y>
    </cdr:from>
    <cdr:to>
      <cdr:x>0.59433</cdr:x>
      <cdr:y>0.2309</cdr:y>
    </cdr:to>
    <cdr:sp macro="" textlink="">
      <cdr:nvSpPr>
        <cdr:cNvPr id="47"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6223000" y="984904"/>
          <a:ext cx="298450" cy="1148439"/>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Singapore</a:t>
          </a:r>
          <a:endParaRPr lang="en-GB" sz="1200" b="1">
            <a:solidFill>
              <a:schemeClr val="bg2">
                <a:lumMod val="50000"/>
              </a:schemeClr>
            </a:solidFill>
          </a:endParaRPr>
        </a:p>
      </cdr:txBody>
    </cdr:sp>
  </cdr:relSizeAnchor>
  <cdr:relSizeAnchor xmlns:cdr="http://schemas.openxmlformats.org/drawingml/2006/chartDrawing">
    <cdr:from>
      <cdr:x>0.74248</cdr:x>
      <cdr:y>0.1066</cdr:y>
    </cdr:from>
    <cdr:to>
      <cdr:x>0.77199</cdr:x>
      <cdr:y>0.2309</cdr:y>
    </cdr:to>
    <cdr:sp macro="" textlink="">
      <cdr:nvSpPr>
        <cdr:cNvPr id="48"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8147050" y="984904"/>
          <a:ext cx="323850" cy="1148439"/>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Phillipines</a:t>
          </a:r>
          <a:endParaRPr lang="en-GB" sz="1200" b="1">
            <a:solidFill>
              <a:schemeClr val="bg2">
                <a:lumMod val="50000"/>
              </a:schemeClr>
            </a:solidFill>
          </a:endParaRPr>
        </a:p>
      </cdr:txBody>
    </cdr:sp>
  </cdr:relSizeAnchor>
  <cdr:relSizeAnchor xmlns:cdr="http://schemas.openxmlformats.org/drawingml/2006/chartDrawing">
    <cdr:from>
      <cdr:x>0.72512</cdr:x>
      <cdr:y>0.10798</cdr:y>
    </cdr:from>
    <cdr:to>
      <cdr:x>0.74884</cdr:x>
      <cdr:y>0.23177</cdr:y>
    </cdr:to>
    <cdr:sp macro="" textlink="">
      <cdr:nvSpPr>
        <cdr:cNvPr id="50"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7956550" y="997654"/>
          <a:ext cx="260350" cy="1143727"/>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India</a:t>
          </a:r>
          <a:endParaRPr lang="en-GB" sz="1200" b="1">
            <a:solidFill>
              <a:schemeClr val="bg2">
                <a:lumMod val="50000"/>
              </a:schemeClr>
            </a:solidFill>
          </a:endParaRPr>
        </a:p>
      </cdr:txBody>
    </cdr:sp>
  </cdr:relSizeAnchor>
  <cdr:relSizeAnchor xmlns:cdr="http://schemas.openxmlformats.org/drawingml/2006/chartDrawing">
    <cdr:from>
      <cdr:x>0.63831</cdr:x>
      <cdr:y>0.1066</cdr:y>
    </cdr:from>
    <cdr:to>
      <cdr:x>0.66667</cdr:x>
      <cdr:y>0.2309</cdr:y>
    </cdr:to>
    <cdr:sp macro="" textlink="">
      <cdr:nvSpPr>
        <cdr:cNvPr id="63"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7004050" y="984904"/>
          <a:ext cx="311150" cy="1148439"/>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Indonesia</a:t>
          </a:r>
          <a:endParaRPr lang="en-GB" sz="1200" b="1">
            <a:solidFill>
              <a:schemeClr val="bg2">
                <a:lumMod val="50000"/>
              </a:schemeClr>
            </a:solidFill>
          </a:endParaRPr>
        </a:p>
      </cdr:txBody>
    </cdr:sp>
  </cdr:relSizeAnchor>
  <cdr:relSizeAnchor xmlns:cdr="http://schemas.openxmlformats.org/drawingml/2006/chartDrawing">
    <cdr:from>
      <cdr:x>0.60301</cdr:x>
      <cdr:y>0.09697</cdr:y>
    </cdr:from>
    <cdr:to>
      <cdr:x>0.63368</cdr:x>
      <cdr:y>0.2309</cdr:y>
    </cdr:to>
    <cdr:sp macro="" textlink="">
      <cdr:nvSpPr>
        <cdr:cNvPr id="64"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6616700" y="895930"/>
          <a:ext cx="336550" cy="1237413"/>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Poland</a:t>
          </a:r>
          <a:endParaRPr lang="en-GB" sz="1200" b="1">
            <a:solidFill>
              <a:schemeClr val="bg2">
                <a:lumMod val="50000"/>
              </a:schemeClr>
            </a:solidFill>
          </a:endParaRPr>
        </a:p>
      </cdr:txBody>
    </cdr:sp>
  </cdr:relSizeAnchor>
  <cdr:relSizeAnchor xmlns:cdr="http://schemas.openxmlformats.org/drawingml/2006/chartDrawing">
    <cdr:from>
      <cdr:x>0.62095</cdr:x>
      <cdr:y>0.11271</cdr:y>
    </cdr:from>
    <cdr:to>
      <cdr:x>0.66319</cdr:x>
      <cdr:y>0.2304</cdr:y>
    </cdr:to>
    <cdr:sp macro="" textlink="">
      <cdr:nvSpPr>
        <cdr:cNvPr id="65"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6813550" y="1041399"/>
          <a:ext cx="463550" cy="1087323"/>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Turkey</a:t>
          </a:r>
          <a:endParaRPr lang="en-GB" sz="1200" b="1">
            <a:solidFill>
              <a:schemeClr val="bg2">
                <a:lumMod val="50000"/>
              </a:schemeClr>
            </a:solidFill>
          </a:endParaRPr>
        </a:p>
      </cdr:txBody>
    </cdr:sp>
  </cdr:relSizeAnchor>
  <cdr:relSizeAnchor xmlns:cdr="http://schemas.openxmlformats.org/drawingml/2006/chartDrawing">
    <cdr:from>
      <cdr:x>0.77257</cdr:x>
      <cdr:y>0.10798</cdr:y>
    </cdr:from>
    <cdr:to>
      <cdr:x>0.80556</cdr:x>
      <cdr:y>0.23109</cdr:y>
    </cdr:to>
    <cdr:sp macro="" textlink="">
      <cdr:nvSpPr>
        <cdr:cNvPr id="66"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8477250" y="997654"/>
          <a:ext cx="361999" cy="1137444"/>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Thailand</a:t>
          </a:r>
          <a:endParaRPr lang="en-GB" sz="1200" b="1">
            <a:solidFill>
              <a:schemeClr val="bg2">
                <a:lumMod val="50000"/>
              </a:schemeClr>
            </a:solidFill>
          </a:endParaRPr>
        </a:p>
      </cdr:txBody>
    </cdr:sp>
  </cdr:relSizeAnchor>
  <cdr:relSizeAnchor xmlns:cdr="http://schemas.openxmlformats.org/drawingml/2006/chartDrawing">
    <cdr:from>
      <cdr:x>0.67188</cdr:x>
      <cdr:y>0.1066</cdr:y>
    </cdr:from>
    <cdr:to>
      <cdr:x>0.69734</cdr:x>
      <cdr:y>0.2309</cdr:y>
    </cdr:to>
    <cdr:sp macro="" textlink="">
      <cdr:nvSpPr>
        <cdr:cNvPr id="67"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7372350" y="984904"/>
          <a:ext cx="279400" cy="1148439"/>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Romania</a:t>
          </a:r>
          <a:endParaRPr lang="en-GB" sz="1200" b="1">
            <a:solidFill>
              <a:schemeClr val="bg2">
                <a:lumMod val="50000"/>
              </a:schemeClr>
            </a:solidFill>
          </a:endParaRPr>
        </a:p>
      </cdr:txBody>
    </cdr:sp>
  </cdr:relSizeAnchor>
  <cdr:relSizeAnchor xmlns:cdr="http://schemas.openxmlformats.org/drawingml/2006/chartDrawing">
    <cdr:from>
      <cdr:x>0.69039</cdr:x>
      <cdr:y>0.10729</cdr:y>
    </cdr:from>
    <cdr:to>
      <cdr:x>0.72396</cdr:x>
      <cdr:y>0.23158</cdr:y>
    </cdr:to>
    <cdr:sp macro="" textlink="">
      <cdr:nvSpPr>
        <cdr:cNvPr id="68"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7575550" y="991279"/>
          <a:ext cx="368300" cy="1148347"/>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DR Congo</a:t>
          </a:r>
          <a:endParaRPr lang="en-GB" sz="1200" b="1">
            <a:solidFill>
              <a:schemeClr val="bg2">
                <a:lumMod val="50000"/>
              </a:schemeClr>
            </a:solidFill>
          </a:endParaRPr>
        </a:p>
      </cdr:txBody>
    </cdr:sp>
  </cdr:relSizeAnchor>
  <cdr:relSizeAnchor xmlns:cdr="http://schemas.openxmlformats.org/drawingml/2006/chartDrawing">
    <cdr:from>
      <cdr:x>0.43576</cdr:x>
      <cdr:y>0.10798</cdr:y>
    </cdr:from>
    <cdr:to>
      <cdr:x>0.46759</cdr:x>
      <cdr:y>0.23227</cdr:y>
    </cdr:to>
    <cdr:sp macro="" textlink="">
      <cdr:nvSpPr>
        <cdr:cNvPr id="69"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4781551" y="997654"/>
          <a:ext cx="349250" cy="1148347"/>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Ireland</a:t>
          </a:r>
          <a:endParaRPr lang="en-GB" sz="1200" b="1">
            <a:solidFill>
              <a:schemeClr val="bg2">
                <a:lumMod val="50000"/>
              </a:schemeClr>
            </a:solidFill>
          </a:endParaRPr>
        </a:p>
      </cdr:txBody>
    </cdr:sp>
  </cdr:relSizeAnchor>
  <cdr:relSizeAnchor xmlns:cdr="http://schemas.openxmlformats.org/drawingml/2006/chartDrawing">
    <cdr:from>
      <cdr:x>0.49653</cdr:x>
      <cdr:y>0.10867</cdr:y>
    </cdr:from>
    <cdr:to>
      <cdr:x>0.52951</cdr:x>
      <cdr:y>0.23093</cdr:y>
    </cdr:to>
    <cdr:sp macro="" textlink="">
      <cdr:nvSpPr>
        <cdr:cNvPr id="70"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5448300" y="1004029"/>
          <a:ext cx="361907" cy="1129571"/>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Serbia</a:t>
          </a:r>
          <a:endParaRPr lang="en-GB" sz="1200" b="1">
            <a:solidFill>
              <a:schemeClr val="bg2">
                <a:lumMod val="50000"/>
              </a:schemeClr>
            </a:solidFill>
          </a:endParaRPr>
        </a:p>
      </cdr:txBody>
    </cdr:sp>
  </cdr:relSizeAnchor>
  <cdr:relSizeAnchor xmlns:cdr="http://schemas.openxmlformats.org/drawingml/2006/chartDrawing">
    <cdr:from>
      <cdr:x>0.36516</cdr:x>
      <cdr:y>0.10523</cdr:y>
    </cdr:from>
    <cdr:to>
      <cdr:x>0.39873</cdr:x>
      <cdr:y>0.22952</cdr:y>
    </cdr:to>
    <cdr:sp macro="" textlink="">
      <cdr:nvSpPr>
        <cdr:cNvPr id="71"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4006851" y="972246"/>
          <a:ext cx="368300" cy="1148347"/>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Canada</a:t>
          </a:r>
          <a:endParaRPr lang="en-GB" sz="1200" b="1">
            <a:solidFill>
              <a:schemeClr val="bg2">
                <a:lumMod val="50000"/>
              </a:schemeClr>
            </a:solidFill>
          </a:endParaRPr>
        </a:p>
      </cdr:txBody>
    </cdr:sp>
  </cdr:relSizeAnchor>
  <cdr:relSizeAnchor xmlns:cdr="http://schemas.openxmlformats.org/drawingml/2006/chartDrawing">
    <cdr:from>
      <cdr:x>0.31424</cdr:x>
      <cdr:y>0.10591</cdr:y>
    </cdr:from>
    <cdr:to>
      <cdr:x>0.34722</cdr:x>
      <cdr:y>0.23021</cdr:y>
    </cdr:to>
    <cdr:sp macro="" textlink="">
      <cdr:nvSpPr>
        <cdr:cNvPr id="72"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3448051" y="978529"/>
          <a:ext cx="361949" cy="1148439"/>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Australia</a:t>
          </a:r>
          <a:endParaRPr lang="en-GB" sz="1200" b="1">
            <a:solidFill>
              <a:schemeClr val="bg2">
                <a:lumMod val="50000"/>
              </a:schemeClr>
            </a:solidFill>
          </a:endParaRPr>
        </a:p>
      </cdr:txBody>
    </cdr:sp>
  </cdr:relSizeAnchor>
  <cdr:relSizeAnchor xmlns:cdr="http://schemas.openxmlformats.org/drawingml/2006/chartDrawing">
    <cdr:from>
      <cdr:x>0.47049</cdr:x>
      <cdr:y>0.10729</cdr:y>
    </cdr:from>
    <cdr:to>
      <cdr:x>0.50116</cdr:x>
      <cdr:y>0.23158</cdr:y>
    </cdr:to>
    <cdr:sp macro="" textlink="">
      <cdr:nvSpPr>
        <cdr:cNvPr id="74" name="TextBox 1">
          <a:extLst xmlns:a="http://schemas.openxmlformats.org/drawingml/2006/main">
            <a:ext uri="{FF2B5EF4-FFF2-40B4-BE49-F238E27FC236}">
              <a16:creationId xmlns:a16="http://schemas.microsoft.com/office/drawing/2014/main" id="{7F7CD5F9-CF96-4DC4-83A1-BB97FD162A46}"/>
            </a:ext>
          </a:extLst>
        </cdr:cNvPr>
        <cdr:cNvSpPr txBox="1"/>
      </cdr:nvSpPr>
      <cdr:spPr>
        <a:xfrm xmlns:a="http://schemas.openxmlformats.org/drawingml/2006/main">
          <a:off x="5162550" y="990600"/>
          <a:ext cx="336550" cy="1147601"/>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Ukraine</a:t>
          </a:r>
          <a:endParaRPr lang="en-GB" sz="1200" b="1">
            <a:solidFill>
              <a:schemeClr val="bg2">
                <a:lumMod val="50000"/>
              </a:schemeClr>
            </a:solidFill>
          </a:endParaRPr>
        </a:p>
      </cdr:txBody>
    </cdr:sp>
  </cdr:relSizeAnchor>
  <cdr:relSizeAnchor xmlns:cdr="http://schemas.openxmlformats.org/drawingml/2006/chartDrawing">
    <cdr:from>
      <cdr:x>0.4103</cdr:x>
      <cdr:y>0.10591</cdr:y>
    </cdr:from>
    <cdr:to>
      <cdr:x>0.44271</cdr:x>
      <cdr:y>0.23021</cdr:y>
    </cdr:to>
    <cdr:sp macro="" textlink="">
      <cdr:nvSpPr>
        <cdr:cNvPr id="75" name="TextBox 1">
          <a:extLst xmlns:a="http://schemas.openxmlformats.org/drawingml/2006/main">
            <a:ext uri="{FF2B5EF4-FFF2-40B4-BE49-F238E27FC236}">
              <a16:creationId xmlns:a16="http://schemas.microsoft.com/office/drawing/2014/main" id="{7F7CD5F9-CF96-4DC4-83A1-BB97FD162A46}"/>
            </a:ext>
          </a:extLst>
        </cdr:cNvPr>
        <cdr:cNvSpPr txBox="1"/>
      </cdr:nvSpPr>
      <cdr:spPr>
        <a:xfrm xmlns:a="http://schemas.openxmlformats.org/drawingml/2006/main">
          <a:off x="4502151" y="978529"/>
          <a:ext cx="355600" cy="1148439"/>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Slovenia</a:t>
          </a:r>
          <a:endParaRPr lang="en-GB" sz="1200" b="1">
            <a:solidFill>
              <a:schemeClr val="bg2">
                <a:lumMod val="50000"/>
              </a:schemeClr>
            </a:solidFill>
          </a:endParaRPr>
        </a:p>
      </cdr:txBody>
    </cdr:sp>
  </cdr:relSizeAnchor>
  <cdr:relSizeAnchor xmlns:cdr="http://schemas.openxmlformats.org/drawingml/2006/chartDrawing">
    <cdr:from>
      <cdr:x>0.58449</cdr:x>
      <cdr:y>0.1066</cdr:y>
    </cdr:from>
    <cdr:to>
      <cdr:x>0.61343</cdr:x>
      <cdr:y>0.2309</cdr:y>
    </cdr:to>
    <cdr:sp macro="" textlink="">
      <cdr:nvSpPr>
        <cdr:cNvPr id="76" name="TextBox 1">
          <a:extLst xmlns:a="http://schemas.openxmlformats.org/drawingml/2006/main">
            <a:ext uri="{FF2B5EF4-FFF2-40B4-BE49-F238E27FC236}">
              <a16:creationId xmlns:a16="http://schemas.microsoft.com/office/drawing/2014/main" id="{7F7CD5F9-CF96-4DC4-83A1-BB97FD162A46}"/>
            </a:ext>
          </a:extLst>
        </cdr:cNvPr>
        <cdr:cNvSpPr txBox="1"/>
      </cdr:nvSpPr>
      <cdr:spPr>
        <a:xfrm xmlns:a="http://schemas.openxmlformats.org/drawingml/2006/main">
          <a:off x="6413501" y="984904"/>
          <a:ext cx="317500" cy="1148439"/>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Iran</a:t>
          </a:r>
          <a:endParaRPr lang="en-GB" sz="1200" b="1">
            <a:solidFill>
              <a:schemeClr val="bg2">
                <a:lumMod val="50000"/>
              </a:schemeClr>
            </a:solidFill>
          </a:endParaRPr>
        </a:p>
      </cdr:txBody>
    </cdr:sp>
  </cdr:relSizeAnchor>
  <cdr:relSizeAnchor xmlns:cdr="http://schemas.openxmlformats.org/drawingml/2006/chartDrawing">
    <cdr:from>
      <cdr:x>0.75926</cdr:x>
      <cdr:y>0.10591</cdr:y>
    </cdr:from>
    <cdr:to>
      <cdr:x>0.79109</cdr:x>
      <cdr:y>0.23021</cdr:y>
    </cdr:to>
    <cdr:sp macro="" textlink="">
      <cdr:nvSpPr>
        <cdr:cNvPr id="77" name="TextBox 1">
          <a:extLst xmlns:a="http://schemas.openxmlformats.org/drawingml/2006/main">
            <a:ext uri="{FF2B5EF4-FFF2-40B4-BE49-F238E27FC236}">
              <a16:creationId xmlns:a16="http://schemas.microsoft.com/office/drawing/2014/main" id="{7F7CD5F9-CF96-4DC4-83A1-BB97FD162A46}"/>
            </a:ext>
          </a:extLst>
        </cdr:cNvPr>
        <cdr:cNvSpPr txBox="1"/>
      </cdr:nvSpPr>
      <cdr:spPr>
        <a:xfrm xmlns:a="http://schemas.openxmlformats.org/drawingml/2006/main">
          <a:off x="8331200" y="977900"/>
          <a:ext cx="349250" cy="1147601"/>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Bahrain</a:t>
          </a:r>
          <a:endParaRPr lang="en-GB" sz="1200" b="1">
            <a:solidFill>
              <a:schemeClr val="bg2">
                <a:lumMod val="50000"/>
              </a:schemeClr>
            </a:solidFill>
          </a:endParaRPr>
        </a:p>
      </cdr:txBody>
    </cdr:sp>
  </cdr:relSizeAnchor>
  <cdr:relSizeAnchor xmlns:cdr="http://schemas.openxmlformats.org/drawingml/2006/chartDrawing">
    <cdr:from>
      <cdr:x>0.45313</cdr:x>
      <cdr:y>0.10859</cdr:y>
    </cdr:from>
    <cdr:to>
      <cdr:x>0.48438</cdr:x>
      <cdr:y>0.23093</cdr:y>
    </cdr:to>
    <cdr:sp macro="" textlink="">
      <cdr:nvSpPr>
        <cdr:cNvPr id="79" name="TextBox 1">
          <a:extLst xmlns:a="http://schemas.openxmlformats.org/drawingml/2006/main">
            <a:ext uri="{FF2B5EF4-FFF2-40B4-BE49-F238E27FC236}">
              <a16:creationId xmlns:a16="http://schemas.microsoft.com/office/drawing/2014/main" id="{35FD3057-1E3D-4C18-BD84-DB44F723A730}"/>
            </a:ext>
          </a:extLst>
        </cdr:cNvPr>
        <cdr:cNvSpPr txBox="1"/>
      </cdr:nvSpPr>
      <cdr:spPr>
        <a:xfrm xmlns:a="http://schemas.openxmlformats.org/drawingml/2006/main">
          <a:off x="4972050" y="1003301"/>
          <a:ext cx="342900" cy="1130300"/>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Lithuania</a:t>
          </a:r>
          <a:endParaRPr lang="en-GB" sz="1200" b="1">
            <a:solidFill>
              <a:schemeClr val="bg2">
                <a:lumMod val="50000"/>
              </a:schemeClr>
            </a:solidFill>
          </a:endParaRPr>
        </a:p>
      </cdr:txBody>
    </cdr:sp>
  </cdr:relSizeAnchor>
  <cdr:relSizeAnchor xmlns:cdr="http://schemas.openxmlformats.org/drawingml/2006/chartDrawing">
    <cdr:from>
      <cdr:x>0.51563</cdr:x>
      <cdr:y>0.10859</cdr:y>
    </cdr:from>
    <cdr:to>
      <cdr:x>0.55035</cdr:x>
      <cdr:y>0.23093</cdr:y>
    </cdr:to>
    <cdr:sp macro="" textlink="">
      <cdr:nvSpPr>
        <cdr:cNvPr id="83" name="TextBox 1">
          <a:extLst xmlns:a="http://schemas.openxmlformats.org/drawingml/2006/main">
            <a:ext uri="{FF2B5EF4-FFF2-40B4-BE49-F238E27FC236}">
              <a16:creationId xmlns:a16="http://schemas.microsoft.com/office/drawing/2014/main" id="{35FD3057-1E3D-4C18-BD84-DB44F723A730}"/>
            </a:ext>
          </a:extLst>
        </cdr:cNvPr>
        <cdr:cNvSpPr txBox="1"/>
      </cdr:nvSpPr>
      <cdr:spPr>
        <a:xfrm xmlns:a="http://schemas.openxmlformats.org/drawingml/2006/main">
          <a:off x="5657850" y="1003300"/>
          <a:ext cx="381000" cy="1130299"/>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Chile</a:t>
          </a:r>
          <a:endParaRPr lang="en-GB" sz="1200" b="1">
            <a:solidFill>
              <a:schemeClr val="bg2">
                <a:lumMod val="50000"/>
              </a:schemeClr>
            </a:solidFill>
          </a:endParaRPr>
        </a:p>
      </cdr:txBody>
    </cdr:sp>
  </cdr:relSizeAnchor>
  <cdr:relSizeAnchor xmlns:cdr="http://schemas.openxmlformats.org/drawingml/2006/chartDrawing">
    <cdr:from>
      <cdr:x>0.65509</cdr:x>
      <cdr:y>0.10859</cdr:y>
    </cdr:from>
    <cdr:to>
      <cdr:x>0.68692</cdr:x>
      <cdr:y>0.23162</cdr:y>
    </cdr:to>
    <cdr:sp macro="" textlink="">
      <cdr:nvSpPr>
        <cdr:cNvPr id="84" name="TextBox 1">
          <a:extLst xmlns:a="http://schemas.openxmlformats.org/drawingml/2006/main">
            <a:ext uri="{FF2B5EF4-FFF2-40B4-BE49-F238E27FC236}">
              <a16:creationId xmlns:a16="http://schemas.microsoft.com/office/drawing/2014/main" id="{35FD3057-1E3D-4C18-BD84-DB44F723A730}"/>
            </a:ext>
          </a:extLst>
        </cdr:cNvPr>
        <cdr:cNvSpPr txBox="1"/>
      </cdr:nvSpPr>
      <cdr:spPr>
        <a:xfrm xmlns:a="http://schemas.openxmlformats.org/drawingml/2006/main">
          <a:off x="7188200" y="1003301"/>
          <a:ext cx="349250" cy="1136650"/>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Egypt</a:t>
          </a:r>
          <a:endParaRPr lang="en-GB" sz="1200" b="1">
            <a:solidFill>
              <a:schemeClr val="bg2">
                <a:lumMod val="50000"/>
              </a:schemeClr>
            </a:solidFill>
          </a:endParaRPr>
        </a:p>
      </cdr:txBody>
    </cdr:sp>
  </cdr:relSizeAnchor>
  <cdr:relSizeAnchor xmlns:cdr="http://schemas.openxmlformats.org/drawingml/2006/chartDrawing">
    <cdr:from>
      <cdr:x>0.70718</cdr:x>
      <cdr:y>0.10722</cdr:y>
    </cdr:from>
    <cdr:to>
      <cdr:x>0.73843</cdr:x>
      <cdr:y>0.23151</cdr:y>
    </cdr:to>
    <cdr:sp macro="" textlink="">
      <cdr:nvSpPr>
        <cdr:cNvPr id="85" name="TextBox 1">
          <a:extLst xmlns:a="http://schemas.openxmlformats.org/drawingml/2006/main">
            <a:ext uri="{FF2B5EF4-FFF2-40B4-BE49-F238E27FC236}">
              <a16:creationId xmlns:a16="http://schemas.microsoft.com/office/drawing/2014/main" id="{35FD3057-1E3D-4C18-BD84-DB44F723A730}"/>
            </a:ext>
          </a:extLst>
        </cdr:cNvPr>
        <cdr:cNvSpPr txBox="1"/>
      </cdr:nvSpPr>
      <cdr:spPr>
        <a:xfrm xmlns:a="http://schemas.openxmlformats.org/drawingml/2006/main">
          <a:off x="7759700" y="990600"/>
          <a:ext cx="342900" cy="1148347"/>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UAE</a:t>
          </a:r>
          <a:endParaRPr lang="en-GB" sz="1200" b="1">
            <a:solidFill>
              <a:schemeClr val="bg2">
                <a:lumMod val="50000"/>
              </a:schemeClr>
            </a:solidFill>
          </a:endParaRPr>
        </a:p>
      </cdr:txBody>
    </cdr:sp>
  </cdr:relSizeAnchor>
  <cdr:relSizeAnchor xmlns:cdr="http://schemas.openxmlformats.org/drawingml/2006/chartDrawing">
    <cdr:from>
      <cdr:x>0.83449</cdr:x>
      <cdr:y>0.94088</cdr:y>
    </cdr:from>
    <cdr:to>
      <cdr:x>0.8802</cdr:x>
      <cdr:y>0.94112</cdr:y>
    </cdr:to>
    <cdr:cxnSp macro="">
      <cdr:nvCxnSpPr>
        <cdr:cNvPr id="23" name="Straight Connector 22">
          <a:extLst xmlns:a="http://schemas.openxmlformats.org/drawingml/2006/main">
            <a:ext uri="{FF2B5EF4-FFF2-40B4-BE49-F238E27FC236}">
              <a16:creationId xmlns:a16="http://schemas.microsoft.com/office/drawing/2014/main" id="{AA5A5D22-32B9-47EF-917F-042582BD56FA}"/>
            </a:ext>
          </a:extLst>
        </cdr:cNvPr>
        <cdr:cNvCxnSpPr/>
      </cdr:nvCxnSpPr>
      <cdr:spPr>
        <a:xfrm xmlns:a="http://schemas.openxmlformats.org/drawingml/2006/main">
          <a:off x="9156730" y="8692986"/>
          <a:ext cx="501567" cy="2218"/>
        </a:xfrm>
        <a:prstGeom xmlns:a="http://schemas.openxmlformats.org/drawingml/2006/main" prst="line">
          <a:avLst/>
        </a:prstGeom>
        <a:ln xmlns:a="http://schemas.openxmlformats.org/drawingml/2006/main" w="57150">
          <a:solidFill>
            <a:schemeClr val="tx1">
              <a:lumMod val="50000"/>
              <a:lumOff val="5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0.06076</cdr:x>
      <cdr:y>0.09828</cdr:y>
    </cdr:from>
    <cdr:to>
      <cdr:x>0.22106</cdr:x>
      <cdr:y>0.19182</cdr:y>
    </cdr:to>
    <cdr:sp macro="" textlink="">
      <cdr:nvSpPr>
        <cdr:cNvPr id="51" name="TextBox 1">
          <a:extLst xmlns:a="http://schemas.openxmlformats.org/drawingml/2006/main">
            <a:ext uri="{FF2B5EF4-FFF2-40B4-BE49-F238E27FC236}">
              <a16:creationId xmlns:a16="http://schemas.microsoft.com/office/drawing/2014/main" id="{B3EC5E7D-51BA-6C91-E9FF-96418DD908EA}"/>
            </a:ext>
          </a:extLst>
        </cdr:cNvPr>
        <cdr:cNvSpPr txBox="1"/>
      </cdr:nvSpPr>
      <cdr:spPr>
        <a:xfrm xmlns:a="http://schemas.openxmlformats.org/drawingml/2006/main">
          <a:off x="666750" y="908050"/>
          <a:ext cx="1758950" cy="86423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800" b="0" u="none" baseline="0">
              <a:solidFill>
                <a:schemeClr val="bg2">
                  <a:lumMod val="50000"/>
                </a:schemeClr>
              </a:solidFill>
            </a:rPr>
            <a:t>Example nation positions --&gt;</a:t>
          </a:r>
          <a:endParaRPr lang="en-GB" sz="1800" b="0" u="none">
            <a:solidFill>
              <a:schemeClr val="bg2">
                <a:lumMod val="50000"/>
              </a:schemeClr>
            </a:solidFill>
          </a:endParaRPr>
        </a:p>
      </cdr:txBody>
    </cdr:sp>
  </cdr:relSizeAnchor>
</c:userShapes>
</file>

<file path=xl/drawings/drawing115.xml><?xml version="1.0" encoding="utf-8"?>
<c:userShapes xmlns:c="http://schemas.openxmlformats.org/drawingml/2006/chart">
  <cdr:relSizeAnchor xmlns:cdr="http://schemas.openxmlformats.org/drawingml/2006/chartDrawing">
    <cdr:from>
      <cdr:x>0.86482</cdr:x>
      <cdr:y>0.25694</cdr:y>
    </cdr:from>
    <cdr:to>
      <cdr:x>0.95328</cdr:x>
      <cdr:y>0.30095</cdr:y>
    </cdr:to>
    <cdr:sp macro="" textlink="">
      <cdr:nvSpPr>
        <cdr:cNvPr id="4" name="TextBox 1">
          <a:extLst xmlns:a="http://schemas.openxmlformats.org/drawingml/2006/main">
            <a:ext uri="{FF2B5EF4-FFF2-40B4-BE49-F238E27FC236}">
              <a16:creationId xmlns:a16="http://schemas.microsoft.com/office/drawing/2014/main" id="{45F0EAD4-D51C-4FB0-ABE3-EE55AFDFC255}"/>
            </a:ext>
          </a:extLst>
        </cdr:cNvPr>
        <cdr:cNvSpPr txBox="1"/>
      </cdr:nvSpPr>
      <cdr:spPr>
        <a:xfrm xmlns:a="http://schemas.openxmlformats.org/drawingml/2006/main">
          <a:off x="10461904" y="2087243"/>
          <a:ext cx="1070119" cy="357507"/>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baseline="0">
              <a:solidFill>
                <a:schemeClr val="tx1">
                  <a:lumMod val="95000"/>
                  <a:lumOff val="5000"/>
                </a:schemeClr>
              </a:solidFill>
            </a:rPr>
            <a:t>p = 1.5E-6</a:t>
          </a:r>
          <a:endParaRPr lang="en-GB" sz="1400" b="1">
            <a:solidFill>
              <a:schemeClr val="tx1">
                <a:lumMod val="95000"/>
                <a:lumOff val="5000"/>
              </a:schemeClr>
            </a:solidFill>
          </a:endParaRPr>
        </a:p>
        <a:p xmlns:a="http://schemas.openxmlformats.org/drawingml/2006/main">
          <a:endParaRPr lang="en-GB" sz="1100" b="1">
            <a:solidFill>
              <a:schemeClr val="tx1">
                <a:lumMod val="95000"/>
                <a:lumOff val="5000"/>
              </a:schemeClr>
            </a:solidFill>
          </a:endParaRPr>
        </a:p>
      </cdr:txBody>
    </cdr:sp>
  </cdr:relSizeAnchor>
  <cdr:relSizeAnchor xmlns:cdr="http://schemas.openxmlformats.org/drawingml/2006/chartDrawing">
    <cdr:from>
      <cdr:x>0.86312</cdr:x>
      <cdr:y>0.58079</cdr:y>
    </cdr:from>
    <cdr:to>
      <cdr:x>0.94687</cdr:x>
      <cdr:y>0.62053</cdr:y>
    </cdr:to>
    <cdr:sp macro="" textlink="">
      <cdr:nvSpPr>
        <cdr:cNvPr id="6" name="TextBox 1">
          <a:extLst xmlns:a="http://schemas.openxmlformats.org/drawingml/2006/main">
            <a:ext uri="{FF2B5EF4-FFF2-40B4-BE49-F238E27FC236}">
              <a16:creationId xmlns:a16="http://schemas.microsoft.com/office/drawing/2014/main" id="{45F0EAD4-D51C-4FB0-ABE3-EE55AFDFC255}"/>
            </a:ext>
          </a:extLst>
        </cdr:cNvPr>
        <cdr:cNvSpPr txBox="1"/>
      </cdr:nvSpPr>
      <cdr:spPr>
        <a:xfrm xmlns:a="http://schemas.openxmlformats.org/drawingml/2006/main">
          <a:off x="10441339" y="4718050"/>
          <a:ext cx="1013141" cy="32280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baseline="0">
              <a:solidFill>
                <a:schemeClr val="bg2">
                  <a:lumMod val="50000"/>
                </a:schemeClr>
              </a:solidFill>
            </a:rPr>
            <a:t>p = 6E-1</a:t>
          </a:r>
          <a:endParaRPr lang="en-GB" sz="1400" b="1">
            <a:solidFill>
              <a:schemeClr val="bg2">
                <a:lumMod val="50000"/>
              </a:schemeClr>
            </a:solidFill>
          </a:endParaRPr>
        </a:p>
      </cdr:txBody>
    </cdr:sp>
  </cdr:relSizeAnchor>
  <cdr:relSizeAnchor xmlns:cdr="http://schemas.openxmlformats.org/drawingml/2006/chartDrawing">
    <cdr:from>
      <cdr:x>0.83329</cdr:x>
      <cdr:y>0.61655</cdr:y>
    </cdr:from>
    <cdr:to>
      <cdr:x>0.97618</cdr:x>
      <cdr:y>0.71758</cdr:y>
    </cdr:to>
    <cdr:sp macro="" textlink="">
      <cdr:nvSpPr>
        <cdr:cNvPr id="7" name="TextBox 1">
          <a:extLst xmlns:a="http://schemas.openxmlformats.org/drawingml/2006/main">
            <a:ext uri="{FF2B5EF4-FFF2-40B4-BE49-F238E27FC236}">
              <a16:creationId xmlns:a16="http://schemas.microsoft.com/office/drawing/2014/main" id="{A4F1BCC4-3EC4-4E45-BB7F-FCB4F6522194}"/>
            </a:ext>
          </a:extLst>
        </cdr:cNvPr>
        <cdr:cNvSpPr txBox="1"/>
      </cdr:nvSpPr>
      <cdr:spPr>
        <a:xfrm xmlns:a="http://schemas.openxmlformats.org/drawingml/2006/main">
          <a:off x="10109201" y="4921271"/>
          <a:ext cx="1733506" cy="806417"/>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1">
              <a:solidFill>
                <a:schemeClr val="bg2">
                  <a:lumMod val="50000"/>
                </a:schemeClr>
              </a:solidFill>
            </a:rPr>
            <a:t>NO</a:t>
          </a:r>
          <a:r>
            <a:rPr lang="en-GB" sz="1600" b="1" baseline="0">
              <a:solidFill>
                <a:schemeClr val="bg2">
                  <a:lumMod val="50000"/>
                </a:schemeClr>
              </a:solidFill>
            </a:rPr>
            <a:t> TREND: average response = approx 30%</a:t>
          </a:r>
        </a:p>
      </cdr:txBody>
    </cdr:sp>
  </cdr:relSizeAnchor>
  <cdr:relSizeAnchor xmlns:cdr="http://schemas.openxmlformats.org/drawingml/2006/chartDrawing">
    <cdr:from>
      <cdr:x>0.8584</cdr:x>
      <cdr:y>0.85943</cdr:y>
    </cdr:from>
    <cdr:to>
      <cdr:x>0.95482</cdr:x>
      <cdr:y>0.90676</cdr:y>
    </cdr:to>
    <cdr:sp macro="" textlink="">
      <cdr:nvSpPr>
        <cdr:cNvPr id="9" name="TextBox 1">
          <a:extLst xmlns:a="http://schemas.openxmlformats.org/drawingml/2006/main">
            <a:ext uri="{FF2B5EF4-FFF2-40B4-BE49-F238E27FC236}">
              <a16:creationId xmlns:a16="http://schemas.microsoft.com/office/drawing/2014/main" id="{80E5C49E-3CBE-45F7-9FBE-A33C5931BF80}"/>
            </a:ext>
          </a:extLst>
        </cdr:cNvPr>
        <cdr:cNvSpPr txBox="1"/>
      </cdr:nvSpPr>
      <cdr:spPr>
        <a:xfrm xmlns:a="http://schemas.openxmlformats.org/drawingml/2006/main">
          <a:off x="10384240" y="6981551"/>
          <a:ext cx="1166412" cy="38445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baseline="0">
              <a:solidFill>
                <a:schemeClr val="tx1">
                  <a:lumMod val="95000"/>
                  <a:lumOff val="5000"/>
                </a:schemeClr>
              </a:solidFill>
            </a:rPr>
            <a:t>p = 1E-6</a:t>
          </a:r>
          <a:endParaRPr lang="en-GB" sz="1400" b="1">
            <a:solidFill>
              <a:schemeClr val="tx1">
                <a:lumMod val="95000"/>
                <a:lumOff val="5000"/>
              </a:schemeClr>
            </a:solidFill>
          </a:endParaRPr>
        </a:p>
        <a:p xmlns:a="http://schemas.openxmlformats.org/drawingml/2006/main">
          <a:endParaRPr lang="en-GB" sz="1100" b="1">
            <a:solidFill>
              <a:sysClr val="windowText" lastClr="000000"/>
            </a:solidFill>
          </a:endParaRPr>
        </a:p>
      </cdr:txBody>
    </cdr:sp>
  </cdr:relSizeAnchor>
  <cdr:relSizeAnchor xmlns:cdr="http://schemas.openxmlformats.org/drawingml/2006/chartDrawing">
    <cdr:from>
      <cdr:x>0.60905</cdr:x>
      <cdr:y>0.29811</cdr:y>
    </cdr:from>
    <cdr:to>
      <cdr:x>0.82109</cdr:x>
      <cdr:y>0.39316</cdr:y>
    </cdr:to>
    <cdr:sp macro="" textlink="">
      <cdr:nvSpPr>
        <cdr:cNvPr id="10" name="TextBox 1">
          <a:extLst xmlns:a="http://schemas.openxmlformats.org/drawingml/2006/main">
            <a:ext uri="{FF2B5EF4-FFF2-40B4-BE49-F238E27FC236}">
              <a16:creationId xmlns:a16="http://schemas.microsoft.com/office/drawing/2014/main" id="{1989C715-6A64-4B45-A229-44FA886847A7}"/>
            </a:ext>
          </a:extLst>
        </cdr:cNvPr>
        <cdr:cNvSpPr txBox="1"/>
      </cdr:nvSpPr>
      <cdr:spPr>
        <a:xfrm xmlns:a="http://schemas.openxmlformats.org/drawingml/2006/main" rot="20214017">
          <a:off x="7388758" y="2379519"/>
          <a:ext cx="2572441" cy="758647"/>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2000" b="1" baseline="0">
              <a:solidFill>
                <a:schemeClr val="tx1">
                  <a:lumMod val="95000"/>
                  <a:lumOff val="5000"/>
                </a:schemeClr>
              </a:solidFill>
            </a:rPr>
            <a:t>'Extremely Serious'</a:t>
          </a:r>
        </a:p>
      </cdr:txBody>
    </cdr:sp>
  </cdr:relSizeAnchor>
  <cdr:relSizeAnchor xmlns:cdr="http://schemas.openxmlformats.org/drawingml/2006/chartDrawing">
    <cdr:from>
      <cdr:x>0.60703</cdr:x>
      <cdr:y>0.69422</cdr:y>
    </cdr:from>
    <cdr:to>
      <cdr:x>0.84549</cdr:x>
      <cdr:y>0.8811</cdr:y>
    </cdr:to>
    <cdr:sp macro="" textlink="">
      <cdr:nvSpPr>
        <cdr:cNvPr id="11" name="TextBox 1">
          <a:extLst xmlns:a="http://schemas.openxmlformats.org/drawingml/2006/main">
            <a:ext uri="{FF2B5EF4-FFF2-40B4-BE49-F238E27FC236}">
              <a16:creationId xmlns:a16="http://schemas.microsoft.com/office/drawing/2014/main" id="{50054DA8-A501-43A1-ABD3-EB6FF06B20DF}"/>
            </a:ext>
          </a:extLst>
        </cdr:cNvPr>
        <cdr:cNvSpPr txBox="1"/>
      </cdr:nvSpPr>
      <cdr:spPr>
        <a:xfrm xmlns:a="http://schemas.openxmlformats.org/drawingml/2006/main" rot="1207916">
          <a:off x="7364283" y="5541237"/>
          <a:ext cx="2892891" cy="1491698"/>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800" b="1" baseline="0">
              <a:solidFill>
                <a:schemeClr val="tx1">
                  <a:lumMod val="95000"/>
                  <a:lumOff val="5000"/>
                </a:schemeClr>
              </a:solidFill>
            </a:rPr>
            <a:t>'Somewhat' + 'Not Very Serious' + 'Not Serious</a:t>
          </a:r>
        </a:p>
        <a:p xmlns:a="http://schemas.openxmlformats.org/drawingml/2006/main">
          <a:pPr algn="ctr"/>
          <a:r>
            <a:rPr lang="en-GB" sz="1800" b="1" baseline="0">
              <a:solidFill>
                <a:schemeClr val="tx1">
                  <a:lumMod val="95000"/>
                  <a:lumOff val="5000"/>
                </a:schemeClr>
              </a:solidFill>
            </a:rPr>
            <a:t>at All' </a:t>
          </a:r>
          <a:r>
            <a:rPr lang="en-GB" sz="1600" b="1" baseline="0">
              <a:solidFill>
                <a:schemeClr val="tx1">
                  <a:lumMod val="95000"/>
                  <a:lumOff val="5000"/>
                </a:schemeClr>
              </a:solidFill>
            </a:rPr>
            <a:t>(all anti-correlate)</a:t>
          </a:r>
        </a:p>
      </cdr:txBody>
    </cdr:sp>
  </cdr:relSizeAnchor>
  <cdr:relSizeAnchor xmlns:cdr="http://schemas.openxmlformats.org/drawingml/2006/chartDrawing">
    <cdr:from>
      <cdr:x>0.0759</cdr:x>
      <cdr:y>0.59427</cdr:y>
    </cdr:from>
    <cdr:to>
      <cdr:x>0.2235</cdr:x>
      <cdr:y>0.6786</cdr:y>
    </cdr:to>
    <cdr:sp macro="" textlink="">
      <cdr:nvSpPr>
        <cdr:cNvPr id="12" name="TextBox 1">
          <a:extLst xmlns:a="http://schemas.openxmlformats.org/drawingml/2006/main">
            <a:ext uri="{FF2B5EF4-FFF2-40B4-BE49-F238E27FC236}">
              <a16:creationId xmlns:a16="http://schemas.microsoft.com/office/drawing/2014/main" id="{D512ADF6-594D-41F7-9CE3-38A09C6595C6}"/>
            </a:ext>
          </a:extLst>
        </cdr:cNvPr>
        <cdr:cNvSpPr txBox="1"/>
      </cdr:nvSpPr>
      <cdr:spPr>
        <a:xfrm xmlns:a="http://schemas.openxmlformats.org/drawingml/2006/main" rot="21480000">
          <a:off x="920751" y="4743450"/>
          <a:ext cx="1790699" cy="6731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2000" b="1" baseline="0">
              <a:solidFill>
                <a:schemeClr val="bg2">
                  <a:lumMod val="50000"/>
                </a:schemeClr>
              </a:solidFill>
            </a:rPr>
            <a:t>'Very</a:t>
          </a:r>
        </a:p>
        <a:p xmlns:a="http://schemas.openxmlformats.org/drawingml/2006/main">
          <a:pPr algn="ctr"/>
          <a:r>
            <a:rPr lang="en-GB" sz="2000" b="1" baseline="0">
              <a:solidFill>
                <a:schemeClr val="bg2">
                  <a:lumMod val="50000"/>
                </a:schemeClr>
              </a:solidFill>
            </a:rPr>
            <a:t>Serious'</a:t>
          </a:r>
        </a:p>
      </cdr:txBody>
    </cdr:sp>
  </cdr:relSizeAnchor>
</c:userShapes>
</file>

<file path=xl/drawings/drawing116.xml><?xml version="1.0" encoding="utf-8"?>
<c:userShapes xmlns:c="http://schemas.openxmlformats.org/drawingml/2006/chart">
  <cdr:relSizeAnchor xmlns:cdr="http://schemas.openxmlformats.org/drawingml/2006/chartDrawing">
    <cdr:from>
      <cdr:x>0.59456</cdr:x>
      <cdr:y>0.08565</cdr:y>
    </cdr:from>
    <cdr:to>
      <cdr:x>0.92828</cdr:x>
      <cdr:y>0.18725</cdr:y>
    </cdr:to>
    <cdr:sp macro="" textlink="">
      <cdr:nvSpPr>
        <cdr:cNvPr id="3" name="TextBox 1">
          <a:extLst xmlns:a="http://schemas.openxmlformats.org/drawingml/2006/main">
            <a:ext uri="{FF2B5EF4-FFF2-40B4-BE49-F238E27FC236}">
              <a16:creationId xmlns:a16="http://schemas.microsoft.com/office/drawing/2014/main" id="{E5169805-EF74-4454-8079-8339375DB9BC}"/>
            </a:ext>
          </a:extLst>
        </cdr:cNvPr>
        <cdr:cNvSpPr txBox="1"/>
      </cdr:nvSpPr>
      <cdr:spPr>
        <a:xfrm xmlns:a="http://schemas.openxmlformats.org/drawingml/2006/main">
          <a:off x="6527801" y="601243"/>
          <a:ext cx="3663949" cy="713207"/>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400" b="1">
              <a:solidFill>
                <a:schemeClr val="bg1">
                  <a:lumMod val="50000"/>
                </a:schemeClr>
              </a:solidFill>
            </a:rPr>
            <a:t>GREY</a:t>
          </a:r>
          <a:r>
            <a:rPr lang="en-GB" sz="1400">
              <a:solidFill>
                <a:schemeClr val="bg1">
                  <a:lumMod val="50000"/>
                </a:schemeClr>
              </a:solidFill>
            </a:rPr>
            <a:t> = "Am participating" or "Definitely would" participate in a citizen's campaign to convince leaders to take action to reduce climate change.</a:t>
          </a:r>
        </a:p>
      </cdr:txBody>
    </cdr:sp>
  </cdr:relSizeAnchor>
  <cdr:relSizeAnchor xmlns:cdr="http://schemas.openxmlformats.org/drawingml/2006/chartDrawing">
    <cdr:from>
      <cdr:x>0.07924</cdr:x>
      <cdr:y>0.09679</cdr:y>
    </cdr:from>
    <cdr:to>
      <cdr:x>0.29046</cdr:x>
      <cdr:y>0.1791</cdr:y>
    </cdr:to>
    <cdr:sp macro="" textlink="">
      <cdr:nvSpPr>
        <cdr:cNvPr id="6" name="TextBox 1">
          <a:extLst xmlns:a="http://schemas.openxmlformats.org/drawingml/2006/main">
            <a:ext uri="{FF2B5EF4-FFF2-40B4-BE49-F238E27FC236}">
              <a16:creationId xmlns:a16="http://schemas.microsoft.com/office/drawing/2014/main" id="{DF4C8A7E-252A-4EC1-AC98-C5D52C3D6C9C}"/>
            </a:ext>
          </a:extLst>
        </cdr:cNvPr>
        <cdr:cNvSpPr txBox="1"/>
      </cdr:nvSpPr>
      <cdr:spPr>
        <a:xfrm xmlns:a="http://schemas.openxmlformats.org/drawingml/2006/main">
          <a:off x="869961" y="679473"/>
          <a:ext cx="2319016" cy="577810"/>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400" b="1">
              <a:solidFill>
                <a:schemeClr val="tx1">
                  <a:lumMod val="95000"/>
                  <a:lumOff val="5000"/>
                </a:schemeClr>
              </a:solidFill>
            </a:rPr>
            <a:t>BLACK</a:t>
          </a:r>
          <a:r>
            <a:rPr lang="en-GB" sz="1400">
              <a:solidFill>
                <a:schemeClr val="tx1">
                  <a:lumMod val="95000"/>
                  <a:lumOff val="5000"/>
                </a:schemeClr>
              </a:solidFill>
            </a:rPr>
            <a:t> = Country</a:t>
          </a:r>
          <a:r>
            <a:rPr lang="en-GB" sz="1400" baseline="0">
              <a:solidFill>
                <a:schemeClr val="tx1">
                  <a:lumMod val="95000"/>
                  <a:lumOff val="5000"/>
                </a:schemeClr>
              </a:solidFill>
            </a:rPr>
            <a:t> should use "much less" fossil fuels.</a:t>
          </a:r>
          <a:endParaRPr lang="en-GB" sz="1100">
            <a:solidFill>
              <a:schemeClr val="tx1">
                <a:lumMod val="95000"/>
                <a:lumOff val="5000"/>
              </a:schemeClr>
            </a:solidFill>
          </a:endParaRPr>
        </a:p>
      </cdr:txBody>
    </cdr:sp>
  </cdr:relSizeAnchor>
</c:userShapes>
</file>

<file path=xl/drawings/drawing117.xml><?xml version="1.0" encoding="utf-8"?>
<c:userShapes xmlns:c="http://schemas.openxmlformats.org/drawingml/2006/chart">
  <cdr:relSizeAnchor xmlns:cdr="http://schemas.openxmlformats.org/drawingml/2006/chartDrawing">
    <cdr:from>
      <cdr:x>0.81647</cdr:x>
      <cdr:y>0.15419</cdr:y>
    </cdr:from>
    <cdr:to>
      <cdr:x>0.989</cdr:x>
      <cdr:y>0.25171</cdr:y>
    </cdr:to>
    <cdr:sp macro="" textlink="">
      <cdr:nvSpPr>
        <cdr:cNvPr id="2" name="TextBox 1">
          <a:extLst xmlns:a="http://schemas.openxmlformats.org/drawingml/2006/main">
            <a:ext uri="{FF2B5EF4-FFF2-40B4-BE49-F238E27FC236}">
              <a16:creationId xmlns:a16="http://schemas.microsoft.com/office/drawing/2014/main" id="{C0DF75FF-9861-CE10-403A-C5A170536075}"/>
            </a:ext>
          </a:extLst>
        </cdr:cNvPr>
        <cdr:cNvSpPr txBox="1"/>
      </cdr:nvSpPr>
      <cdr:spPr>
        <a:xfrm xmlns:a="http://schemas.openxmlformats.org/drawingml/2006/main">
          <a:off x="8958962" y="1111250"/>
          <a:ext cx="1893188" cy="702916"/>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500" baseline="0">
              <a:solidFill>
                <a:schemeClr val="tx1">
                  <a:lumMod val="85000"/>
                  <a:lumOff val="15000"/>
                </a:schemeClr>
              </a:solidFill>
            </a:rPr>
            <a:t>I need a lot or some more information</a:t>
          </a:r>
          <a:endParaRPr lang="en-GB" sz="1500">
            <a:solidFill>
              <a:schemeClr val="tx1">
                <a:lumMod val="85000"/>
                <a:lumOff val="15000"/>
              </a:schemeClr>
            </a:solidFill>
          </a:endParaRPr>
        </a:p>
      </cdr:txBody>
    </cdr:sp>
  </cdr:relSizeAnchor>
  <cdr:relSizeAnchor xmlns:cdr="http://schemas.openxmlformats.org/drawingml/2006/chartDrawing">
    <cdr:from>
      <cdr:x>0.81629</cdr:x>
      <cdr:y>0.71725</cdr:y>
    </cdr:from>
    <cdr:to>
      <cdr:x>0.9728</cdr:x>
      <cdr:y>0.81572</cdr:y>
    </cdr:to>
    <cdr:sp macro="" textlink="">
      <cdr:nvSpPr>
        <cdr:cNvPr id="3" name="TextBox 1">
          <a:extLst xmlns:a="http://schemas.openxmlformats.org/drawingml/2006/main">
            <a:ext uri="{FF2B5EF4-FFF2-40B4-BE49-F238E27FC236}">
              <a16:creationId xmlns:a16="http://schemas.microsoft.com/office/drawing/2014/main" id="{AC62BA62-E37F-7BD7-3A31-AF6409F8194D}"/>
            </a:ext>
          </a:extLst>
        </cdr:cNvPr>
        <cdr:cNvSpPr txBox="1"/>
      </cdr:nvSpPr>
      <cdr:spPr>
        <a:xfrm xmlns:a="http://schemas.openxmlformats.org/drawingml/2006/main">
          <a:off x="8956986" y="5137518"/>
          <a:ext cx="1717363" cy="705321"/>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500" baseline="0">
              <a:solidFill>
                <a:schemeClr val="bg1">
                  <a:lumMod val="50000"/>
                </a:schemeClr>
              </a:solidFill>
            </a:rPr>
            <a:t>I need little or no information</a:t>
          </a:r>
          <a:endParaRPr lang="en-GB" sz="1500">
            <a:solidFill>
              <a:schemeClr val="bg1">
                <a:lumMod val="50000"/>
              </a:schemeClr>
            </a:solidFill>
          </a:endParaRPr>
        </a:p>
      </cdr:txBody>
    </cdr:sp>
  </cdr:relSizeAnchor>
  <cdr:relSizeAnchor xmlns:cdr="http://schemas.openxmlformats.org/drawingml/2006/chartDrawing">
    <cdr:from>
      <cdr:x>0.10839</cdr:x>
      <cdr:y>0.57004</cdr:y>
    </cdr:from>
    <cdr:to>
      <cdr:x>0.19718</cdr:x>
      <cdr:y>0.61436</cdr:y>
    </cdr:to>
    <cdr:sp macro="" textlink="">
      <cdr:nvSpPr>
        <cdr:cNvPr id="5" name="TextBox 1">
          <a:extLst xmlns:a="http://schemas.openxmlformats.org/drawingml/2006/main">
            <a:ext uri="{FF2B5EF4-FFF2-40B4-BE49-F238E27FC236}">
              <a16:creationId xmlns:a16="http://schemas.microsoft.com/office/drawing/2014/main" id="{74B44A70-D18F-BB9B-194A-FD63A834B595}"/>
            </a:ext>
          </a:extLst>
        </cdr:cNvPr>
        <cdr:cNvSpPr txBox="1"/>
      </cdr:nvSpPr>
      <cdr:spPr>
        <a:xfrm xmlns:a="http://schemas.openxmlformats.org/drawingml/2006/main">
          <a:off x="1123950" y="4083050"/>
          <a:ext cx="920674" cy="317511"/>
        </a:xfrm>
        <a:prstGeom xmlns:a="http://schemas.openxmlformats.org/drawingml/2006/main" prst="rect">
          <a:avLst/>
        </a:prstGeom>
        <a:noFill xmlns:a="http://schemas.openxmlformats.org/drawingml/2006/main"/>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400" b="1">
              <a:solidFill>
                <a:schemeClr val="tx1">
                  <a:lumMod val="85000"/>
                  <a:lumOff val="15000"/>
                </a:schemeClr>
              </a:solidFill>
            </a:rPr>
            <a:t>p = 2E-8</a:t>
          </a:r>
          <a:endParaRPr lang="en-GB" sz="1100">
            <a:solidFill>
              <a:schemeClr val="tx1">
                <a:lumMod val="85000"/>
                <a:lumOff val="15000"/>
              </a:schemeClr>
            </a:solidFill>
          </a:endParaRPr>
        </a:p>
      </cdr:txBody>
    </cdr:sp>
  </cdr:relSizeAnchor>
  <cdr:relSizeAnchor xmlns:cdr="http://schemas.openxmlformats.org/drawingml/2006/chartDrawing">
    <cdr:from>
      <cdr:x>0.11451</cdr:x>
      <cdr:y>0.31028</cdr:y>
    </cdr:from>
    <cdr:to>
      <cdr:x>0.19595</cdr:x>
      <cdr:y>0.35461</cdr:y>
    </cdr:to>
    <cdr:sp macro="" textlink="">
      <cdr:nvSpPr>
        <cdr:cNvPr id="6" name="TextBox 1">
          <a:extLst xmlns:a="http://schemas.openxmlformats.org/drawingml/2006/main">
            <a:ext uri="{FF2B5EF4-FFF2-40B4-BE49-F238E27FC236}">
              <a16:creationId xmlns:a16="http://schemas.microsoft.com/office/drawing/2014/main" id="{74B44A70-D18F-BB9B-194A-FD63A834B595}"/>
            </a:ext>
          </a:extLst>
        </cdr:cNvPr>
        <cdr:cNvSpPr txBox="1"/>
      </cdr:nvSpPr>
      <cdr:spPr>
        <a:xfrm xmlns:a="http://schemas.openxmlformats.org/drawingml/2006/main">
          <a:off x="1187450" y="2222500"/>
          <a:ext cx="844474" cy="317511"/>
        </a:xfrm>
        <a:prstGeom xmlns:a="http://schemas.openxmlformats.org/drawingml/2006/main" prst="rect">
          <a:avLst/>
        </a:prstGeom>
        <a:noFill xmlns:a="http://schemas.openxmlformats.org/drawingml/2006/main"/>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400" b="1">
              <a:solidFill>
                <a:schemeClr val="bg1">
                  <a:lumMod val="50000"/>
                </a:schemeClr>
              </a:solidFill>
            </a:rPr>
            <a:t>p = 2E-9</a:t>
          </a:r>
          <a:endParaRPr lang="en-GB" sz="1100">
            <a:solidFill>
              <a:schemeClr val="bg1">
                <a:lumMod val="50000"/>
              </a:schemeClr>
            </a:solidFill>
          </a:endParaRPr>
        </a:p>
      </cdr:txBody>
    </cdr:sp>
  </cdr:relSizeAnchor>
</c:userShapes>
</file>

<file path=xl/drawings/drawing118.xml><?xml version="1.0" encoding="utf-8"?>
<c:userShapes xmlns:c="http://schemas.openxmlformats.org/drawingml/2006/chart">
  <cdr:relSizeAnchor xmlns:cdr="http://schemas.openxmlformats.org/drawingml/2006/chartDrawing">
    <cdr:from>
      <cdr:x>0.08863</cdr:x>
      <cdr:y>0.68838</cdr:y>
    </cdr:from>
    <cdr:to>
      <cdr:x>0.2</cdr:x>
      <cdr:y>0.77895</cdr:y>
    </cdr:to>
    <cdr:sp macro="" textlink="">
      <cdr:nvSpPr>
        <cdr:cNvPr id="2" name="TextBox 1">
          <a:extLst xmlns:a="http://schemas.openxmlformats.org/drawingml/2006/main">
            <a:ext uri="{FF2B5EF4-FFF2-40B4-BE49-F238E27FC236}">
              <a16:creationId xmlns:a16="http://schemas.microsoft.com/office/drawing/2014/main" id="{A4A342BA-3342-4F8E-9FEF-01D4B413DD2E}"/>
            </a:ext>
          </a:extLst>
        </cdr:cNvPr>
        <cdr:cNvSpPr txBox="1"/>
      </cdr:nvSpPr>
      <cdr:spPr>
        <a:xfrm xmlns:a="http://schemas.openxmlformats.org/drawingml/2006/main">
          <a:off x="977900" y="4362450"/>
          <a:ext cx="1228725" cy="574011"/>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1">
              <a:solidFill>
                <a:schemeClr val="tx1">
                  <a:lumMod val="75000"/>
                  <a:lumOff val="25000"/>
                </a:schemeClr>
              </a:solidFill>
            </a:rPr>
            <a:t>R = 0.4607</a:t>
          </a:r>
        </a:p>
        <a:p xmlns:a="http://schemas.openxmlformats.org/drawingml/2006/main">
          <a:pPr algn="ctr"/>
          <a:r>
            <a:rPr lang="en-GB" sz="1400" b="1">
              <a:solidFill>
                <a:schemeClr val="tx1">
                  <a:lumMod val="75000"/>
                  <a:lumOff val="25000"/>
                </a:schemeClr>
              </a:solidFill>
            </a:rPr>
            <a:t>p = 7.9E-3</a:t>
          </a:r>
        </a:p>
      </cdr:txBody>
    </cdr:sp>
  </cdr:relSizeAnchor>
</c:userShapes>
</file>

<file path=xl/drawings/drawing119.xml><?xml version="1.0" encoding="utf-8"?>
<c:userShapes xmlns:c="http://schemas.openxmlformats.org/drawingml/2006/chart">
  <cdr:relSizeAnchor xmlns:cdr="http://schemas.openxmlformats.org/drawingml/2006/chartDrawing">
    <cdr:from>
      <cdr:x>0.69316</cdr:x>
      <cdr:y>0.80501</cdr:y>
    </cdr:from>
    <cdr:to>
      <cdr:x>0.97551</cdr:x>
      <cdr:y>0.90064</cdr:y>
    </cdr:to>
    <cdr:sp macro="" textlink="">
      <cdr:nvSpPr>
        <cdr:cNvPr id="2" name="TextBox 1">
          <a:extLst xmlns:a="http://schemas.openxmlformats.org/drawingml/2006/main">
            <a:ext uri="{FF2B5EF4-FFF2-40B4-BE49-F238E27FC236}">
              <a16:creationId xmlns:a16="http://schemas.microsoft.com/office/drawing/2014/main" id="{9F60359B-B8A6-4BF2-9376-8151CF69E168}"/>
            </a:ext>
          </a:extLst>
        </cdr:cNvPr>
        <cdr:cNvSpPr txBox="1"/>
      </cdr:nvSpPr>
      <cdr:spPr>
        <a:xfrm xmlns:a="http://schemas.openxmlformats.org/drawingml/2006/main">
          <a:off x="8446643" y="6527799"/>
          <a:ext cx="3440557" cy="775437"/>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nchor="ctr"/>
        <a:lstStyle xmlns:a="http://schemas.openxmlformats.org/drawingml/2006/main"/>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GB" sz="1400" b="1">
              <a:solidFill>
                <a:schemeClr val="tx1">
                  <a:lumMod val="50000"/>
                  <a:lumOff val="50000"/>
                </a:schemeClr>
              </a:solidFill>
              <a:effectLst/>
              <a:latin typeface="+mn-lt"/>
              <a:ea typeface="+mn-ea"/>
              <a:cs typeface="+mn-cs"/>
            </a:rPr>
            <a:t>See text for Religio-regional GDPpC upper / lower ranking rule (hollow / full shape pairs). Underlined</a:t>
          </a:r>
          <a:r>
            <a:rPr lang="en-GB" sz="1400" b="1" baseline="0">
              <a:solidFill>
                <a:schemeClr val="tx1">
                  <a:lumMod val="50000"/>
                  <a:lumOff val="50000"/>
                </a:schemeClr>
              </a:solidFill>
              <a:effectLst/>
              <a:latin typeface="+mn-lt"/>
              <a:ea typeface="+mn-ea"/>
              <a:cs typeface="+mn-cs"/>
            </a:rPr>
            <a:t> text = exceptions.</a:t>
          </a:r>
          <a:endParaRPr lang="en-GB" sz="1400" b="1">
            <a:solidFill>
              <a:schemeClr val="tx1">
                <a:lumMod val="50000"/>
                <a:lumOff val="50000"/>
              </a:schemeClr>
            </a:solidFill>
            <a:effectLst/>
          </a:endParaRPr>
        </a:p>
      </cdr:txBody>
    </cdr:sp>
  </cdr:relSizeAnchor>
  <cdr:relSizeAnchor xmlns:cdr="http://schemas.openxmlformats.org/drawingml/2006/chartDrawing">
    <cdr:from>
      <cdr:x>0.8602</cdr:x>
      <cdr:y>0.4816</cdr:y>
    </cdr:from>
    <cdr:to>
      <cdr:x>0.94164</cdr:x>
      <cdr:y>0.56436</cdr:y>
    </cdr:to>
    <cdr:sp macro="" textlink="">
      <cdr:nvSpPr>
        <cdr:cNvPr id="3" name="TextBox 1">
          <a:extLst xmlns:a="http://schemas.openxmlformats.org/drawingml/2006/main">
            <a:ext uri="{FF2B5EF4-FFF2-40B4-BE49-F238E27FC236}">
              <a16:creationId xmlns:a16="http://schemas.microsoft.com/office/drawing/2014/main" id="{E5803182-1076-4883-97A9-8F3AFE8E1902}"/>
            </a:ext>
          </a:extLst>
        </cdr:cNvPr>
        <cdr:cNvSpPr txBox="1"/>
      </cdr:nvSpPr>
      <cdr:spPr>
        <a:xfrm xmlns:a="http://schemas.openxmlformats.org/drawingml/2006/main">
          <a:off x="10482070" y="3905250"/>
          <a:ext cx="992379" cy="67115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a:solidFill>
                <a:sysClr val="windowText" lastClr="000000"/>
              </a:solidFill>
            </a:rPr>
            <a:t>R = 0.7650</a:t>
          </a:r>
        </a:p>
        <a:p xmlns:a="http://schemas.openxmlformats.org/drawingml/2006/main">
          <a:pPr algn="ctr"/>
          <a:r>
            <a:rPr lang="en-GB" sz="1200" b="1" baseline="0">
              <a:solidFill>
                <a:sysClr val="windowText" lastClr="000000"/>
              </a:solidFill>
            </a:rPr>
            <a:t>p = 3.75E-8</a:t>
          </a:r>
          <a:endParaRPr lang="en-GB" sz="1100" b="1">
            <a:solidFill>
              <a:sysClr val="windowText" lastClr="000000"/>
            </a:solidFill>
          </a:endParaRPr>
        </a:p>
      </cdr:txBody>
    </cdr:sp>
  </cdr:relSizeAnchor>
  <cdr:relSizeAnchor xmlns:cdr="http://schemas.openxmlformats.org/drawingml/2006/chartDrawing">
    <cdr:from>
      <cdr:x>0.07486</cdr:x>
      <cdr:y>0.11678</cdr:y>
    </cdr:from>
    <cdr:to>
      <cdr:x>0.35748</cdr:x>
      <cdr:y>0.17391</cdr:y>
    </cdr:to>
    <cdr:sp macro="" textlink="">
      <cdr:nvSpPr>
        <cdr:cNvPr id="4" name="TextBox 1">
          <a:extLst xmlns:a="http://schemas.openxmlformats.org/drawingml/2006/main">
            <a:ext uri="{FF2B5EF4-FFF2-40B4-BE49-F238E27FC236}">
              <a16:creationId xmlns:a16="http://schemas.microsoft.com/office/drawing/2014/main" id="{2BD8B6FB-7DAB-47A0-8060-18235FCDB364}"/>
            </a:ext>
          </a:extLst>
        </cdr:cNvPr>
        <cdr:cNvSpPr txBox="1"/>
      </cdr:nvSpPr>
      <cdr:spPr>
        <a:xfrm xmlns:a="http://schemas.openxmlformats.org/drawingml/2006/main">
          <a:off x="912173" y="946997"/>
          <a:ext cx="3443928" cy="46326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a:solidFill>
                <a:schemeClr val="tx1">
                  <a:lumMod val="50000"/>
                  <a:lumOff val="50000"/>
                </a:schemeClr>
              </a:solidFill>
            </a:rPr>
            <a:t>Key-coded for Religio-regional GDP-per-Captita</a:t>
          </a:r>
          <a:r>
            <a:rPr lang="en-GB" sz="1400" b="1" baseline="0">
              <a:solidFill>
                <a:schemeClr val="tx1">
                  <a:lumMod val="50000"/>
                  <a:lumOff val="50000"/>
                </a:schemeClr>
              </a:solidFill>
            </a:rPr>
            <a:t> groups</a:t>
          </a:r>
          <a:r>
            <a:rPr lang="en-GB" sz="1400" b="1">
              <a:solidFill>
                <a:schemeClr val="tx1">
                  <a:lumMod val="50000"/>
                  <a:lumOff val="50000"/>
                </a:schemeClr>
              </a:solidFill>
            </a:rPr>
            <a:t>,</a:t>
          </a:r>
          <a:r>
            <a:rPr lang="en-GB" sz="1400" b="1" baseline="0">
              <a:solidFill>
                <a:schemeClr val="tx1">
                  <a:lumMod val="50000"/>
                  <a:lumOff val="50000"/>
                </a:schemeClr>
              </a:solidFill>
            </a:rPr>
            <a:t> </a:t>
          </a:r>
          <a:r>
            <a:rPr lang="en-GB" sz="1400" b="1">
              <a:solidFill>
                <a:schemeClr val="tx1">
                  <a:lumMod val="50000"/>
                  <a:lumOff val="50000"/>
                </a:schemeClr>
              </a:solidFill>
            </a:rPr>
            <a:t>see key below</a:t>
          </a:r>
          <a:r>
            <a:rPr lang="en-GB" sz="1100" b="1">
              <a:solidFill>
                <a:schemeClr val="tx1">
                  <a:lumMod val="50000"/>
                  <a:lumOff val="50000"/>
                </a:schemeClr>
              </a:solidFill>
            </a:rPr>
            <a:t>.</a:t>
          </a:r>
          <a:r>
            <a:rPr lang="en-GB" sz="1100" b="1" baseline="0">
              <a:solidFill>
                <a:schemeClr val="tx1">
                  <a:lumMod val="50000"/>
                  <a:lumOff val="50000"/>
                </a:schemeClr>
              </a:solidFill>
            </a:rPr>
            <a:t> </a:t>
          </a:r>
          <a:endParaRPr lang="en-GB" sz="1100" b="1">
            <a:solidFill>
              <a:schemeClr val="tx1">
                <a:lumMod val="50000"/>
                <a:lumOff val="50000"/>
              </a:schemeClr>
            </a:solidFill>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0.51269</cdr:x>
      <cdr:y>0.66221</cdr:y>
    </cdr:from>
    <cdr:to>
      <cdr:x>0.73376</cdr:x>
      <cdr:y>0.69247</cdr:y>
    </cdr:to>
    <cdr:sp macro="" textlink="">
      <cdr:nvSpPr>
        <cdr:cNvPr id="45" name="TextBox 32">
          <a:extLst xmlns:a="http://schemas.openxmlformats.org/drawingml/2006/main">
            <a:ext uri="{FF2B5EF4-FFF2-40B4-BE49-F238E27FC236}">
              <a16:creationId xmlns:a16="http://schemas.microsoft.com/office/drawing/2014/main" id="{5615ACBB-BE05-47A8-B270-693A6B98FCA8}"/>
            </a:ext>
          </a:extLst>
        </cdr:cNvPr>
        <cdr:cNvSpPr txBox="1"/>
      </cdr:nvSpPr>
      <cdr:spPr>
        <a:xfrm xmlns:a="http://schemas.openxmlformats.org/drawingml/2006/main" rot="1321142">
          <a:off x="5625679" y="6118320"/>
          <a:ext cx="2425757" cy="279579"/>
        </a:xfrm>
        <a:prstGeom xmlns:a="http://schemas.openxmlformats.org/drawingml/2006/main" prst="rect">
          <a:avLst/>
        </a:prstGeom>
        <a:noFill xmlns:a="http://schemas.openxmlformats.org/drawingml/2006/main"/>
        <a:ln xmlns:a="http://schemas.openxmlformats.org/drawingml/2006/main" w="6350"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0" i="0" baseline="0">
              <a:solidFill>
                <a:schemeClr val="accent2">
                  <a:lumMod val="60000"/>
                  <a:lumOff val="40000"/>
                </a:schemeClr>
              </a:solidFill>
            </a:rPr>
            <a:t>Weakly reality-Constrained</a:t>
          </a:r>
        </a:p>
      </cdr:txBody>
    </cdr:sp>
  </cdr:relSizeAnchor>
  <cdr:relSizeAnchor xmlns:cdr="http://schemas.openxmlformats.org/drawingml/2006/chartDrawing">
    <cdr:from>
      <cdr:x>0.27692</cdr:x>
      <cdr:y>0.61889</cdr:y>
    </cdr:from>
    <cdr:to>
      <cdr:x>0.68041</cdr:x>
      <cdr:y>0.66661</cdr:y>
    </cdr:to>
    <cdr:sp macro="" textlink="">
      <cdr:nvSpPr>
        <cdr:cNvPr id="46" name="TextBox 32">
          <a:extLst xmlns:a="http://schemas.openxmlformats.org/drawingml/2006/main">
            <a:ext uri="{FF2B5EF4-FFF2-40B4-BE49-F238E27FC236}">
              <a16:creationId xmlns:a16="http://schemas.microsoft.com/office/drawing/2014/main" id="{1BC16175-5DCE-46E3-81A8-F0AA91904B82}"/>
            </a:ext>
          </a:extLst>
        </cdr:cNvPr>
        <cdr:cNvSpPr txBox="1"/>
      </cdr:nvSpPr>
      <cdr:spPr>
        <a:xfrm xmlns:a="http://schemas.openxmlformats.org/drawingml/2006/main" rot="19483999">
          <a:off x="3038629" y="5718121"/>
          <a:ext cx="4427416" cy="440897"/>
        </a:xfrm>
        <a:prstGeom xmlns:a="http://schemas.openxmlformats.org/drawingml/2006/main" prst="rect">
          <a:avLst/>
        </a:prstGeom>
        <a:noFill xmlns:a="http://schemas.openxmlformats.org/drawingml/2006/main"/>
        <a:ln xmlns:a="http://schemas.openxmlformats.org/drawingml/2006/main" w="6350"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0" i="0" baseline="0">
              <a:solidFill>
                <a:schemeClr val="accent1"/>
              </a:solidFill>
            </a:rPr>
            <a:t>Strongly Aligned to cultural narrative of catastrophe</a:t>
          </a:r>
        </a:p>
      </cdr:txBody>
    </cdr:sp>
  </cdr:relSizeAnchor>
  <cdr:relSizeAnchor xmlns:cdr="http://schemas.openxmlformats.org/drawingml/2006/chartDrawing">
    <cdr:from>
      <cdr:x>0.21065</cdr:x>
      <cdr:y>0.62337</cdr:y>
    </cdr:from>
    <cdr:to>
      <cdr:x>0.79051</cdr:x>
      <cdr:y>0.80825</cdr:y>
    </cdr:to>
    <cdr:cxnSp macro="">
      <cdr:nvCxnSpPr>
        <cdr:cNvPr id="49" name="Straight Connector 48">
          <a:extLst xmlns:a="http://schemas.openxmlformats.org/drawingml/2006/main">
            <a:ext uri="{FF2B5EF4-FFF2-40B4-BE49-F238E27FC236}">
              <a16:creationId xmlns:a16="http://schemas.microsoft.com/office/drawing/2014/main" id="{F17B06B8-3CE8-466B-BC53-369FFF27B86F}"/>
            </a:ext>
          </a:extLst>
        </cdr:cNvPr>
        <cdr:cNvCxnSpPr/>
      </cdr:nvCxnSpPr>
      <cdr:spPr>
        <a:xfrm xmlns:a="http://schemas.openxmlformats.org/drawingml/2006/main">
          <a:off x="2311400" y="5759450"/>
          <a:ext cx="6362700" cy="1708150"/>
        </a:xfrm>
        <a:prstGeom xmlns:a="http://schemas.openxmlformats.org/drawingml/2006/main" prst="line">
          <a:avLst/>
        </a:prstGeom>
        <a:ln xmlns:a="http://schemas.openxmlformats.org/drawingml/2006/main" w="28575">
          <a:solidFill>
            <a:schemeClr val="accent2">
              <a:alpha val="6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0.49583</cdr:x>
      <cdr:y>0.71947</cdr:y>
    </cdr:from>
    <cdr:to>
      <cdr:x>0.71789</cdr:x>
      <cdr:y>0.74424</cdr:y>
    </cdr:to>
    <cdr:sp macro="" textlink="">
      <cdr:nvSpPr>
        <cdr:cNvPr id="52" name="TextBox 32">
          <a:extLst xmlns:a="http://schemas.openxmlformats.org/drawingml/2006/main">
            <a:ext uri="{FF2B5EF4-FFF2-40B4-BE49-F238E27FC236}">
              <a16:creationId xmlns:a16="http://schemas.microsoft.com/office/drawing/2014/main" id="{0B1D0475-BD3B-4359-9528-F1847EA328EB}"/>
            </a:ext>
          </a:extLst>
        </cdr:cNvPr>
        <cdr:cNvSpPr txBox="1"/>
      </cdr:nvSpPr>
      <cdr:spPr>
        <a:xfrm xmlns:a="http://schemas.openxmlformats.org/drawingml/2006/main" rot="908687">
          <a:off x="5440645" y="6647341"/>
          <a:ext cx="2436620" cy="228875"/>
        </a:xfrm>
        <a:prstGeom xmlns:a="http://schemas.openxmlformats.org/drawingml/2006/main" prst="rect">
          <a:avLst/>
        </a:prstGeom>
        <a:noFill xmlns:a="http://schemas.openxmlformats.org/drawingml/2006/main"/>
        <a:ln xmlns:a="http://schemas.openxmlformats.org/drawingml/2006/main" w="6350"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0" i="0" baseline="0">
              <a:solidFill>
                <a:srgbClr val="F1A069"/>
              </a:solidFill>
            </a:rPr>
            <a:t>Medium reality-Constrained</a:t>
          </a:r>
        </a:p>
      </cdr:txBody>
    </cdr:sp>
  </cdr:relSizeAnchor>
  <cdr:relSizeAnchor xmlns:cdr="http://schemas.openxmlformats.org/drawingml/2006/chartDrawing">
    <cdr:from>
      <cdr:x>0.48479</cdr:x>
      <cdr:y>0.78386</cdr:y>
    </cdr:from>
    <cdr:to>
      <cdr:x>0.71815</cdr:x>
      <cdr:y>0.81747</cdr:y>
    </cdr:to>
    <cdr:sp macro="" textlink="">
      <cdr:nvSpPr>
        <cdr:cNvPr id="53" name="TextBox 32">
          <a:extLst xmlns:a="http://schemas.openxmlformats.org/drawingml/2006/main">
            <a:ext uri="{FF2B5EF4-FFF2-40B4-BE49-F238E27FC236}">
              <a16:creationId xmlns:a16="http://schemas.microsoft.com/office/drawing/2014/main" id="{506A25BF-2B49-4129-A597-5FF31B449B3A}"/>
            </a:ext>
          </a:extLst>
        </cdr:cNvPr>
        <cdr:cNvSpPr txBox="1"/>
      </cdr:nvSpPr>
      <cdr:spPr>
        <a:xfrm xmlns:a="http://schemas.openxmlformats.org/drawingml/2006/main" rot="449929">
          <a:off x="5319467" y="7242289"/>
          <a:ext cx="2560612" cy="310495"/>
        </a:xfrm>
        <a:prstGeom xmlns:a="http://schemas.openxmlformats.org/drawingml/2006/main" prst="rect">
          <a:avLst/>
        </a:prstGeom>
        <a:noFill xmlns:a="http://schemas.openxmlformats.org/drawingml/2006/main"/>
        <a:ln xmlns:a="http://schemas.openxmlformats.org/drawingml/2006/main" w="6350"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0" i="0" baseline="0">
              <a:solidFill>
                <a:srgbClr val="EE8E4C"/>
              </a:solidFill>
            </a:rPr>
            <a:t>Strongly reality-Constrained</a:t>
          </a:r>
        </a:p>
      </cdr:txBody>
    </cdr:sp>
  </cdr:relSizeAnchor>
  <cdr:relSizeAnchor xmlns:cdr="http://schemas.openxmlformats.org/drawingml/2006/chartDrawing">
    <cdr:from>
      <cdr:x>0.51499</cdr:x>
      <cdr:y>0.84754</cdr:y>
    </cdr:from>
    <cdr:to>
      <cdr:x>0.71215</cdr:x>
      <cdr:y>0.87362</cdr:y>
    </cdr:to>
    <cdr:sp macro="" textlink="">
      <cdr:nvSpPr>
        <cdr:cNvPr id="54" name="TextBox 32">
          <a:extLst xmlns:a="http://schemas.openxmlformats.org/drawingml/2006/main">
            <a:ext uri="{FF2B5EF4-FFF2-40B4-BE49-F238E27FC236}">
              <a16:creationId xmlns:a16="http://schemas.microsoft.com/office/drawing/2014/main" id="{308FAC61-73F4-4114-9B86-73E7A59C9CB4}"/>
            </a:ext>
          </a:extLst>
        </cdr:cNvPr>
        <cdr:cNvSpPr txBox="1"/>
      </cdr:nvSpPr>
      <cdr:spPr>
        <a:xfrm xmlns:a="http://schemas.openxmlformats.org/drawingml/2006/main" rot="245230">
          <a:off x="5650893" y="7830658"/>
          <a:ext cx="2163397" cy="240972"/>
        </a:xfrm>
        <a:prstGeom xmlns:a="http://schemas.openxmlformats.org/drawingml/2006/main" prst="rect">
          <a:avLst/>
        </a:prstGeom>
        <a:noFill xmlns:a="http://schemas.openxmlformats.org/drawingml/2006/main"/>
        <a:ln xmlns:a="http://schemas.openxmlformats.org/drawingml/2006/main" w="6350"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0" i="0" baseline="0">
              <a:solidFill>
                <a:schemeClr val="accent2"/>
              </a:solidFill>
            </a:rPr>
            <a:t>Fully reality-Constrained</a:t>
          </a:r>
        </a:p>
      </cdr:txBody>
    </cdr:sp>
  </cdr:relSizeAnchor>
  <cdr:relSizeAnchor xmlns:cdr="http://schemas.openxmlformats.org/drawingml/2006/chartDrawing">
    <cdr:from>
      <cdr:x>0.27507</cdr:x>
      <cdr:y>0.53276</cdr:y>
    </cdr:from>
    <cdr:to>
      <cdr:x>0.66088</cdr:x>
      <cdr:y>0.56697</cdr:y>
    </cdr:to>
    <cdr:sp macro="" textlink="">
      <cdr:nvSpPr>
        <cdr:cNvPr id="55" name="TextBox 32">
          <a:extLst xmlns:a="http://schemas.openxmlformats.org/drawingml/2006/main">
            <a:ext uri="{FF2B5EF4-FFF2-40B4-BE49-F238E27FC236}">
              <a16:creationId xmlns:a16="http://schemas.microsoft.com/office/drawing/2014/main" id="{7E12AF2D-DC0F-4BD2-89CA-38E4E8C6E9CF}"/>
            </a:ext>
          </a:extLst>
        </cdr:cNvPr>
        <cdr:cNvSpPr txBox="1"/>
      </cdr:nvSpPr>
      <cdr:spPr>
        <a:xfrm xmlns:a="http://schemas.openxmlformats.org/drawingml/2006/main" rot="20223609">
          <a:off x="3092354" y="4946510"/>
          <a:ext cx="4337361" cy="317547"/>
        </a:xfrm>
        <a:prstGeom xmlns:a="http://schemas.openxmlformats.org/drawingml/2006/main" prst="rect">
          <a:avLst/>
        </a:prstGeom>
        <a:noFill xmlns:a="http://schemas.openxmlformats.org/drawingml/2006/main"/>
        <a:ln xmlns:a="http://schemas.openxmlformats.org/drawingml/2006/main" w="6350"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0" i="0" baseline="0">
              <a:solidFill>
                <a:srgbClr val="82A1D8"/>
              </a:solidFill>
            </a:rPr>
            <a:t>Weakly Aligned to cultural narrative of catastrophe</a:t>
          </a:r>
        </a:p>
      </cdr:txBody>
    </cdr:sp>
  </cdr:relSizeAnchor>
  <cdr:relSizeAnchor xmlns:cdr="http://schemas.openxmlformats.org/drawingml/2006/chartDrawing">
    <cdr:from>
      <cdr:x>0.78935</cdr:x>
      <cdr:y>0.873</cdr:y>
    </cdr:from>
    <cdr:to>
      <cdr:x>0.83333</cdr:x>
      <cdr:y>0.91127</cdr:y>
    </cdr:to>
    <cdr:sp macro="" textlink="">
      <cdr:nvSpPr>
        <cdr:cNvPr id="37" name="TextBox 36">
          <a:extLst xmlns:a="http://schemas.openxmlformats.org/drawingml/2006/main">
            <a:ext uri="{FF2B5EF4-FFF2-40B4-BE49-F238E27FC236}">
              <a16:creationId xmlns:a16="http://schemas.microsoft.com/office/drawing/2014/main" id="{7FF9BA0B-B8E6-430E-B7BA-C829A99C821A}"/>
            </a:ext>
          </a:extLst>
        </cdr:cNvPr>
        <cdr:cNvSpPr txBox="1"/>
      </cdr:nvSpPr>
      <cdr:spPr>
        <a:xfrm xmlns:a="http://schemas.openxmlformats.org/drawingml/2006/main">
          <a:off x="8661380" y="8065874"/>
          <a:ext cx="482583" cy="3535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200" b="1">
              <a:solidFill>
                <a:schemeClr val="tx1">
                  <a:lumMod val="65000"/>
                  <a:lumOff val="35000"/>
                </a:schemeClr>
              </a:solidFill>
            </a:rPr>
            <a:t>FC </a:t>
          </a:r>
          <a:endParaRPr lang="en-GB" sz="1000" b="1">
            <a:solidFill>
              <a:schemeClr val="tx1">
                <a:lumMod val="65000"/>
                <a:lumOff val="35000"/>
              </a:schemeClr>
            </a:solidFill>
          </a:endParaRPr>
        </a:p>
      </cdr:txBody>
    </cdr:sp>
  </cdr:relSizeAnchor>
  <cdr:relSizeAnchor xmlns:cdr="http://schemas.openxmlformats.org/drawingml/2006/chartDrawing">
    <cdr:from>
      <cdr:x>0.78588</cdr:x>
      <cdr:y>0.74487</cdr:y>
    </cdr:from>
    <cdr:to>
      <cdr:x>0.86343</cdr:x>
      <cdr:y>0.8</cdr:y>
    </cdr:to>
    <cdr:sp macro="" textlink="">
      <cdr:nvSpPr>
        <cdr:cNvPr id="57" name="TextBox 1">
          <a:extLst xmlns:a="http://schemas.openxmlformats.org/drawingml/2006/main">
            <a:ext uri="{FF2B5EF4-FFF2-40B4-BE49-F238E27FC236}">
              <a16:creationId xmlns:a16="http://schemas.microsoft.com/office/drawing/2014/main" id="{9F133AA4-1308-45EF-9CB6-A58B84DB92F6}"/>
            </a:ext>
          </a:extLst>
        </cdr:cNvPr>
        <cdr:cNvSpPr txBox="1"/>
      </cdr:nvSpPr>
      <cdr:spPr>
        <a:xfrm xmlns:a="http://schemas.openxmlformats.org/drawingml/2006/main">
          <a:off x="8623318" y="6882000"/>
          <a:ext cx="850882" cy="5094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200" b="1">
              <a:solidFill>
                <a:schemeClr val="tx1">
                  <a:lumMod val="65000"/>
                  <a:lumOff val="35000"/>
                </a:schemeClr>
              </a:solidFill>
            </a:rPr>
            <a:t>WC</a:t>
          </a:r>
        </a:p>
        <a:p xmlns:a="http://schemas.openxmlformats.org/drawingml/2006/main">
          <a:pPr algn="l"/>
          <a:r>
            <a:rPr lang="en-GB" sz="1200" b="1">
              <a:solidFill>
                <a:schemeClr val="tx1">
                  <a:lumMod val="65000"/>
                  <a:lumOff val="35000"/>
                </a:schemeClr>
              </a:solidFill>
            </a:rPr>
            <a:t>(r=-0.75)</a:t>
          </a:r>
        </a:p>
      </cdr:txBody>
    </cdr:sp>
  </cdr:relSizeAnchor>
  <cdr:relSizeAnchor xmlns:cdr="http://schemas.openxmlformats.org/drawingml/2006/chartDrawing">
    <cdr:from>
      <cdr:x>0.78588</cdr:x>
      <cdr:y>0.79863</cdr:y>
    </cdr:from>
    <cdr:to>
      <cdr:x>0.82465</cdr:x>
      <cdr:y>0.82788</cdr:y>
    </cdr:to>
    <cdr:sp macro="" textlink="">
      <cdr:nvSpPr>
        <cdr:cNvPr id="58" name="TextBox 1">
          <a:extLst xmlns:a="http://schemas.openxmlformats.org/drawingml/2006/main">
            <a:ext uri="{FF2B5EF4-FFF2-40B4-BE49-F238E27FC236}">
              <a16:creationId xmlns:a16="http://schemas.microsoft.com/office/drawing/2014/main" id="{9F133AA4-1308-45EF-9CB6-A58B84DB92F6}"/>
            </a:ext>
          </a:extLst>
        </cdr:cNvPr>
        <cdr:cNvSpPr txBox="1"/>
      </cdr:nvSpPr>
      <cdr:spPr>
        <a:xfrm xmlns:a="http://schemas.openxmlformats.org/drawingml/2006/main">
          <a:off x="8623318" y="7378700"/>
          <a:ext cx="425416" cy="27029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tx1">
                  <a:lumMod val="65000"/>
                  <a:lumOff val="35000"/>
                </a:schemeClr>
              </a:solidFill>
            </a:rPr>
            <a:t>MC</a:t>
          </a:r>
        </a:p>
      </cdr:txBody>
    </cdr:sp>
  </cdr:relSizeAnchor>
  <cdr:relSizeAnchor xmlns:cdr="http://schemas.openxmlformats.org/drawingml/2006/chartDrawing">
    <cdr:from>
      <cdr:x>0.78704</cdr:x>
      <cdr:y>0.82911</cdr:y>
    </cdr:from>
    <cdr:to>
      <cdr:x>0.87327</cdr:x>
      <cdr:y>0.86446</cdr:y>
    </cdr:to>
    <cdr:sp macro="" textlink="">
      <cdr:nvSpPr>
        <cdr:cNvPr id="59" name="TextBox 1">
          <a:extLst xmlns:a="http://schemas.openxmlformats.org/drawingml/2006/main">
            <a:ext uri="{FF2B5EF4-FFF2-40B4-BE49-F238E27FC236}">
              <a16:creationId xmlns:a16="http://schemas.microsoft.com/office/drawing/2014/main" id="{9F133AA4-1308-45EF-9CB6-A58B84DB92F6}"/>
            </a:ext>
          </a:extLst>
        </cdr:cNvPr>
        <cdr:cNvSpPr txBox="1"/>
      </cdr:nvSpPr>
      <cdr:spPr>
        <a:xfrm xmlns:a="http://schemas.openxmlformats.org/drawingml/2006/main">
          <a:off x="8635980" y="7660348"/>
          <a:ext cx="946184" cy="32660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tx1">
                  <a:lumMod val="65000"/>
                  <a:lumOff val="35000"/>
                </a:schemeClr>
              </a:solidFill>
            </a:rPr>
            <a:t>SC (r=-0.57)</a:t>
          </a:r>
        </a:p>
      </cdr:txBody>
    </cdr:sp>
  </cdr:relSizeAnchor>
  <cdr:relSizeAnchor xmlns:cdr="http://schemas.openxmlformats.org/drawingml/2006/chartDrawing">
    <cdr:from>
      <cdr:x>0.78761</cdr:x>
      <cdr:y>0.33298</cdr:y>
    </cdr:from>
    <cdr:to>
      <cdr:x>0.87326</cdr:x>
      <cdr:y>0.36463</cdr:y>
    </cdr:to>
    <cdr:sp macro="" textlink="">
      <cdr:nvSpPr>
        <cdr:cNvPr id="60" name="TextBox 1">
          <a:extLst xmlns:a="http://schemas.openxmlformats.org/drawingml/2006/main">
            <a:ext uri="{FF2B5EF4-FFF2-40B4-BE49-F238E27FC236}">
              <a16:creationId xmlns:a16="http://schemas.microsoft.com/office/drawing/2014/main" id="{9F133AA4-1308-45EF-9CB6-A58B84DB92F6}"/>
            </a:ext>
          </a:extLst>
        </cdr:cNvPr>
        <cdr:cNvSpPr txBox="1"/>
      </cdr:nvSpPr>
      <cdr:spPr>
        <a:xfrm xmlns:a="http://schemas.openxmlformats.org/drawingml/2006/main">
          <a:off x="8854486" y="3091543"/>
          <a:ext cx="962896" cy="2939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tx1">
                  <a:lumMod val="65000"/>
                  <a:lumOff val="35000"/>
                </a:schemeClr>
              </a:solidFill>
            </a:rPr>
            <a:t>SA (r=0.94)</a:t>
          </a:r>
        </a:p>
      </cdr:txBody>
    </cdr:sp>
  </cdr:relSizeAnchor>
  <cdr:relSizeAnchor xmlns:cdr="http://schemas.openxmlformats.org/drawingml/2006/chartDrawing">
    <cdr:from>
      <cdr:x>0.7854</cdr:x>
      <cdr:y>0.39277</cdr:y>
    </cdr:from>
    <cdr:to>
      <cdr:x>0.95901</cdr:x>
      <cdr:y>0.42091</cdr:y>
    </cdr:to>
    <cdr:sp macro="" textlink="">
      <cdr:nvSpPr>
        <cdr:cNvPr id="61" name="TextBox 1">
          <a:extLst xmlns:a="http://schemas.openxmlformats.org/drawingml/2006/main">
            <a:ext uri="{FF2B5EF4-FFF2-40B4-BE49-F238E27FC236}">
              <a16:creationId xmlns:a16="http://schemas.microsoft.com/office/drawing/2014/main" id="{C4405D7D-6D04-428F-8C35-AB7989633B5D}"/>
            </a:ext>
          </a:extLst>
        </cdr:cNvPr>
        <cdr:cNvSpPr txBox="1"/>
      </cdr:nvSpPr>
      <cdr:spPr>
        <a:xfrm xmlns:a="http://schemas.openxmlformats.org/drawingml/2006/main">
          <a:off x="8829593" y="3646714"/>
          <a:ext cx="1951762" cy="2612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tx1">
                  <a:lumMod val="65000"/>
                  <a:lumOff val="35000"/>
                </a:schemeClr>
              </a:solidFill>
            </a:rPr>
            <a:t>WA (r=0.89) </a:t>
          </a:r>
          <a:r>
            <a:rPr lang="en-GB" sz="1200" b="1">
              <a:solidFill>
                <a:srgbClr val="00B050"/>
              </a:solidFill>
            </a:rPr>
            <a:t>&amp; WA1(r=0.7)</a:t>
          </a:r>
        </a:p>
      </cdr:txBody>
    </cdr:sp>
  </cdr:relSizeAnchor>
  <cdr:relSizeAnchor xmlns:cdr="http://schemas.openxmlformats.org/drawingml/2006/chartDrawing">
    <cdr:from>
      <cdr:x>0.7881</cdr:x>
      <cdr:y>0.35584</cdr:y>
    </cdr:from>
    <cdr:to>
      <cdr:x>0.88356</cdr:x>
      <cdr:y>0.38105</cdr:y>
    </cdr:to>
    <cdr:sp macro="" textlink="">
      <cdr:nvSpPr>
        <cdr:cNvPr id="62" name="TextBox 1">
          <a:extLst xmlns:a="http://schemas.openxmlformats.org/drawingml/2006/main">
            <a:ext uri="{FF2B5EF4-FFF2-40B4-BE49-F238E27FC236}">
              <a16:creationId xmlns:a16="http://schemas.microsoft.com/office/drawing/2014/main" id="{C4405D7D-6D04-428F-8C35-AB7989633B5D}"/>
            </a:ext>
          </a:extLst>
        </cdr:cNvPr>
        <cdr:cNvSpPr txBox="1"/>
      </cdr:nvSpPr>
      <cdr:spPr>
        <a:xfrm xmlns:a="http://schemas.openxmlformats.org/drawingml/2006/main">
          <a:off x="8860041" y="3303814"/>
          <a:ext cx="1073173" cy="2340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tx1">
                  <a:lumMod val="65000"/>
                  <a:lumOff val="35000"/>
                </a:schemeClr>
              </a:solidFill>
            </a:rPr>
            <a:t>MSA (r=0.67)</a:t>
          </a:r>
        </a:p>
      </cdr:txBody>
    </cdr:sp>
  </cdr:relSizeAnchor>
  <cdr:relSizeAnchor xmlns:cdr="http://schemas.openxmlformats.org/drawingml/2006/chartDrawing">
    <cdr:from>
      <cdr:x>0.01388</cdr:x>
      <cdr:y>0.98453</cdr:y>
    </cdr:from>
    <cdr:to>
      <cdr:x>0.0677</cdr:x>
      <cdr:y>0.9849</cdr:y>
    </cdr:to>
    <cdr:cxnSp macro="">
      <cdr:nvCxnSpPr>
        <cdr:cNvPr id="26" name="Straight Connector 25">
          <a:extLst xmlns:a="http://schemas.openxmlformats.org/drawingml/2006/main">
            <a:ext uri="{FF2B5EF4-FFF2-40B4-BE49-F238E27FC236}">
              <a16:creationId xmlns:a16="http://schemas.microsoft.com/office/drawing/2014/main" id="{B227D7BB-8D4E-4CC3-98B2-2CD8CFA5F1A4}"/>
            </a:ext>
          </a:extLst>
        </cdr:cNvPr>
        <cdr:cNvCxnSpPr/>
      </cdr:nvCxnSpPr>
      <cdr:spPr>
        <a:xfrm xmlns:a="http://schemas.openxmlformats.org/drawingml/2006/main">
          <a:off x="152335" y="9090067"/>
          <a:ext cx="590556" cy="3416"/>
        </a:xfrm>
        <a:prstGeom xmlns:a="http://schemas.openxmlformats.org/drawingml/2006/main" prst="line">
          <a:avLst/>
        </a:prstGeom>
        <a:ln xmlns:a="http://schemas.openxmlformats.org/drawingml/2006/main" w="31750">
          <a:solidFill>
            <a:schemeClr val="accent2">
              <a:alpha val="6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0.06439</cdr:x>
      <cdr:y>0.96903</cdr:y>
    </cdr:from>
    <cdr:to>
      <cdr:x>0.22164</cdr:x>
      <cdr:y>1</cdr:y>
    </cdr:to>
    <cdr:sp macro="" textlink="">
      <cdr:nvSpPr>
        <cdr:cNvPr id="39" name="TextBox 1">
          <a:extLst xmlns:a="http://schemas.openxmlformats.org/drawingml/2006/main">
            <a:ext uri="{FF2B5EF4-FFF2-40B4-BE49-F238E27FC236}">
              <a16:creationId xmlns:a16="http://schemas.microsoft.com/office/drawing/2014/main" id="{90434706-48B2-4BAE-A067-B89AE9EE2863}"/>
            </a:ext>
          </a:extLst>
        </cdr:cNvPr>
        <cdr:cNvSpPr txBox="1"/>
      </cdr:nvSpPr>
      <cdr:spPr>
        <a:xfrm xmlns:a="http://schemas.openxmlformats.org/drawingml/2006/main">
          <a:off x="723900" y="8997043"/>
          <a:ext cx="1767826" cy="28756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100" b="0">
              <a:solidFill>
                <a:schemeClr val="tx1">
                  <a:lumMod val="65000"/>
                  <a:lumOff val="35000"/>
                </a:schemeClr>
              </a:solidFill>
            </a:rPr>
            <a:t>Intuited, not measured</a:t>
          </a:r>
        </a:p>
      </cdr:txBody>
    </cdr:sp>
  </cdr:relSizeAnchor>
  <cdr:relSizeAnchor xmlns:cdr="http://schemas.openxmlformats.org/drawingml/2006/chartDrawing">
    <cdr:from>
      <cdr:x>0.76523</cdr:x>
      <cdr:y>0.97465</cdr:y>
    </cdr:from>
    <cdr:to>
      <cdr:x>0.81094</cdr:x>
      <cdr:y>0.97489</cdr:y>
    </cdr:to>
    <cdr:cxnSp macro="">
      <cdr:nvCxnSpPr>
        <cdr:cNvPr id="23" name="Straight Connector 22">
          <a:extLst xmlns:a="http://schemas.openxmlformats.org/drawingml/2006/main">
            <a:ext uri="{FF2B5EF4-FFF2-40B4-BE49-F238E27FC236}">
              <a16:creationId xmlns:a16="http://schemas.microsoft.com/office/drawing/2014/main" id="{AA5A5D22-32B9-47EF-917F-042582BD56FA}"/>
            </a:ext>
          </a:extLst>
        </cdr:cNvPr>
        <cdr:cNvCxnSpPr/>
      </cdr:nvCxnSpPr>
      <cdr:spPr>
        <a:xfrm xmlns:a="http://schemas.openxmlformats.org/drawingml/2006/main">
          <a:off x="8602849" y="9049277"/>
          <a:ext cx="513882" cy="2228"/>
        </a:xfrm>
        <a:prstGeom xmlns:a="http://schemas.openxmlformats.org/drawingml/2006/main" prst="line">
          <a:avLst/>
        </a:prstGeom>
        <a:ln xmlns:a="http://schemas.openxmlformats.org/drawingml/2006/main" w="50800">
          <a:solidFill>
            <a:schemeClr val="accent2"/>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0.8044</cdr:x>
      <cdr:y>0.95395</cdr:y>
    </cdr:from>
    <cdr:to>
      <cdr:x>1</cdr:x>
      <cdr:y>0.99961</cdr:y>
    </cdr:to>
    <cdr:sp macro="" textlink="">
      <cdr:nvSpPr>
        <cdr:cNvPr id="24" name="TextBox 1">
          <a:extLst xmlns:a="http://schemas.openxmlformats.org/drawingml/2006/main">
            <a:ext uri="{FF2B5EF4-FFF2-40B4-BE49-F238E27FC236}">
              <a16:creationId xmlns:a16="http://schemas.microsoft.com/office/drawing/2014/main" id="{A464D767-315E-438A-9B0F-4403440E7758}"/>
            </a:ext>
          </a:extLst>
        </cdr:cNvPr>
        <cdr:cNvSpPr txBox="1"/>
      </cdr:nvSpPr>
      <cdr:spPr>
        <a:xfrm xmlns:a="http://schemas.openxmlformats.org/drawingml/2006/main">
          <a:off x="8826500" y="8807744"/>
          <a:ext cx="2146298" cy="4215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100" b="0">
              <a:solidFill>
                <a:schemeClr val="tx1">
                  <a:lumMod val="65000"/>
                  <a:lumOff val="35000"/>
                </a:schemeClr>
              </a:solidFill>
            </a:rPr>
            <a:t>Estimated from measurement, and spot</a:t>
          </a:r>
          <a:r>
            <a:rPr lang="en-GB" sz="1100" b="0" baseline="0">
              <a:solidFill>
                <a:schemeClr val="tx1">
                  <a:lumMod val="65000"/>
                  <a:lumOff val="35000"/>
                </a:schemeClr>
              </a:solidFill>
            </a:rPr>
            <a:t> </a:t>
          </a:r>
          <a:r>
            <a:rPr lang="en-GB" sz="1100" b="0">
              <a:solidFill>
                <a:schemeClr val="tx1">
                  <a:lumMod val="65000"/>
                  <a:lumOff val="35000"/>
                </a:schemeClr>
              </a:solidFill>
            </a:rPr>
            <a:t>measurement</a:t>
          </a:r>
          <a:r>
            <a:rPr lang="en-GB" sz="1100" b="0" baseline="0">
              <a:solidFill>
                <a:schemeClr val="tx1">
                  <a:lumMod val="65000"/>
                  <a:lumOff val="35000"/>
                </a:schemeClr>
              </a:solidFill>
            </a:rPr>
            <a:t> confiined</a:t>
          </a:r>
          <a:endParaRPr lang="en-GB" sz="1100" b="0">
            <a:solidFill>
              <a:schemeClr val="tx1">
                <a:lumMod val="65000"/>
                <a:lumOff val="35000"/>
              </a:schemeClr>
            </a:solidFill>
          </a:endParaRPr>
        </a:p>
      </cdr:txBody>
    </cdr:sp>
  </cdr:relSizeAnchor>
  <cdr:relSizeAnchor xmlns:cdr="http://schemas.openxmlformats.org/drawingml/2006/chartDrawing">
    <cdr:from>
      <cdr:x>0.15163</cdr:x>
      <cdr:y>0.43756</cdr:y>
    </cdr:from>
    <cdr:to>
      <cdr:x>0.22223</cdr:x>
      <cdr:y>0.46775</cdr:y>
    </cdr:to>
    <cdr:sp macro="" textlink="">
      <cdr:nvSpPr>
        <cdr:cNvPr id="27" name="TextBox 1">
          <a:extLst xmlns:a="http://schemas.openxmlformats.org/drawingml/2006/main">
            <a:ext uri="{FF2B5EF4-FFF2-40B4-BE49-F238E27FC236}">
              <a16:creationId xmlns:a16="http://schemas.microsoft.com/office/drawing/2014/main" id="{45939C52-6E28-4CE6-9779-F08E248BB3A8}"/>
            </a:ext>
          </a:extLst>
        </cdr:cNvPr>
        <cdr:cNvSpPr txBox="1"/>
      </cdr:nvSpPr>
      <cdr:spPr>
        <a:xfrm xmlns:a="http://schemas.openxmlformats.org/drawingml/2006/main">
          <a:off x="1663763" y="4042729"/>
          <a:ext cx="774680" cy="2789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000" b="1">
              <a:solidFill>
                <a:schemeClr val="tx1">
                  <a:lumMod val="65000"/>
                  <a:lumOff val="35000"/>
                </a:schemeClr>
              </a:solidFill>
            </a:rPr>
            <a:t>37 nations</a:t>
          </a:r>
        </a:p>
      </cdr:txBody>
    </cdr:sp>
  </cdr:relSizeAnchor>
  <cdr:relSizeAnchor xmlns:cdr="http://schemas.openxmlformats.org/drawingml/2006/chartDrawing">
    <cdr:from>
      <cdr:x>0.14642</cdr:x>
      <cdr:y>0.68002</cdr:y>
    </cdr:from>
    <cdr:to>
      <cdr:x>0.21817</cdr:x>
      <cdr:y>0.72243</cdr:y>
    </cdr:to>
    <cdr:sp macro="" textlink="">
      <cdr:nvSpPr>
        <cdr:cNvPr id="30" name="TextBox 1">
          <a:extLst xmlns:a="http://schemas.openxmlformats.org/drawingml/2006/main">
            <a:ext uri="{FF2B5EF4-FFF2-40B4-BE49-F238E27FC236}">
              <a16:creationId xmlns:a16="http://schemas.microsoft.com/office/drawing/2014/main" id="{30498638-D1EB-44F6-A29F-B261A5FFC7BF}"/>
            </a:ext>
          </a:extLst>
        </cdr:cNvPr>
        <cdr:cNvSpPr txBox="1"/>
      </cdr:nvSpPr>
      <cdr:spPr>
        <a:xfrm xmlns:a="http://schemas.openxmlformats.org/drawingml/2006/main">
          <a:off x="1646086" y="6313714"/>
          <a:ext cx="806629" cy="3937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lnSpc>
              <a:spcPct val="90000"/>
            </a:lnSpc>
          </a:pPr>
          <a:r>
            <a:rPr lang="en-GB" sz="1000" b="1">
              <a:solidFill>
                <a:schemeClr val="tx1">
                  <a:lumMod val="65000"/>
                  <a:lumOff val="35000"/>
                </a:schemeClr>
              </a:solidFill>
            </a:rPr>
            <a:t>24 nations</a:t>
          </a:r>
        </a:p>
        <a:p xmlns:a="http://schemas.openxmlformats.org/drawingml/2006/main">
          <a:pPr algn="l">
            <a:lnSpc>
              <a:spcPct val="90000"/>
            </a:lnSpc>
          </a:pPr>
          <a:r>
            <a:rPr lang="en-GB" sz="1000" b="1">
              <a:solidFill>
                <a:srgbClr val="00B050"/>
              </a:solidFill>
            </a:rPr>
            <a:t>37</a:t>
          </a:r>
          <a:r>
            <a:rPr lang="en-GB" sz="1000" b="1" baseline="0">
              <a:solidFill>
                <a:srgbClr val="00B050"/>
              </a:solidFill>
            </a:rPr>
            <a:t> nations</a:t>
          </a:r>
          <a:endParaRPr lang="en-GB" sz="1000" b="1">
            <a:solidFill>
              <a:srgbClr val="00B050"/>
            </a:solidFill>
          </a:endParaRPr>
        </a:p>
      </cdr:txBody>
    </cdr:sp>
  </cdr:relSizeAnchor>
  <cdr:relSizeAnchor xmlns:cdr="http://schemas.openxmlformats.org/drawingml/2006/chartDrawing">
    <cdr:from>
      <cdr:x>0.14294</cdr:x>
      <cdr:y>0.74015</cdr:y>
    </cdr:from>
    <cdr:to>
      <cdr:x>0.21296</cdr:x>
      <cdr:y>0.77035</cdr:y>
    </cdr:to>
    <cdr:sp macro="" textlink="">
      <cdr:nvSpPr>
        <cdr:cNvPr id="31" name="TextBox 1">
          <a:extLst xmlns:a="http://schemas.openxmlformats.org/drawingml/2006/main">
            <a:ext uri="{FF2B5EF4-FFF2-40B4-BE49-F238E27FC236}">
              <a16:creationId xmlns:a16="http://schemas.microsoft.com/office/drawing/2014/main" id="{30498638-D1EB-44F6-A29F-B261A5FFC7BF}"/>
            </a:ext>
          </a:extLst>
        </cdr:cNvPr>
        <cdr:cNvSpPr txBox="1"/>
      </cdr:nvSpPr>
      <cdr:spPr>
        <a:xfrm xmlns:a="http://schemas.openxmlformats.org/drawingml/2006/main">
          <a:off x="1568480" y="6838427"/>
          <a:ext cx="768316" cy="279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000" b="1">
              <a:solidFill>
                <a:schemeClr val="tx1">
                  <a:lumMod val="65000"/>
                  <a:lumOff val="35000"/>
                </a:schemeClr>
              </a:solidFill>
            </a:rPr>
            <a:t>16 nations</a:t>
          </a:r>
        </a:p>
      </cdr:txBody>
    </cdr:sp>
  </cdr:relSizeAnchor>
  <cdr:relSizeAnchor xmlns:cdr="http://schemas.openxmlformats.org/drawingml/2006/chartDrawing">
    <cdr:from>
      <cdr:x>0.14699</cdr:x>
      <cdr:y>0.84575</cdr:y>
    </cdr:from>
    <cdr:to>
      <cdr:x>0.21701</cdr:x>
      <cdr:y>0.87594</cdr:y>
    </cdr:to>
    <cdr:sp macro="" textlink="">
      <cdr:nvSpPr>
        <cdr:cNvPr id="32" name="TextBox 1">
          <a:extLst xmlns:a="http://schemas.openxmlformats.org/drawingml/2006/main">
            <a:ext uri="{FF2B5EF4-FFF2-40B4-BE49-F238E27FC236}">
              <a16:creationId xmlns:a16="http://schemas.microsoft.com/office/drawing/2014/main" id="{30498638-D1EB-44F6-A29F-B261A5FFC7BF}"/>
            </a:ext>
          </a:extLst>
        </cdr:cNvPr>
        <cdr:cNvSpPr txBox="1"/>
      </cdr:nvSpPr>
      <cdr:spPr>
        <a:xfrm xmlns:a="http://schemas.openxmlformats.org/drawingml/2006/main">
          <a:off x="1612906" y="7814122"/>
          <a:ext cx="768316" cy="2789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000" b="1">
              <a:solidFill>
                <a:schemeClr val="tx1">
                  <a:lumMod val="65000"/>
                  <a:lumOff val="35000"/>
                </a:schemeClr>
              </a:solidFill>
            </a:rPr>
            <a:t>24 nations</a:t>
          </a:r>
        </a:p>
      </cdr:txBody>
    </cdr:sp>
  </cdr:relSizeAnchor>
  <cdr:relSizeAnchor xmlns:cdr="http://schemas.openxmlformats.org/drawingml/2006/chartDrawing">
    <cdr:from>
      <cdr:x>0.42419</cdr:x>
      <cdr:y>0.06396</cdr:y>
    </cdr:from>
    <cdr:to>
      <cdr:x>0.6169</cdr:x>
      <cdr:y>0.09897</cdr:y>
    </cdr:to>
    <cdr:sp macro="" textlink="">
      <cdr:nvSpPr>
        <cdr:cNvPr id="33" name="TextBox 1">
          <a:extLst xmlns:a="http://schemas.openxmlformats.org/drawingml/2006/main">
            <a:ext uri="{FF2B5EF4-FFF2-40B4-BE49-F238E27FC236}">
              <a16:creationId xmlns:a16="http://schemas.microsoft.com/office/drawing/2014/main" id="{C2581812-C6D1-435B-9FDE-AF5FD3661DE4}"/>
            </a:ext>
          </a:extLst>
        </cdr:cNvPr>
        <cdr:cNvSpPr txBox="1"/>
      </cdr:nvSpPr>
      <cdr:spPr>
        <a:xfrm xmlns:a="http://schemas.openxmlformats.org/drawingml/2006/main">
          <a:off x="4654548" y="590942"/>
          <a:ext cx="2114568" cy="323467"/>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u="none" baseline="0">
              <a:solidFill>
                <a:schemeClr val="tx1">
                  <a:lumMod val="65000"/>
                  <a:lumOff val="35000"/>
                </a:schemeClr>
              </a:solidFill>
            </a:rPr>
            <a:t>For subsets of 64 Nations.</a:t>
          </a:r>
          <a:endParaRPr lang="en-GB" sz="1400" b="0" u="none">
            <a:solidFill>
              <a:schemeClr val="tx1">
                <a:lumMod val="65000"/>
                <a:lumOff val="35000"/>
              </a:schemeClr>
            </a:solidFill>
          </a:endParaRPr>
        </a:p>
      </cdr:txBody>
    </cdr:sp>
  </cdr:relSizeAnchor>
  <cdr:relSizeAnchor xmlns:cdr="http://schemas.openxmlformats.org/drawingml/2006/chartDrawing">
    <cdr:from>
      <cdr:x>0.09028</cdr:x>
      <cdr:y>0.8143</cdr:y>
    </cdr:from>
    <cdr:to>
      <cdr:x>0.22801</cdr:x>
      <cdr:y>0.84449</cdr:y>
    </cdr:to>
    <cdr:sp macro="" textlink="">
      <cdr:nvSpPr>
        <cdr:cNvPr id="82" name="TextBox 1">
          <a:extLst xmlns:a="http://schemas.openxmlformats.org/drawingml/2006/main">
            <a:ext uri="{FF2B5EF4-FFF2-40B4-BE49-F238E27FC236}">
              <a16:creationId xmlns:a16="http://schemas.microsoft.com/office/drawing/2014/main" id="{0378821A-9D65-48BB-878D-9264832A3CFF}"/>
            </a:ext>
          </a:extLst>
        </cdr:cNvPr>
        <cdr:cNvSpPr txBox="1"/>
      </cdr:nvSpPr>
      <cdr:spPr>
        <a:xfrm xmlns:a="http://schemas.openxmlformats.org/drawingml/2006/main">
          <a:off x="990596" y="7523490"/>
          <a:ext cx="1511284" cy="278932"/>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000" b="1">
              <a:solidFill>
                <a:schemeClr val="tx1">
                  <a:lumMod val="65000"/>
                  <a:lumOff val="35000"/>
                </a:schemeClr>
              </a:solidFill>
            </a:rPr>
            <a:t>Estimate</a:t>
          </a:r>
          <a:r>
            <a:rPr lang="en-GB" sz="1000" b="1" baseline="0">
              <a:solidFill>
                <a:schemeClr val="tx1">
                  <a:lumMod val="65000"/>
                  <a:lumOff val="35000"/>
                </a:schemeClr>
              </a:solidFill>
            </a:rPr>
            <a:t> from 48</a:t>
          </a:r>
          <a:r>
            <a:rPr lang="en-GB" sz="1000" b="1">
              <a:solidFill>
                <a:schemeClr val="tx1">
                  <a:lumMod val="65000"/>
                  <a:lumOff val="35000"/>
                </a:schemeClr>
              </a:solidFill>
            </a:rPr>
            <a:t> nations</a:t>
          </a:r>
        </a:p>
        <a:p xmlns:a="http://schemas.openxmlformats.org/drawingml/2006/main">
          <a:pPr algn="ctr"/>
          <a:r>
            <a:rPr lang="en-GB" sz="1000" b="1">
              <a:solidFill>
                <a:schemeClr val="tx1">
                  <a:lumMod val="65000"/>
                  <a:lumOff val="35000"/>
                </a:schemeClr>
              </a:solidFill>
            </a:rPr>
            <a:t>spot confined</a:t>
          </a:r>
          <a:r>
            <a:rPr lang="en-GB" sz="1000" b="1" baseline="0">
              <a:solidFill>
                <a:schemeClr val="tx1">
                  <a:lumMod val="65000"/>
                  <a:lumOff val="35000"/>
                </a:schemeClr>
              </a:solidFill>
            </a:rPr>
            <a:t> by 5</a:t>
          </a:r>
          <a:endParaRPr lang="en-GB" sz="1000" b="1">
            <a:solidFill>
              <a:schemeClr val="tx1">
                <a:lumMod val="65000"/>
                <a:lumOff val="35000"/>
              </a:schemeClr>
            </a:solidFill>
          </a:endParaRPr>
        </a:p>
      </cdr:txBody>
    </cdr:sp>
  </cdr:relSizeAnchor>
  <cdr:relSizeAnchor xmlns:cdr="http://schemas.openxmlformats.org/drawingml/2006/chartDrawing">
    <cdr:from>
      <cdr:x>0.84722</cdr:x>
      <cdr:y>0.59313</cdr:y>
    </cdr:from>
    <cdr:to>
      <cdr:x>0.88599</cdr:x>
      <cdr:y>0.78281</cdr:y>
    </cdr:to>
    <cdr:sp macro="" textlink="">
      <cdr:nvSpPr>
        <cdr:cNvPr id="80" name="Arrow: Curved Down 79">
          <a:extLst xmlns:a="http://schemas.openxmlformats.org/drawingml/2006/main">
            <a:ext uri="{FF2B5EF4-FFF2-40B4-BE49-F238E27FC236}">
              <a16:creationId xmlns:a16="http://schemas.microsoft.com/office/drawing/2014/main" id="{37FDD178-A5BB-4991-9D32-01C4EE76B9FD}"/>
            </a:ext>
          </a:extLst>
        </cdr:cNvPr>
        <cdr:cNvSpPr/>
      </cdr:nvSpPr>
      <cdr:spPr>
        <a:xfrm xmlns:a="http://schemas.openxmlformats.org/drawingml/2006/main" rot="16200000" flipV="1">
          <a:off x="8632828" y="6143622"/>
          <a:ext cx="1752560" cy="425416"/>
        </a:xfrm>
        <a:prstGeom xmlns:a="http://schemas.openxmlformats.org/drawingml/2006/main" prst="curvedDownArrow">
          <a:avLst/>
        </a:prstGeom>
        <a:gradFill xmlns:a="http://schemas.openxmlformats.org/drawingml/2006/main">
          <a:gsLst>
            <a:gs pos="1000">
              <a:srgbClr val="D5C4A3">
                <a:alpha val="60000"/>
                <a:lumMod val="100000"/>
              </a:srgbClr>
            </a:gs>
            <a:gs pos="100000">
              <a:schemeClr val="accent2">
                <a:alpha val="60000"/>
                <a:lumMod val="100000"/>
              </a:schemeClr>
            </a:gs>
          </a:gsLst>
          <a:lin ang="10800000" scaled="1"/>
        </a:gra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0.78646</cdr:x>
      <cdr:y>0.57457</cdr:y>
    </cdr:from>
    <cdr:to>
      <cdr:x>0.85706</cdr:x>
      <cdr:y>0.62612</cdr:y>
    </cdr:to>
    <cdr:sp macro="" textlink="">
      <cdr:nvSpPr>
        <cdr:cNvPr id="81" name="TextBox 1">
          <a:extLst xmlns:a="http://schemas.openxmlformats.org/drawingml/2006/main">
            <a:ext uri="{FF2B5EF4-FFF2-40B4-BE49-F238E27FC236}">
              <a16:creationId xmlns:a16="http://schemas.microsoft.com/office/drawing/2014/main" id="{D5629FDD-9BC7-4BC4-9404-7E7EBCBC1D85}"/>
            </a:ext>
          </a:extLst>
        </cdr:cNvPr>
        <cdr:cNvSpPr txBox="1"/>
      </cdr:nvSpPr>
      <cdr:spPr>
        <a:xfrm xmlns:a="http://schemas.openxmlformats.org/drawingml/2006/main">
          <a:off x="8629650" y="5308600"/>
          <a:ext cx="774700" cy="47625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200" b="1">
              <a:solidFill>
                <a:schemeClr val="tx1">
                  <a:lumMod val="65000"/>
                  <a:lumOff val="35000"/>
                </a:schemeClr>
              </a:solidFill>
            </a:rPr>
            <a:t>WC1+O1</a:t>
          </a:r>
        </a:p>
        <a:p xmlns:a="http://schemas.openxmlformats.org/drawingml/2006/main">
          <a:pPr algn="l"/>
          <a:r>
            <a:rPr lang="en-GB" sz="1200" b="1">
              <a:solidFill>
                <a:schemeClr val="tx1">
                  <a:lumMod val="65000"/>
                  <a:lumOff val="35000"/>
                </a:schemeClr>
              </a:solidFill>
            </a:rPr>
            <a:t>(r=-0.85)</a:t>
          </a:r>
        </a:p>
      </cdr:txBody>
    </cdr:sp>
  </cdr:relSizeAnchor>
  <cdr:relSizeAnchor xmlns:cdr="http://schemas.openxmlformats.org/drawingml/2006/chartDrawing">
    <cdr:from>
      <cdr:x>0.8588</cdr:x>
      <cdr:y>0.66667</cdr:y>
    </cdr:from>
    <cdr:to>
      <cdr:x>0.89583</cdr:x>
      <cdr:y>0.70653</cdr:y>
    </cdr:to>
    <cdr:sp macro="" textlink="">
      <cdr:nvSpPr>
        <cdr:cNvPr id="86" name="TextBox 1">
          <a:extLst xmlns:a="http://schemas.openxmlformats.org/drawingml/2006/main">
            <a:ext uri="{FF2B5EF4-FFF2-40B4-BE49-F238E27FC236}">
              <a16:creationId xmlns:a16="http://schemas.microsoft.com/office/drawing/2014/main" id="{7646ECC5-D1C5-4859-94B0-EE7437D95958}"/>
            </a:ext>
          </a:extLst>
        </cdr:cNvPr>
        <cdr:cNvSpPr txBox="1"/>
      </cdr:nvSpPr>
      <cdr:spPr>
        <a:xfrm xmlns:a="http://schemas.openxmlformats.org/drawingml/2006/main">
          <a:off x="9423400" y="6159500"/>
          <a:ext cx="406400" cy="3683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200" b="1">
              <a:solidFill>
                <a:schemeClr val="tx1">
                  <a:lumMod val="65000"/>
                  <a:lumOff val="35000"/>
                </a:schemeClr>
              </a:solidFill>
            </a:rPr>
            <a:t>O1</a:t>
          </a:r>
        </a:p>
      </cdr:txBody>
    </cdr:sp>
  </cdr:relSizeAnchor>
  <cdr:relSizeAnchor xmlns:cdr="http://schemas.openxmlformats.org/drawingml/2006/chartDrawing">
    <cdr:from>
      <cdr:x>0.1522</cdr:x>
      <cdr:y>0.31134</cdr:y>
    </cdr:from>
    <cdr:to>
      <cdr:x>0.22222</cdr:x>
      <cdr:y>0.34153</cdr:y>
    </cdr:to>
    <cdr:sp macro="" textlink="">
      <cdr:nvSpPr>
        <cdr:cNvPr id="87" name="TextBox 1">
          <a:extLst xmlns:a="http://schemas.openxmlformats.org/drawingml/2006/main">
            <a:ext uri="{FF2B5EF4-FFF2-40B4-BE49-F238E27FC236}">
              <a16:creationId xmlns:a16="http://schemas.microsoft.com/office/drawing/2014/main" id="{1FEF5B96-1789-4D28-B211-D2891630221E}"/>
            </a:ext>
          </a:extLst>
        </cdr:cNvPr>
        <cdr:cNvSpPr txBox="1"/>
      </cdr:nvSpPr>
      <cdr:spPr>
        <a:xfrm xmlns:a="http://schemas.openxmlformats.org/drawingml/2006/main">
          <a:off x="1670050" y="2876550"/>
          <a:ext cx="768316" cy="2789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000" b="1">
              <a:solidFill>
                <a:schemeClr val="tx1">
                  <a:lumMod val="65000"/>
                  <a:lumOff val="35000"/>
                </a:schemeClr>
              </a:solidFill>
            </a:rPr>
            <a:t>24 nations</a:t>
          </a:r>
        </a:p>
      </cdr:txBody>
    </cdr:sp>
  </cdr:relSizeAnchor>
  <cdr:relSizeAnchor xmlns:cdr="http://schemas.openxmlformats.org/drawingml/2006/chartDrawing">
    <cdr:from>
      <cdr:x>0.23727</cdr:x>
      <cdr:y>0.31272</cdr:y>
    </cdr:from>
    <cdr:to>
      <cdr:x>0.26621</cdr:x>
      <cdr:y>0.37595</cdr:y>
    </cdr:to>
    <cdr:sp macro="" textlink="">
      <cdr:nvSpPr>
        <cdr:cNvPr id="88" name="Arrow: Up-Down 87">
          <a:extLst xmlns:a="http://schemas.openxmlformats.org/drawingml/2006/main">
            <a:ext uri="{FF2B5EF4-FFF2-40B4-BE49-F238E27FC236}">
              <a16:creationId xmlns:a16="http://schemas.microsoft.com/office/drawing/2014/main" id="{67DF37A1-766B-47B4-A719-F57EBDF3D7B6}"/>
            </a:ext>
          </a:extLst>
        </cdr:cNvPr>
        <cdr:cNvSpPr/>
      </cdr:nvSpPr>
      <cdr:spPr>
        <a:xfrm xmlns:a="http://schemas.openxmlformats.org/drawingml/2006/main" rot="1504127">
          <a:off x="2603500" y="2889310"/>
          <a:ext cx="317552" cy="584143"/>
        </a:xfrm>
        <a:prstGeom xmlns:a="http://schemas.openxmlformats.org/drawingml/2006/main" prst="upDownArrow">
          <a:avLst/>
        </a:prstGeom>
        <a:solidFill xmlns:a="http://schemas.openxmlformats.org/drawingml/2006/main">
          <a:srgbClr val="D5C4A3"/>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0.26331</cdr:x>
      <cdr:y>0.29622</cdr:y>
    </cdr:from>
    <cdr:to>
      <cdr:x>0.35186</cdr:x>
      <cdr:y>0.3464</cdr:y>
    </cdr:to>
    <cdr:sp macro="" textlink="">
      <cdr:nvSpPr>
        <cdr:cNvPr id="89" name="TextBox 1">
          <a:extLst xmlns:a="http://schemas.openxmlformats.org/drawingml/2006/main">
            <a:ext uri="{FF2B5EF4-FFF2-40B4-BE49-F238E27FC236}">
              <a16:creationId xmlns:a16="http://schemas.microsoft.com/office/drawing/2014/main" id="{1E209995-F837-4D89-B455-FA600CC9F1CB}"/>
            </a:ext>
          </a:extLst>
        </cdr:cNvPr>
        <cdr:cNvSpPr txBox="1"/>
      </cdr:nvSpPr>
      <cdr:spPr>
        <a:xfrm xmlns:a="http://schemas.openxmlformats.org/drawingml/2006/main">
          <a:off x="2889231" y="2736850"/>
          <a:ext cx="971642" cy="46358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1">
                  <a:lumMod val="65000"/>
                </a:schemeClr>
              </a:solidFill>
            </a:rPr>
            <a:t>R-r GDP-per-Capita</a:t>
          </a:r>
          <a:r>
            <a:rPr lang="en-GB" sz="1200" b="1" baseline="0">
              <a:solidFill>
                <a:schemeClr val="bg1">
                  <a:lumMod val="65000"/>
                </a:schemeClr>
              </a:solidFill>
            </a:rPr>
            <a:t> ? </a:t>
          </a:r>
          <a:endParaRPr lang="en-GB" sz="1200" b="1">
            <a:solidFill>
              <a:schemeClr val="bg1">
                <a:lumMod val="65000"/>
              </a:schemeClr>
            </a:solidFill>
          </a:endParaRPr>
        </a:p>
      </cdr:txBody>
    </cdr:sp>
  </cdr:relSizeAnchor>
  <cdr:relSizeAnchor xmlns:cdr="http://schemas.openxmlformats.org/drawingml/2006/chartDrawing">
    <cdr:from>
      <cdr:x>0.23843</cdr:x>
      <cdr:y>0.29622</cdr:y>
    </cdr:from>
    <cdr:to>
      <cdr:x>0.27779</cdr:x>
      <cdr:y>0.3292</cdr:y>
    </cdr:to>
    <cdr:sp macro="" textlink="">
      <cdr:nvSpPr>
        <cdr:cNvPr id="94" name="TextBox 1">
          <a:extLst xmlns:a="http://schemas.openxmlformats.org/drawingml/2006/main">
            <a:ext uri="{FF2B5EF4-FFF2-40B4-BE49-F238E27FC236}">
              <a16:creationId xmlns:a16="http://schemas.microsoft.com/office/drawing/2014/main" id="{DE7B94A7-C769-4208-A035-4329001322B7}"/>
            </a:ext>
          </a:extLst>
        </cdr:cNvPr>
        <cdr:cNvSpPr txBox="1"/>
      </cdr:nvSpPr>
      <cdr:spPr>
        <a:xfrm xmlns:a="http://schemas.openxmlformats.org/drawingml/2006/main">
          <a:off x="2616241" y="2736850"/>
          <a:ext cx="431889" cy="3047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1">
                  <a:lumMod val="65000"/>
                </a:schemeClr>
              </a:solidFill>
            </a:rPr>
            <a:t>H</a:t>
          </a:r>
        </a:p>
      </cdr:txBody>
    </cdr:sp>
  </cdr:relSizeAnchor>
  <cdr:relSizeAnchor xmlns:cdr="http://schemas.openxmlformats.org/drawingml/2006/chartDrawing">
    <cdr:from>
      <cdr:x>0.24479</cdr:x>
      <cdr:y>0.36014</cdr:y>
    </cdr:from>
    <cdr:to>
      <cdr:x>0.27488</cdr:x>
      <cdr:y>0.39312</cdr:y>
    </cdr:to>
    <cdr:sp macro="" textlink="">
      <cdr:nvSpPr>
        <cdr:cNvPr id="95" name="TextBox 1">
          <a:extLst xmlns:a="http://schemas.openxmlformats.org/drawingml/2006/main">
            <a:ext uri="{FF2B5EF4-FFF2-40B4-BE49-F238E27FC236}">
              <a16:creationId xmlns:a16="http://schemas.microsoft.com/office/drawing/2014/main" id="{CA39BA2F-B653-4614-B030-993DDE7F839C}"/>
            </a:ext>
          </a:extLst>
        </cdr:cNvPr>
        <cdr:cNvSpPr txBox="1"/>
      </cdr:nvSpPr>
      <cdr:spPr>
        <a:xfrm xmlns:a="http://schemas.openxmlformats.org/drawingml/2006/main">
          <a:off x="2686050" y="3327428"/>
          <a:ext cx="330200" cy="3047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1">
                  <a:lumMod val="65000"/>
                </a:schemeClr>
              </a:solidFill>
            </a:rPr>
            <a:t>L</a:t>
          </a:r>
        </a:p>
      </cdr:txBody>
    </cdr:sp>
  </cdr:relSizeAnchor>
  <cdr:relSizeAnchor xmlns:cdr="http://schemas.openxmlformats.org/drawingml/2006/chartDrawing">
    <cdr:from>
      <cdr:x>0.22858</cdr:x>
      <cdr:y>0.64879</cdr:y>
    </cdr:from>
    <cdr:to>
      <cdr:x>0.25752</cdr:x>
      <cdr:y>0.71202</cdr:y>
    </cdr:to>
    <cdr:sp macro="" textlink="">
      <cdr:nvSpPr>
        <cdr:cNvPr id="96" name="Arrow: Up-Down 95">
          <a:extLst xmlns:a="http://schemas.openxmlformats.org/drawingml/2006/main">
            <a:ext uri="{FF2B5EF4-FFF2-40B4-BE49-F238E27FC236}">
              <a16:creationId xmlns:a16="http://schemas.microsoft.com/office/drawing/2014/main" id="{12A4CD28-DD73-44C5-B229-23D8CA904789}"/>
            </a:ext>
          </a:extLst>
        </cdr:cNvPr>
        <cdr:cNvSpPr/>
      </cdr:nvSpPr>
      <cdr:spPr>
        <a:xfrm xmlns:a="http://schemas.openxmlformats.org/drawingml/2006/main" rot="19973430">
          <a:off x="2508142" y="5994324"/>
          <a:ext cx="317552" cy="584228"/>
        </a:xfrm>
        <a:prstGeom xmlns:a="http://schemas.openxmlformats.org/drawingml/2006/main" prst="upDownArrow">
          <a:avLst/>
        </a:prstGeom>
        <a:solidFill xmlns:a="http://schemas.openxmlformats.org/drawingml/2006/main">
          <a:srgbClr val="B3C6E7"/>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0.25309</cdr:x>
      <cdr:y>0.67321</cdr:y>
    </cdr:from>
    <cdr:to>
      <cdr:x>0.29245</cdr:x>
      <cdr:y>0.70619</cdr:y>
    </cdr:to>
    <cdr:sp macro="" textlink="">
      <cdr:nvSpPr>
        <cdr:cNvPr id="98" name="TextBox 1">
          <a:extLst xmlns:a="http://schemas.openxmlformats.org/drawingml/2006/main">
            <a:ext uri="{FF2B5EF4-FFF2-40B4-BE49-F238E27FC236}">
              <a16:creationId xmlns:a16="http://schemas.microsoft.com/office/drawing/2014/main" id="{46343A70-07C4-4E47-9691-36F733B4B25E}"/>
            </a:ext>
          </a:extLst>
        </cdr:cNvPr>
        <cdr:cNvSpPr txBox="1"/>
      </cdr:nvSpPr>
      <cdr:spPr>
        <a:xfrm xmlns:a="http://schemas.openxmlformats.org/drawingml/2006/main">
          <a:off x="2845255" y="6250497"/>
          <a:ext cx="442494" cy="30620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1">
                  <a:lumMod val="65000"/>
                </a:schemeClr>
              </a:solidFill>
            </a:rPr>
            <a:t>H</a:t>
          </a:r>
        </a:p>
      </cdr:txBody>
    </cdr:sp>
  </cdr:relSizeAnchor>
  <cdr:relSizeAnchor xmlns:cdr="http://schemas.openxmlformats.org/drawingml/2006/chartDrawing">
    <cdr:from>
      <cdr:x>0.21007</cdr:x>
      <cdr:y>0.64535</cdr:y>
    </cdr:from>
    <cdr:to>
      <cdr:x>0.23959</cdr:x>
      <cdr:y>0.67834</cdr:y>
    </cdr:to>
    <cdr:sp macro="" textlink="">
      <cdr:nvSpPr>
        <cdr:cNvPr id="99" name="TextBox 1">
          <a:extLst xmlns:a="http://schemas.openxmlformats.org/drawingml/2006/main">
            <a:ext uri="{FF2B5EF4-FFF2-40B4-BE49-F238E27FC236}">
              <a16:creationId xmlns:a16="http://schemas.microsoft.com/office/drawing/2014/main" id="{8339C380-5DC9-4E79-8498-7C43C88EDBAA}"/>
            </a:ext>
          </a:extLst>
        </cdr:cNvPr>
        <cdr:cNvSpPr txBox="1"/>
      </cdr:nvSpPr>
      <cdr:spPr>
        <a:xfrm xmlns:a="http://schemas.openxmlformats.org/drawingml/2006/main">
          <a:off x="2305050" y="5962596"/>
          <a:ext cx="323897" cy="3047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1">
                  <a:lumMod val="65000"/>
                </a:schemeClr>
              </a:solidFill>
            </a:rPr>
            <a:t>L</a:t>
          </a:r>
        </a:p>
      </cdr:txBody>
    </cdr:sp>
  </cdr:relSizeAnchor>
  <cdr:relSizeAnchor xmlns:cdr="http://schemas.openxmlformats.org/drawingml/2006/chartDrawing">
    <cdr:from>
      <cdr:x>0.09664</cdr:x>
      <cdr:y>0.4433</cdr:y>
    </cdr:from>
    <cdr:to>
      <cdr:x>0.14756</cdr:x>
      <cdr:y>0.70722</cdr:y>
    </cdr:to>
    <cdr:sp macro="" textlink="">
      <cdr:nvSpPr>
        <cdr:cNvPr id="100" name="Arrow: Curved Down 99">
          <a:extLst xmlns:a="http://schemas.openxmlformats.org/drawingml/2006/main">
            <a:ext uri="{FF2B5EF4-FFF2-40B4-BE49-F238E27FC236}">
              <a16:creationId xmlns:a16="http://schemas.microsoft.com/office/drawing/2014/main" id="{98861772-6B72-42E7-87E9-2134E97A7501}"/>
            </a:ext>
          </a:extLst>
        </cdr:cNvPr>
        <cdr:cNvSpPr/>
      </cdr:nvSpPr>
      <cdr:spPr>
        <a:xfrm xmlns:a="http://schemas.openxmlformats.org/drawingml/2006/main" rot="16200000">
          <a:off x="120591" y="5035608"/>
          <a:ext cx="2438452" cy="558735"/>
        </a:xfrm>
        <a:prstGeom xmlns:a="http://schemas.openxmlformats.org/drawingml/2006/main" prst="curvedDownArrow">
          <a:avLst/>
        </a:prstGeom>
        <a:gradFill xmlns:a="http://schemas.openxmlformats.org/drawingml/2006/main">
          <a:gsLst>
            <a:gs pos="0">
              <a:schemeClr val="tx2">
                <a:lumMod val="40000"/>
                <a:lumOff val="60000"/>
                <a:alpha val="60000"/>
              </a:schemeClr>
            </a:gs>
            <a:gs pos="100000">
              <a:srgbClr val="5982CB">
                <a:alpha val="60000"/>
              </a:srgbClr>
            </a:gs>
          </a:gsLst>
          <a:lin ang="10800000" scaled="1"/>
        </a:gra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0.09259</cdr:x>
      <cdr:y>0.56358</cdr:y>
    </cdr:from>
    <cdr:to>
      <cdr:x>0.13021</cdr:x>
      <cdr:y>0.59656</cdr:y>
    </cdr:to>
    <cdr:sp macro="" textlink="">
      <cdr:nvSpPr>
        <cdr:cNvPr id="101" name="TextBox 1">
          <a:extLst xmlns:a="http://schemas.openxmlformats.org/drawingml/2006/main">
            <a:ext uri="{FF2B5EF4-FFF2-40B4-BE49-F238E27FC236}">
              <a16:creationId xmlns:a16="http://schemas.microsoft.com/office/drawing/2014/main" id="{D91CA924-7D5A-4B06-B823-02ABB2DEC3B3}"/>
            </a:ext>
          </a:extLst>
        </cdr:cNvPr>
        <cdr:cNvSpPr txBox="1"/>
      </cdr:nvSpPr>
      <cdr:spPr>
        <a:xfrm xmlns:a="http://schemas.openxmlformats.org/drawingml/2006/main">
          <a:off x="1016001" y="5207035"/>
          <a:ext cx="412797" cy="3047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tx1">
                  <a:lumMod val="65000"/>
                  <a:lumOff val="35000"/>
                </a:schemeClr>
              </a:solidFill>
              <a:latin typeface="+mn-lt"/>
              <a:cs typeface="Arial" panose="020B0604020202020204" pitchFamily="34" charset="0"/>
            </a:rPr>
            <a:t>O2</a:t>
          </a:r>
        </a:p>
      </cdr:txBody>
    </cdr:sp>
  </cdr:relSizeAnchor>
  <cdr:relSizeAnchor xmlns:cdr="http://schemas.openxmlformats.org/drawingml/2006/chartDrawing">
    <cdr:from>
      <cdr:x>0.59837</cdr:x>
      <cdr:y>0.17319</cdr:y>
    </cdr:from>
    <cdr:to>
      <cdr:x>0.62731</cdr:x>
      <cdr:y>0.23643</cdr:y>
    </cdr:to>
    <cdr:sp macro="" textlink="">
      <cdr:nvSpPr>
        <cdr:cNvPr id="102" name="Arrow: Up-Down 101">
          <a:extLst xmlns:a="http://schemas.openxmlformats.org/drawingml/2006/main">
            <a:ext uri="{FF2B5EF4-FFF2-40B4-BE49-F238E27FC236}">
              <a16:creationId xmlns:a16="http://schemas.microsoft.com/office/drawing/2014/main" id="{CD8DBDE7-1029-4D6B-8FF7-049451814C8D}"/>
            </a:ext>
          </a:extLst>
        </cdr:cNvPr>
        <cdr:cNvSpPr/>
      </cdr:nvSpPr>
      <cdr:spPr>
        <a:xfrm xmlns:a="http://schemas.openxmlformats.org/drawingml/2006/main" rot="19734180">
          <a:off x="6565828" y="1600191"/>
          <a:ext cx="317553" cy="584229"/>
        </a:xfrm>
        <a:prstGeom xmlns:a="http://schemas.openxmlformats.org/drawingml/2006/main" prst="upDownArrow">
          <a:avLst/>
        </a:prstGeom>
        <a:solidFill xmlns:a="http://schemas.openxmlformats.org/drawingml/2006/main">
          <a:schemeClr val="tx2">
            <a:lumMod val="40000"/>
            <a:lumOff val="6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0.57002</cdr:x>
      <cdr:y>0.2275</cdr:y>
    </cdr:from>
    <cdr:to>
      <cdr:x>0.65682</cdr:x>
      <cdr:y>0.27767</cdr:y>
    </cdr:to>
    <cdr:sp macro="" textlink="">
      <cdr:nvSpPr>
        <cdr:cNvPr id="103" name="TextBox 1">
          <a:extLst xmlns:a="http://schemas.openxmlformats.org/drawingml/2006/main">
            <a:ext uri="{FF2B5EF4-FFF2-40B4-BE49-F238E27FC236}">
              <a16:creationId xmlns:a16="http://schemas.microsoft.com/office/drawing/2014/main" id="{09B1FAE4-D363-431E-B1C6-507849246B42}"/>
            </a:ext>
          </a:extLst>
        </cdr:cNvPr>
        <cdr:cNvSpPr txBox="1"/>
      </cdr:nvSpPr>
      <cdr:spPr>
        <a:xfrm xmlns:a="http://schemas.openxmlformats.org/drawingml/2006/main">
          <a:off x="6254750" y="2101895"/>
          <a:ext cx="952439" cy="46358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1">
                  <a:lumMod val="65000"/>
                </a:schemeClr>
              </a:solidFill>
            </a:rPr>
            <a:t>R-r</a:t>
          </a:r>
          <a:r>
            <a:rPr lang="en-GB" sz="1200" b="1" baseline="0">
              <a:solidFill>
                <a:schemeClr val="bg1">
                  <a:lumMod val="65000"/>
                </a:schemeClr>
              </a:solidFill>
            </a:rPr>
            <a:t> </a:t>
          </a:r>
          <a:r>
            <a:rPr lang="en-GB" sz="1200" b="1">
              <a:solidFill>
                <a:schemeClr val="bg1">
                  <a:lumMod val="65000"/>
                </a:schemeClr>
              </a:solidFill>
            </a:rPr>
            <a:t>GDP-per-Capita</a:t>
          </a:r>
        </a:p>
      </cdr:txBody>
    </cdr:sp>
  </cdr:relSizeAnchor>
  <cdr:relSizeAnchor xmlns:cdr="http://schemas.openxmlformats.org/drawingml/2006/chartDrawing">
    <cdr:from>
      <cdr:x>0.62673</cdr:x>
      <cdr:y>0.20756</cdr:y>
    </cdr:from>
    <cdr:to>
      <cdr:x>0.66609</cdr:x>
      <cdr:y>0.24054</cdr:y>
    </cdr:to>
    <cdr:sp macro="" textlink="">
      <cdr:nvSpPr>
        <cdr:cNvPr id="104" name="TextBox 1">
          <a:extLst xmlns:a="http://schemas.openxmlformats.org/drawingml/2006/main">
            <a:ext uri="{FF2B5EF4-FFF2-40B4-BE49-F238E27FC236}">
              <a16:creationId xmlns:a16="http://schemas.microsoft.com/office/drawing/2014/main" id="{E448C063-EFC8-4450-BD74-6DD90BCCE138}"/>
            </a:ext>
          </a:extLst>
        </cdr:cNvPr>
        <cdr:cNvSpPr txBox="1"/>
      </cdr:nvSpPr>
      <cdr:spPr>
        <a:xfrm xmlns:a="http://schemas.openxmlformats.org/drawingml/2006/main">
          <a:off x="6877017" y="1917701"/>
          <a:ext cx="431889" cy="3047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1">
                  <a:lumMod val="65000"/>
                </a:schemeClr>
              </a:solidFill>
            </a:rPr>
            <a:t>H</a:t>
          </a:r>
        </a:p>
      </cdr:txBody>
    </cdr:sp>
  </cdr:relSizeAnchor>
  <cdr:relSizeAnchor xmlns:cdr="http://schemas.openxmlformats.org/drawingml/2006/chartDrawing">
    <cdr:from>
      <cdr:x>0.57638</cdr:x>
      <cdr:y>0.1677</cdr:y>
    </cdr:from>
    <cdr:to>
      <cdr:x>0.61574</cdr:x>
      <cdr:y>0.20068</cdr:y>
    </cdr:to>
    <cdr:sp macro="" textlink="">
      <cdr:nvSpPr>
        <cdr:cNvPr id="105" name="TextBox 1">
          <a:extLst xmlns:a="http://schemas.openxmlformats.org/drawingml/2006/main">
            <a:ext uri="{FF2B5EF4-FFF2-40B4-BE49-F238E27FC236}">
              <a16:creationId xmlns:a16="http://schemas.microsoft.com/office/drawing/2014/main" id="{9EA79A01-B940-469A-B9CE-8DEF80FE73E9}"/>
            </a:ext>
          </a:extLst>
        </cdr:cNvPr>
        <cdr:cNvSpPr txBox="1"/>
      </cdr:nvSpPr>
      <cdr:spPr>
        <a:xfrm xmlns:a="http://schemas.openxmlformats.org/drawingml/2006/main">
          <a:off x="6324537" y="1549400"/>
          <a:ext cx="431889" cy="3047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1">
                  <a:lumMod val="65000"/>
                </a:schemeClr>
              </a:solidFill>
            </a:rPr>
            <a:t>L</a:t>
          </a:r>
        </a:p>
      </cdr:txBody>
    </cdr:sp>
  </cdr:relSizeAnchor>
  <cdr:relSizeAnchor xmlns:cdr="http://schemas.openxmlformats.org/drawingml/2006/chartDrawing">
    <cdr:from>
      <cdr:x>0.22859</cdr:x>
      <cdr:y>0.61718</cdr:y>
    </cdr:from>
    <cdr:to>
      <cdr:x>0.24653</cdr:x>
      <cdr:y>0.63918</cdr:y>
    </cdr:to>
    <cdr:sp macro="" textlink="">
      <cdr:nvSpPr>
        <cdr:cNvPr id="7" name="Rectangle 6">
          <a:extLst xmlns:a="http://schemas.openxmlformats.org/drawingml/2006/main">
            <a:ext uri="{FF2B5EF4-FFF2-40B4-BE49-F238E27FC236}">
              <a16:creationId xmlns:a16="http://schemas.microsoft.com/office/drawing/2014/main" id="{23B4D40A-43A1-4676-96DB-15CF54D348E7}"/>
            </a:ext>
          </a:extLst>
        </cdr:cNvPr>
        <cdr:cNvSpPr/>
      </cdr:nvSpPr>
      <cdr:spPr>
        <a:xfrm xmlns:a="http://schemas.openxmlformats.org/drawingml/2006/main">
          <a:off x="2508250" y="5702300"/>
          <a:ext cx="196850" cy="203200"/>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0.26678</cdr:x>
      <cdr:y>0.63505</cdr:y>
    </cdr:from>
    <cdr:to>
      <cdr:x>0.28819</cdr:x>
      <cdr:y>0.65017</cdr:y>
    </cdr:to>
    <cdr:sp macro="" textlink="">
      <cdr:nvSpPr>
        <cdr:cNvPr id="106" name="Rectangle 105">
          <a:extLst xmlns:a="http://schemas.openxmlformats.org/drawingml/2006/main">
            <a:ext uri="{FF2B5EF4-FFF2-40B4-BE49-F238E27FC236}">
              <a16:creationId xmlns:a16="http://schemas.microsoft.com/office/drawing/2014/main" id="{31A81084-AE7A-4142-AEC0-FB49204A5BF2}"/>
            </a:ext>
          </a:extLst>
        </cdr:cNvPr>
        <cdr:cNvSpPr/>
      </cdr:nvSpPr>
      <cdr:spPr>
        <a:xfrm xmlns:a="http://schemas.openxmlformats.org/drawingml/2006/main">
          <a:off x="2927350" y="5867400"/>
          <a:ext cx="234950" cy="139700"/>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0.21759</cdr:x>
      <cdr:y>0.611</cdr:y>
    </cdr:from>
    <cdr:to>
      <cdr:x>0.29688</cdr:x>
      <cdr:y>0.66117</cdr:y>
    </cdr:to>
    <cdr:sp macro="" textlink="">
      <cdr:nvSpPr>
        <cdr:cNvPr id="97" name="TextBox 1">
          <a:extLst xmlns:a="http://schemas.openxmlformats.org/drawingml/2006/main">
            <a:ext uri="{FF2B5EF4-FFF2-40B4-BE49-F238E27FC236}">
              <a16:creationId xmlns:a16="http://schemas.microsoft.com/office/drawing/2014/main" id="{873EAB86-5C43-491B-A2A0-8992385A4FB9}"/>
            </a:ext>
          </a:extLst>
        </cdr:cNvPr>
        <cdr:cNvSpPr txBox="1"/>
      </cdr:nvSpPr>
      <cdr:spPr>
        <a:xfrm xmlns:a="http://schemas.openxmlformats.org/drawingml/2006/main">
          <a:off x="2387599" y="5645151"/>
          <a:ext cx="869951" cy="46358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1">
                  <a:lumMod val="65000"/>
                </a:schemeClr>
              </a:solidFill>
            </a:rPr>
            <a:t>R-r</a:t>
          </a:r>
          <a:r>
            <a:rPr lang="en-GB" sz="1200" b="1" baseline="0">
              <a:solidFill>
                <a:schemeClr val="bg1">
                  <a:lumMod val="65000"/>
                </a:schemeClr>
              </a:solidFill>
            </a:rPr>
            <a:t> </a:t>
          </a:r>
          <a:r>
            <a:rPr lang="en-GB" sz="1200" b="1">
              <a:solidFill>
                <a:schemeClr val="bg1">
                  <a:lumMod val="65000"/>
                </a:schemeClr>
              </a:solidFill>
            </a:rPr>
            <a:t>GDP-per-Capita</a:t>
          </a:r>
        </a:p>
      </cdr:txBody>
    </cdr:sp>
  </cdr:relSizeAnchor>
  <cdr:relSizeAnchor xmlns:cdr="http://schemas.openxmlformats.org/drawingml/2006/chartDrawing">
    <cdr:from>
      <cdr:x>0.15046</cdr:x>
      <cdr:y>0.48591</cdr:y>
    </cdr:from>
    <cdr:to>
      <cdr:x>0.22396</cdr:x>
      <cdr:y>0.5161</cdr:y>
    </cdr:to>
    <cdr:sp macro="" textlink="">
      <cdr:nvSpPr>
        <cdr:cNvPr id="107" name="TextBox 1">
          <a:extLst xmlns:a="http://schemas.openxmlformats.org/drawingml/2006/main">
            <a:ext uri="{FF2B5EF4-FFF2-40B4-BE49-F238E27FC236}">
              <a16:creationId xmlns:a16="http://schemas.microsoft.com/office/drawing/2014/main" id="{C251AB7C-0FC2-448B-AFF8-0E39B1017C67}"/>
            </a:ext>
          </a:extLst>
        </cdr:cNvPr>
        <cdr:cNvSpPr txBox="1"/>
      </cdr:nvSpPr>
      <cdr:spPr>
        <a:xfrm xmlns:a="http://schemas.openxmlformats.org/drawingml/2006/main">
          <a:off x="1651000" y="4489450"/>
          <a:ext cx="806416" cy="2789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000" b="1">
              <a:solidFill>
                <a:schemeClr val="tx1">
                  <a:lumMod val="65000"/>
                  <a:lumOff val="35000"/>
                </a:schemeClr>
              </a:solidFill>
            </a:rPr>
            <a:t>48 nations</a:t>
          </a:r>
        </a:p>
      </cdr:txBody>
    </cdr:sp>
  </cdr:relSizeAnchor>
  <cdr:relSizeAnchor xmlns:cdr="http://schemas.openxmlformats.org/drawingml/2006/chartDrawing">
    <cdr:from>
      <cdr:x>0.35822</cdr:x>
      <cdr:y>0.26529</cdr:y>
    </cdr:from>
    <cdr:to>
      <cdr:x>0.55378</cdr:x>
      <cdr:y>0.33483</cdr:y>
    </cdr:to>
    <cdr:sp macro="" textlink="">
      <cdr:nvSpPr>
        <cdr:cNvPr id="108" name="TextBox 32">
          <a:extLst xmlns:a="http://schemas.openxmlformats.org/drawingml/2006/main">
            <a:ext uri="{FF2B5EF4-FFF2-40B4-BE49-F238E27FC236}">
              <a16:creationId xmlns:a16="http://schemas.microsoft.com/office/drawing/2014/main" id="{0684FE19-1D98-4A71-9CDA-01F245677105}"/>
            </a:ext>
          </a:extLst>
        </cdr:cNvPr>
        <cdr:cNvSpPr txBox="1"/>
      </cdr:nvSpPr>
      <cdr:spPr>
        <a:xfrm xmlns:a="http://schemas.openxmlformats.org/drawingml/2006/main" rot="19984406">
          <a:off x="3930649" y="2451100"/>
          <a:ext cx="2145841" cy="642522"/>
        </a:xfrm>
        <a:prstGeom xmlns:a="http://schemas.openxmlformats.org/drawingml/2006/main" prst="rect">
          <a:avLst/>
        </a:prstGeom>
        <a:noFill xmlns:a="http://schemas.openxmlformats.org/drawingml/2006/main"/>
        <a:ln xmlns:a="http://schemas.openxmlformats.org/drawingml/2006/main" w="6350"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0" i="0" baseline="0">
              <a:solidFill>
                <a:schemeClr val="tx2">
                  <a:lumMod val="40000"/>
                  <a:lumOff val="60000"/>
                </a:schemeClr>
              </a:solidFill>
            </a:rPr>
            <a:t>Weakly-Aligned to CCofC, with neutral offset</a:t>
          </a:r>
        </a:p>
      </cdr:txBody>
    </cdr:sp>
  </cdr:relSizeAnchor>
  <cdr:relSizeAnchor xmlns:cdr="http://schemas.openxmlformats.org/drawingml/2006/chartDrawing">
    <cdr:from>
      <cdr:x>0.36227</cdr:x>
      <cdr:y>0.41512</cdr:y>
    </cdr:from>
    <cdr:to>
      <cdr:x>0.53105</cdr:x>
      <cdr:y>0.4568</cdr:y>
    </cdr:to>
    <cdr:sp macro="" textlink="">
      <cdr:nvSpPr>
        <cdr:cNvPr id="109" name="TextBox 32">
          <a:extLst xmlns:a="http://schemas.openxmlformats.org/drawingml/2006/main">
            <a:ext uri="{FF2B5EF4-FFF2-40B4-BE49-F238E27FC236}">
              <a16:creationId xmlns:a16="http://schemas.microsoft.com/office/drawing/2014/main" id="{B6820D3D-4AB4-4652-A690-CC60C0605FED}"/>
            </a:ext>
          </a:extLst>
        </cdr:cNvPr>
        <cdr:cNvSpPr txBox="1"/>
      </cdr:nvSpPr>
      <cdr:spPr>
        <a:xfrm xmlns:a="http://schemas.openxmlformats.org/drawingml/2006/main" rot="1298794">
          <a:off x="3975100" y="3835400"/>
          <a:ext cx="1851990" cy="385117"/>
        </a:xfrm>
        <a:prstGeom xmlns:a="http://schemas.openxmlformats.org/drawingml/2006/main" prst="rect">
          <a:avLst/>
        </a:prstGeom>
        <a:noFill xmlns:a="http://schemas.openxmlformats.org/drawingml/2006/main"/>
        <a:ln xmlns:a="http://schemas.openxmlformats.org/drawingml/2006/main" w="6350"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0" i="0" baseline="0">
              <a:solidFill>
                <a:srgbClr val="D5C4A3"/>
              </a:solidFill>
            </a:rPr>
            <a:t>Weakly-Constrained, with neutral offset</a:t>
          </a:r>
        </a:p>
      </cdr:txBody>
    </cdr:sp>
  </cdr:relSizeAnchor>
  <cdr:relSizeAnchor xmlns:cdr="http://schemas.openxmlformats.org/drawingml/2006/chartDrawing">
    <cdr:from>
      <cdr:x>0.78356</cdr:x>
      <cdr:y>0.08316</cdr:y>
    </cdr:from>
    <cdr:to>
      <cdr:x>0.91146</cdr:x>
      <cdr:y>0.11615</cdr:y>
    </cdr:to>
    <cdr:sp macro="" textlink="">
      <cdr:nvSpPr>
        <cdr:cNvPr id="110" name="TextBox 1">
          <a:extLst xmlns:a="http://schemas.openxmlformats.org/drawingml/2006/main">
            <a:ext uri="{FF2B5EF4-FFF2-40B4-BE49-F238E27FC236}">
              <a16:creationId xmlns:a16="http://schemas.microsoft.com/office/drawing/2014/main" id="{242680CA-DCFF-4ADE-A02E-2D9825A5B53D}"/>
            </a:ext>
          </a:extLst>
        </cdr:cNvPr>
        <cdr:cNvSpPr txBox="1"/>
      </cdr:nvSpPr>
      <cdr:spPr>
        <a:xfrm xmlns:a="http://schemas.openxmlformats.org/drawingml/2006/main">
          <a:off x="8597900" y="768350"/>
          <a:ext cx="1403350" cy="3048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tx1">
                  <a:lumMod val="65000"/>
                  <a:lumOff val="35000"/>
                </a:schemeClr>
              </a:solidFill>
            </a:rPr>
            <a:t>WA1+O2 (r=0.77)</a:t>
          </a:r>
        </a:p>
      </cdr:txBody>
    </cdr:sp>
  </cdr:relSizeAnchor>
  <cdr:relSizeAnchor xmlns:cdr="http://schemas.openxmlformats.org/drawingml/2006/chartDrawing">
    <cdr:from>
      <cdr:x>0.21181</cdr:x>
      <cdr:y>0.45498</cdr:y>
    </cdr:from>
    <cdr:to>
      <cdr:x>0.79109</cdr:x>
      <cdr:y>0.73196</cdr:y>
    </cdr:to>
    <cdr:cxnSp macro="">
      <cdr:nvCxnSpPr>
        <cdr:cNvPr id="3" name="Straight Connector 2">
          <a:extLst xmlns:a="http://schemas.openxmlformats.org/drawingml/2006/main">
            <a:ext uri="{FF2B5EF4-FFF2-40B4-BE49-F238E27FC236}">
              <a16:creationId xmlns:a16="http://schemas.microsoft.com/office/drawing/2014/main" id="{458D8FA1-CCDB-4C20-9B00-C18F5DB6C879}"/>
            </a:ext>
          </a:extLst>
        </cdr:cNvPr>
        <cdr:cNvCxnSpPr/>
      </cdr:nvCxnSpPr>
      <cdr:spPr>
        <a:xfrm xmlns:a="http://schemas.openxmlformats.org/drawingml/2006/main">
          <a:off x="2324100" y="4203700"/>
          <a:ext cx="6356350" cy="2559050"/>
        </a:xfrm>
        <a:prstGeom xmlns:a="http://schemas.openxmlformats.org/drawingml/2006/main" prst="line">
          <a:avLst/>
        </a:prstGeom>
        <a:ln xmlns:a="http://schemas.openxmlformats.org/drawingml/2006/main" w="12700">
          <a:solidFill>
            <a:schemeClr val="accent6">
              <a:lumMod val="60000"/>
              <a:lumOff val="40000"/>
              <a:alpha val="3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0.21296</cdr:x>
      <cdr:y>0.41993</cdr:y>
    </cdr:from>
    <cdr:to>
      <cdr:x>0.78935</cdr:x>
      <cdr:y>0.611</cdr:y>
    </cdr:to>
    <cdr:cxnSp macro="">
      <cdr:nvCxnSpPr>
        <cdr:cNvPr id="63" name="Straight Connector 62">
          <a:extLst xmlns:a="http://schemas.openxmlformats.org/drawingml/2006/main">
            <a:ext uri="{FF2B5EF4-FFF2-40B4-BE49-F238E27FC236}">
              <a16:creationId xmlns:a16="http://schemas.microsoft.com/office/drawing/2014/main" id="{9A9E8A61-E150-4F42-AE36-88792EB8BACC}"/>
            </a:ext>
          </a:extLst>
        </cdr:cNvPr>
        <cdr:cNvCxnSpPr/>
      </cdr:nvCxnSpPr>
      <cdr:spPr>
        <a:xfrm xmlns:a="http://schemas.openxmlformats.org/drawingml/2006/main" flipV="1">
          <a:off x="2336800" y="3879850"/>
          <a:ext cx="6324600" cy="1765300"/>
        </a:xfrm>
        <a:prstGeom xmlns:a="http://schemas.openxmlformats.org/drawingml/2006/main" prst="line">
          <a:avLst/>
        </a:prstGeom>
        <a:ln xmlns:a="http://schemas.openxmlformats.org/drawingml/2006/main" w="12700">
          <a:solidFill>
            <a:schemeClr val="accent6">
              <a:lumMod val="60000"/>
              <a:lumOff val="40000"/>
              <a:alpha val="3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0.25695</cdr:x>
      <cdr:y>0.49416</cdr:y>
    </cdr:from>
    <cdr:to>
      <cdr:x>0.28588</cdr:x>
      <cdr:y>0.55739</cdr:y>
    </cdr:to>
    <cdr:sp macro="" textlink="">
      <cdr:nvSpPr>
        <cdr:cNvPr id="90" name="Arrow: Up-Down 89">
          <a:extLst xmlns:a="http://schemas.openxmlformats.org/drawingml/2006/main">
            <a:ext uri="{FF2B5EF4-FFF2-40B4-BE49-F238E27FC236}">
              <a16:creationId xmlns:a16="http://schemas.microsoft.com/office/drawing/2014/main" id="{85DBAFFF-BB34-438A-8346-9DD239BE3EAA}"/>
            </a:ext>
          </a:extLst>
        </cdr:cNvPr>
        <cdr:cNvSpPr/>
      </cdr:nvSpPr>
      <cdr:spPr>
        <a:xfrm xmlns:a="http://schemas.openxmlformats.org/drawingml/2006/main" rot="1444060">
          <a:off x="2819475" y="4565650"/>
          <a:ext cx="317444" cy="584229"/>
        </a:xfrm>
        <a:prstGeom xmlns:a="http://schemas.openxmlformats.org/drawingml/2006/main" prst="upDownArrow">
          <a:avLst/>
        </a:prstGeom>
        <a:solidFill xmlns:a="http://schemas.openxmlformats.org/drawingml/2006/main">
          <a:srgbClr val="F9D5BD"/>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0.27548</cdr:x>
      <cdr:y>0.48179</cdr:y>
    </cdr:from>
    <cdr:to>
      <cdr:x>0.30162</cdr:x>
      <cdr:y>0.51477</cdr:y>
    </cdr:to>
    <cdr:sp macro="" textlink="">
      <cdr:nvSpPr>
        <cdr:cNvPr id="92" name="TextBox 1">
          <a:extLst xmlns:a="http://schemas.openxmlformats.org/drawingml/2006/main">
            <a:ext uri="{FF2B5EF4-FFF2-40B4-BE49-F238E27FC236}">
              <a16:creationId xmlns:a16="http://schemas.microsoft.com/office/drawing/2014/main" id="{DE7B94A7-C769-4208-A035-4329001322B7}"/>
            </a:ext>
          </a:extLst>
        </cdr:cNvPr>
        <cdr:cNvSpPr txBox="1"/>
      </cdr:nvSpPr>
      <cdr:spPr>
        <a:xfrm xmlns:a="http://schemas.openxmlformats.org/drawingml/2006/main">
          <a:off x="3096985" y="4473231"/>
          <a:ext cx="293915" cy="30620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1">
                  <a:lumMod val="65000"/>
                </a:schemeClr>
              </a:solidFill>
            </a:rPr>
            <a:t>H</a:t>
          </a:r>
        </a:p>
      </cdr:txBody>
    </cdr:sp>
  </cdr:relSizeAnchor>
  <cdr:relSizeAnchor xmlns:cdr="http://schemas.openxmlformats.org/drawingml/2006/chartDrawing">
    <cdr:from>
      <cdr:x>0.26273</cdr:x>
      <cdr:y>0.54502</cdr:y>
    </cdr:from>
    <cdr:to>
      <cdr:x>0.30209</cdr:x>
      <cdr:y>0.578</cdr:y>
    </cdr:to>
    <cdr:sp macro="" textlink="">
      <cdr:nvSpPr>
        <cdr:cNvPr id="93" name="TextBox 1">
          <a:extLst xmlns:a="http://schemas.openxmlformats.org/drawingml/2006/main">
            <a:ext uri="{FF2B5EF4-FFF2-40B4-BE49-F238E27FC236}">
              <a16:creationId xmlns:a16="http://schemas.microsoft.com/office/drawing/2014/main" id="{CA39BA2F-B653-4614-B030-993DDE7F839C}"/>
            </a:ext>
          </a:extLst>
        </cdr:cNvPr>
        <cdr:cNvSpPr txBox="1"/>
      </cdr:nvSpPr>
      <cdr:spPr>
        <a:xfrm xmlns:a="http://schemas.openxmlformats.org/drawingml/2006/main">
          <a:off x="2882900" y="5035578"/>
          <a:ext cx="431890" cy="3047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1">
                  <a:lumMod val="65000"/>
                </a:schemeClr>
              </a:solidFill>
            </a:rPr>
            <a:t>L</a:t>
          </a:r>
        </a:p>
      </cdr:txBody>
    </cdr:sp>
  </cdr:relSizeAnchor>
  <cdr:relSizeAnchor xmlns:cdr="http://schemas.openxmlformats.org/drawingml/2006/chartDrawing">
    <cdr:from>
      <cdr:x>0.18692</cdr:x>
      <cdr:y>0.51478</cdr:y>
    </cdr:from>
    <cdr:to>
      <cdr:x>0.27257</cdr:x>
      <cdr:y>0.56495</cdr:y>
    </cdr:to>
    <cdr:sp macro="" textlink="">
      <cdr:nvSpPr>
        <cdr:cNvPr id="91" name="TextBox 1">
          <a:extLst xmlns:a="http://schemas.openxmlformats.org/drawingml/2006/main">
            <a:ext uri="{FF2B5EF4-FFF2-40B4-BE49-F238E27FC236}">
              <a16:creationId xmlns:a16="http://schemas.microsoft.com/office/drawing/2014/main" id="{277C3B2D-AB85-4FAB-8FB0-267B1DA78B4F}"/>
            </a:ext>
          </a:extLst>
        </cdr:cNvPr>
        <cdr:cNvSpPr txBox="1"/>
      </cdr:nvSpPr>
      <cdr:spPr>
        <a:xfrm xmlns:a="http://schemas.openxmlformats.org/drawingml/2006/main">
          <a:off x="2051050" y="4756139"/>
          <a:ext cx="939821" cy="4635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1">
                  <a:lumMod val="65000"/>
                </a:schemeClr>
              </a:solidFill>
            </a:rPr>
            <a:t>R-r GDP-per-Capita</a:t>
          </a:r>
        </a:p>
      </cdr:txBody>
    </cdr:sp>
  </cdr:relSizeAnchor>
  <cdr:relSizeAnchor xmlns:cdr="http://schemas.openxmlformats.org/drawingml/2006/chartDrawing">
    <cdr:from>
      <cdr:x>0.40266</cdr:x>
      <cdr:y>0.39985</cdr:y>
    </cdr:from>
    <cdr:to>
      <cdr:x>0.8002</cdr:x>
      <cdr:y>0.7189</cdr:y>
    </cdr:to>
    <cdr:sp macro="" textlink="">
      <cdr:nvSpPr>
        <cdr:cNvPr id="64" name="Isosceles Triangle 63">
          <a:extLst xmlns:a="http://schemas.openxmlformats.org/drawingml/2006/main">
            <a:ext uri="{FF2B5EF4-FFF2-40B4-BE49-F238E27FC236}">
              <a16:creationId xmlns:a16="http://schemas.microsoft.com/office/drawing/2014/main" id="{C364963A-6077-483B-9479-E9F040C3BD6C}"/>
            </a:ext>
          </a:extLst>
        </cdr:cNvPr>
        <cdr:cNvSpPr/>
      </cdr:nvSpPr>
      <cdr:spPr>
        <a:xfrm xmlns:a="http://schemas.openxmlformats.org/drawingml/2006/main" rot="16407670">
          <a:off x="5125453" y="2987126"/>
          <a:ext cx="2947802" cy="4362092"/>
        </a:xfrm>
        <a:prstGeom xmlns:a="http://schemas.openxmlformats.org/drawingml/2006/main" prst="triangle">
          <a:avLst/>
        </a:prstGeom>
        <a:solidFill xmlns:a="http://schemas.openxmlformats.org/drawingml/2006/main">
          <a:schemeClr val="accent6">
            <a:lumMod val="20000"/>
            <a:lumOff val="80000"/>
            <a:alpha val="3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dr:relSizeAnchor xmlns:cdr="http://schemas.openxmlformats.org/drawingml/2006/chartDrawing">
    <cdr:from>
      <cdr:x>0.78704</cdr:x>
      <cdr:y>0.71409</cdr:y>
    </cdr:from>
    <cdr:to>
      <cdr:x>0.8397</cdr:x>
      <cdr:y>0.74334</cdr:y>
    </cdr:to>
    <cdr:sp macro="" textlink="">
      <cdr:nvSpPr>
        <cdr:cNvPr id="65" name="TextBox 1">
          <a:extLst xmlns:a="http://schemas.openxmlformats.org/drawingml/2006/main">
            <a:ext uri="{FF2B5EF4-FFF2-40B4-BE49-F238E27FC236}">
              <a16:creationId xmlns:a16="http://schemas.microsoft.com/office/drawing/2014/main" id="{F4C15B1D-AA38-48DF-9369-095560B916A2}"/>
            </a:ext>
          </a:extLst>
        </cdr:cNvPr>
        <cdr:cNvSpPr txBox="1"/>
      </cdr:nvSpPr>
      <cdr:spPr>
        <a:xfrm xmlns:a="http://schemas.openxmlformats.org/drawingml/2006/main">
          <a:off x="8636000" y="6597650"/>
          <a:ext cx="577850" cy="2702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accent6">
                  <a:lumMod val="60000"/>
                  <a:lumOff val="40000"/>
                </a:schemeClr>
              </a:solidFill>
            </a:rPr>
            <a:t>VWC</a:t>
          </a:r>
        </a:p>
      </cdr:txBody>
    </cdr:sp>
  </cdr:relSizeAnchor>
  <cdr:relSizeAnchor xmlns:cdr="http://schemas.openxmlformats.org/drawingml/2006/chartDrawing">
    <cdr:from>
      <cdr:x>0.78385</cdr:x>
      <cdr:y>0.41036</cdr:y>
    </cdr:from>
    <cdr:to>
      <cdr:x>0.83536</cdr:x>
      <cdr:y>0.44022</cdr:y>
    </cdr:to>
    <cdr:sp macro="" textlink="">
      <cdr:nvSpPr>
        <cdr:cNvPr id="66" name="TextBox 1">
          <a:extLst xmlns:a="http://schemas.openxmlformats.org/drawingml/2006/main">
            <a:ext uri="{FF2B5EF4-FFF2-40B4-BE49-F238E27FC236}">
              <a16:creationId xmlns:a16="http://schemas.microsoft.com/office/drawing/2014/main" id="{2CDA1916-2E80-4B64-9326-A9CA2458EB3C}"/>
            </a:ext>
          </a:extLst>
        </cdr:cNvPr>
        <cdr:cNvSpPr txBox="1"/>
      </cdr:nvSpPr>
      <cdr:spPr>
        <a:xfrm xmlns:a="http://schemas.openxmlformats.org/drawingml/2006/main">
          <a:off x="8812187" y="3810000"/>
          <a:ext cx="579087" cy="27730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accent6">
                  <a:lumMod val="60000"/>
                  <a:lumOff val="40000"/>
                </a:schemeClr>
              </a:solidFill>
            </a:rPr>
            <a:t>VWA</a:t>
          </a:r>
        </a:p>
      </cdr:txBody>
    </cdr:sp>
  </cdr:relSizeAnchor>
  <cdr:relSizeAnchor xmlns:cdr="http://schemas.openxmlformats.org/drawingml/2006/chartDrawing">
    <cdr:from>
      <cdr:x>0.20736</cdr:x>
      <cdr:y>0.45759</cdr:y>
    </cdr:from>
    <cdr:to>
      <cdr:x>0.40568</cdr:x>
      <cdr:y>0.62202</cdr:y>
    </cdr:to>
    <cdr:sp macro="" textlink="">
      <cdr:nvSpPr>
        <cdr:cNvPr id="67" name="Isosceles Triangle 66">
          <a:extLst xmlns:a="http://schemas.openxmlformats.org/drawingml/2006/main">
            <a:ext uri="{FF2B5EF4-FFF2-40B4-BE49-F238E27FC236}">
              <a16:creationId xmlns:a16="http://schemas.microsoft.com/office/drawing/2014/main" id="{C364963A-6077-483B-9479-E9F040C3BD6C}"/>
            </a:ext>
          </a:extLst>
        </cdr:cNvPr>
        <cdr:cNvSpPr/>
      </cdr:nvSpPr>
      <cdr:spPr>
        <a:xfrm xmlns:a="http://schemas.openxmlformats.org/drawingml/2006/main" rot="5587471">
          <a:off x="2682651" y="3897075"/>
          <a:ext cx="1526668" cy="2229557"/>
        </a:xfrm>
        <a:prstGeom xmlns:a="http://schemas.openxmlformats.org/drawingml/2006/main" prst="triangle">
          <a:avLst/>
        </a:prstGeom>
        <a:solidFill xmlns:a="http://schemas.openxmlformats.org/drawingml/2006/main">
          <a:schemeClr val="accent6">
            <a:lumMod val="20000"/>
            <a:lumOff val="80000"/>
            <a:alpha val="3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dr:relSizeAnchor xmlns:cdr="http://schemas.openxmlformats.org/drawingml/2006/chartDrawing">
    <cdr:from>
      <cdr:x>0.65104</cdr:x>
      <cdr:y>0.47835</cdr:y>
    </cdr:from>
    <cdr:to>
      <cdr:x>0.80324</cdr:x>
      <cdr:y>0.54364</cdr:y>
    </cdr:to>
    <cdr:sp macro="" textlink="">
      <cdr:nvSpPr>
        <cdr:cNvPr id="68" name="TextBox 1">
          <a:extLst xmlns:a="http://schemas.openxmlformats.org/drawingml/2006/main">
            <a:ext uri="{FF2B5EF4-FFF2-40B4-BE49-F238E27FC236}">
              <a16:creationId xmlns:a16="http://schemas.microsoft.com/office/drawing/2014/main" id="{3E6D7FBD-F3C2-4480-84C1-9386E946BCF5}"/>
            </a:ext>
          </a:extLst>
        </cdr:cNvPr>
        <cdr:cNvSpPr txBox="1"/>
      </cdr:nvSpPr>
      <cdr:spPr>
        <a:xfrm xmlns:a="http://schemas.openxmlformats.org/drawingml/2006/main">
          <a:off x="7143750" y="4419600"/>
          <a:ext cx="1670050" cy="60325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100" b="1">
              <a:solidFill>
                <a:srgbClr val="C0DDAD"/>
              </a:solidFill>
            </a:rPr>
            <a:t>Very</a:t>
          </a:r>
          <a:r>
            <a:rPr lang="en-GB" sz="1100" b="1" baseline="0">
              <a:solidFill>
                <a:srgbClr val="C0DDAD"/>
              </a:solidFill>
            </a:rPr>
            <a:t> Weakly Constrained or Weakly Aligned data, loses modality</a:t>
          </a:r>
          <a:endParaRPr lang="en-GB" sz="1100" b="1">
            <a:solidFill>
              <a:srgbClr val="C0DDAD"/>
            </a:solidFill>
          </a:endParaRPr>
        </a:p>
      </cdr:txBody>
    </cdr:sp>
  </cdr:relSizeAnchor>
  <cdr:relSizeAnchor xmlns:cdr="http://schemas.openxmlformats.org/drawingml/2006/chartDrawing">
    <cdr:from>
      <cdr:x>0.14444</cdr:x>
      <cdr:y>0.7787</cdr:y>
    </cdr:from>
    <cdr:to>
      <cdr:x>0.21446</cdr:x>
      <cdr:y>0.8089</cdr:y>
    </cdr:to>
    <cdr:sp macro="" textlink="">
      <cdr:nvSpPr>
        <cdr:cNvPr id="69" name="TextBox 1">
          <a:extLst xmlns:a="http://schemas.openxmlformats.org/drawingml/2006/main">
            <a:ext uri="{FF2B5EF4-FFF2-40B4-BE49-F238E27FC236}">
              <a16:creationId xmlns:a16="http://schemas.microsoft.com/office/drawing/2014/main" id="{C699A368-AEEF-4D65-9AD6-A51775869755}"/>
            </a:ext>
          </a:extLst>
        </cdr:cNvPr>
        <cdr:cNvSpPr txBox="1"/>
      </cdr:nvSpPr>
      <cdr:spPr>
        <a:xfrm xmlns:a="http://schemas.openxmlformats.org/drawingml/2006/main">
          <a:off x="1623786" y="7229928"/>
          <a:ext cx="787180" cy="2803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000" b="1">
              <a:solidFill>
                <a:schemeClr val="tx1">
                  <a:lumMod val="65000"/>
                  <a:lumOff val="35000"/>
                </a:schemeClr>
              </a:solidFill>
            </a:rPr>
            <a:t>26 nations</a:t>
          </a:r>
        </a:p>
      </cdr:txBody>
    </cdr:sp>
  </cdr:relSizeAnchor>
  <cdr:relSizeAnchor xmlns:cdr="http://schemas.openxmlformats.org/drawingml/2006/chartDrawing">
    <cdr:from>
      <cdr:x>0.23045</cdr:x>
      <cdr:y>0.4428</cdr:y>
    </cdr:from>
    <cdr:to>
      <cdr:x>0.23045</cdr:x>
      <cdr:y>0.50611</cdr:y>
    </cdr:to>
    <cdr:cxnSp macro="">
      <cdr:nvCxnSpPr>
        <cdr:cNvPr id="70" name="Straight Connector 69">
          <a:extLst xmlns:a="http://schemas.openxmlformats.org/drawingml/2006/main">
            <a:ext uri="{FF2B5EF4-FFF2-40B4-BE49-F238E27FC236}">
              <a16:creationId xmlns:a16="http://schemas.microsoft.com/office/drawing/2014/main" id="{994FF862-16D8-4D12-8829-99804636ABCF}"/>
            </a:ext>
          </a:extLst>
        </cdr:cNvPr>
        <cdr:cNvCxnSpPr/>
      </cdr:nvCxnSpPr>
      <cdr:spPr>
        <a:xfrm xmlns:a="http://schemas.openxmlformats.org/drawingml/2006/main">
          <a:off x="2590755" y="4111181"/>
          <a:ext cx="0" cy="587808"/>
        </a:xfrm>
        <a:prstGeom xmlns:a="http://schemas.openxmlformats.org/drawingml/2006/main" prst="line">
          <a:avLst/>
        </a:prstGeom>
        <a:ln xmlns:a="http://schemas.openxmlformats.org/drawingml/2006/main" w="12700">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0.24013</cdr:x>
      <cdr:y>0.43635</cdr:y>
    </cdr:from>
    <cdr:to>
      <cdr:x>0.24061</cdr:x>
      <cdr:y>0.51021</cdr:y>
    </cdr:to>
    <cdr:cxnSp macro="">
      <cdr:nvCxnSpPr>
        <cdr:cNvPr id="71" name="Straight Connector 70">
          <a:extLst xmlns:a="http://schemas.openxmlformats.org/drawingml/2006/main">
            <a:ext uri="{FF2B5EF4-FFF2-40B4-BE49-F238E27FC236}">
              <a16:creationId xmlns:a16="http://schemas.microsoft.com/office/drawing/2014/main" id="{98CDFE6D-54F0-40BA-8769-9370369BC4CD}"/>
            </a:ext>
          </a:extLst>
        </cdr:cNvPr>
        <cdr:cNvCxnSpPr/>
      </cdr:nvCxnSpPr>
      <cdr:spPr>
        <a:xfrm xmlns:a="http://schemas.openxmlformats.org/drawingml/2006/main">
          <a:off x="2699621" y="4051295"/>
          <a:ext cx="5408" cy="685761"/>
        </a:xfrm>
        <a:prstGeom xmlns:a="http://schemas.openxmlformats.org/drawingml/2006/main" prst="line">
          <a:avLst/>
        </a:prstGeom>
        <a:ln xmlns:a="http://schemas.openxmlformats.org/drawingml/2006/main" w="12700">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0.24925</cdr:x>
      <cdr:y>0.43156</cdr:y>
    </cdr:from>
    <cdr:to>
      <cdr:x>0.24982</cdr:x>
      <cdr:y>0.51314</cdr:y>
    </cdr:to>
    <cdr:cxnSp macro="">
      <cdr:nvCxnSpPr>
        <cdr:cNvPr id="72" name="Straight Connector 71">
          <a:extLst xmlns:a="http://schemas.openxmlformats.org/drawingml/2006/main">
            <a:ext uri="{FF2B5EF4-FFF2-40B4-BE49-F238E27FC236}">
              <a16:creationId xmlns:a16="http://schemas.microsoft.com/office/drawing/2014/main" id="{09D69706-D98A-4AEE-B047-2D564DCA4533}"/>
            </a:ext>
          </a:extLst>
        </cdr:cNvPr>
        <cdr:cNvCxnSpPr/>
      </cdr:nvCxnSpPr>
      <cdr:spPr>
        <a:xfrm xmlns:a="http://schemas.openxmlformats.org/drawingml/2006/main">
          <a:off x="2802138" y="4006822"/>
          <a:ext cx="6348" cy="757438"/>
        </a:xfrm>
        <a:prstGeom xmlns:a="http://schemas.openxmlformats.org/drawingml/2006/main" prst="line">
          <a:avLst/>
        </a:prstGeom>
        <a:ln xmlns:a="http://schemas.openxmlformats.org/drawingml/2006/main" w="12700">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0.25966</cdr:x>
      <cdr:y>0.42599</cdr:y>
    </cdr:from>
    <cdr:to>
      <cdr:x>0.26022</cdr:x>
      <cdr:y>0.51959</cdr:y>
    </cdr:to>
    <cdr:cxnSp macro="">
      <cdr:nvCxnSpPr>
        <cdr:cNvPr id="73" name="Straight Connector 72">
          <a:extLst xmlns:a="http://schemas.openxmlformats.org/drawingml/2006/main">
            <a:ext uri="{FF2B5EF4-FFF2-40B4-BE49-F238E27FC236}">
              <a16:creationId xmlns:a16="http://schemas.microsoft.com/office/drawing/2014/main" id="{72354843-E309-4720-88F0-5852B9095CF4}"/>
            </a:ext>
          </a:extLst>
        </cdr:cNvPr>
        <cdr:cNvCxnSpPr/>
      </cdr:nvCxnSpPr>
      <cdr:spPr>
        <a:xfrm xmlns:a="http://schemas.openxmlformats.org/drawingml/2006/main">
          <a:off x="2919116" y="3955107"/>
          <a:ext cx="6348" cy="869039"/>
        </a:xfrm>
        <a:prstGeom xmlns:a="http://schemas.openxmlformats.org/drawingml/2006/main" prst="line">
          <a:avLst/>
        </a:prstGeom>
        <a:ln xmlns:a="http://schemas.openxmlformats.org/drawingml/2006/main" w="12700">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0.26983</cdr:x>
      <cdr:y>0.42013</cdr:y>
    </cdr:from>
    <cdr:to>
      <cdr:x>0.27064</cdr:x>
      <cdr:y>0.5234</cdr:y>
    </cdr:to>
    <cdr:cxnSp macro="">
      <cdr:nvCxnSpPr>
        <cdr:cNvPr id="74" name="Straight Connector 73">
          <a:extLst xmlns:a="http://schemas.openxmlformats.org/drawingml/2006/main">
            <a:ext uri="{FF2B5EF4-FFF2-40B4-BE49-F238E27FC236}">
              <a16:creationId xmlns:a16="http://schemas.microsoft.com/office/drawing/2014/main" id="{35EC265C-1810-4837-9C91-80F58CD6326E}"/>
            </a:ext>
          </a:extLst>
        </cdr:cNvPr>
        <cdr:cNvCxnSpPr/>
      </cdr:nvCxnSpPr>
      <cdr:spPr>
        <a:xfrm xmlns:a="http://schemas.openxmlformats.org/drawingml/2006/main">
          <a:off x="3033507" y="3900699"/>
          <a:ext cx="9053" cy="958821"/>
        </a:xfrm>
        <a:prstGeom xmlns:a="http://schemas.openxmlformats.org/drawingml/2006/main" prst="line">
          <a:avLst/>
        </a:prstGeom>
        <a:ln xmlns:a="http://schemas.openxmlformats.org/drawingml/2006/main" w="12700">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0.28097</cdr:x>
      <cdr:y>0.41221</cdr:y>
    </cdr:from>
    <cdr:to>
      <cdr:x>0.28177</cdr:x>
      <cdr:y>0.52926</cdr:y>
    </cdr:to>
    <cdr:cxnSp macro="">
      <cdr:nvCxnSpPr>
        <cdr:cNvPr id="75" name="Straight Connector 74">
          <a:extLst xmlns:a="http://schemas.openxmlformats.org/drawingml/2006/main">
            <a:ext uri="{FF2B5EF4-FFF2-40B4-BE49-F238E27FC236}">
              <a16:creationId xmlns:a16="http://schemas.microsoft.com/office/drawing/2014/main" id="{C074DBFF-65D2-43A4-9381-A1921787823E}"/>
            </a:ext>
          </a:extLst>
        </cdr:cNvPr>
        <cdr:cNvCxnSpPr/>
      </cdr:nvCxnSpPr>
      <cdr:spPr>
        <a:xfrm xmlns:a="http://schemas.openxmlformats.org/drawingml/2006/main">
          <a:off x="3158715" y="3827165"/>
          <a:ext cx="9052" cy="1086763"/>
        </a:xfrm>
        <a:prstGeom xmlns:a="http://schemas.openxmlformats.org/drawingml/2006/main" prst="line">
          <a:avLst/>
        </a:prstGeom>
        <a:ln xmlns:a="http://schemas.openxmlformats.org/drawingml/2006/main" w="12700">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0.29242</cdr:x>
      <cdr:y>0.40616</cdr:y>
    </cdr:from>
    <cdr:to>
      <cdr:x>0.29387</cdr:x>
      <cdr:y>0.536</cdr:y>
    </cdr:to>
    <cdr:cxnSp macro="">
      <cdr:nvCxnSpPr>
        <cdr:cNvPr id="76" name="Straight Connector 75">
          <a:extLst xmlns:a="http://schemas.openxmlformats.org/drawingml/2006/main">
            <a:ext uri="{FF2B5EF4-FFF2-40B4-BE49-F238E27FC236}">
              <a16:creationId xmlns:a16="http://schemas.microsoft.com/office/drawing/2014/main" id="{5E6F0F8A-DBFB-4F50-856C-D8BC74A3BDB0}"/>
            </a:ext>
          </a:extLst>
        </cdr:cNvPr>
        <cdr:cNvCxnSpPr/>
      </cdr:nvCxnSpPr>
      <cdr:spPr>
        <a:xfrm xmlns:a="http://schemas.openxmlformats.org/drawingml/2006/main">
          <a:off x="3287413" y="3770994"/>
          <a:ext cx="16342" cy="1205513"/>
        </a:xfrm>
        <a:prstGeom xmlns:a="http://schemas.openxmlformats.org/drawingml/2006/main" prst="line">
          <a:avLst/>
        </a:prstGeom>
        <a:ln xmlns:a="http://schemas.openxmlformats.org/drawingml/2006/main" w="12700">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0.30428</cdr:x>
      <cdr:y>0.39883</cdr:y>
    </cdr:from>
    <cdr:to>
      <cdr:x>0.30525</cdr:x>
      <cdr:y>0.54011</cdr:y>
    </cdr:to>
    <cdr:cxnSp macro="">
      <cdr:nvCxnSpPr>
        <cdr:cNvPr id="77" name="Straight Connector 76">
          <a:extLst xmlns:a="http://schemas.openxmlformats.org/drawingml/2006/main">
            <a:ext uri="{FF2B5EF4-FFF2-40B4-BE49-F238E27FC236}">
              <a16:creationId xmlns:a16="http://schemas.microsoft.com/office/drawing/2014/main" id="{5C30DD14-ED58-424E-AD0D-40032F88A691}"/>
            </a:ext>
          </a:extLst>
        </cdr:cNvPr>
        <cdr:cNvCxnSpPr/>
      </cdr:nvCxnSpPr>
      <cdr:spPr>
        <a:xfrm xmlns:a="http://schemas.openxmlformats.org/drawingml/2006/main">
          <a:off x="3420769" y="3702937"/>
          <a:ext cx="10933" cy="1311729"/>
        </a:xfrm>
        <a:prstGeom xmlns:a="http://schemas.openxmlformats.org/drawingml/2006/main" prst="line">
          <a:avLst/>
        </a:prstGeom>
        <a:ln xmlns:a="http://schemas.openxmlformats.org/drawingml/2006/main" w="12700">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0.31509</cdr:x>
      <cdr:y>0.3914</cdr:y>
    </cdr:from>
    <cdr:to>
      <cdr:x>0.31639</cdr:x>
      <cdr:y>0.5448</cdr:y>
    </cdr:to>
    <cdr:cxnSp macro="">
      <cdr:nvCxnSpPr>
        <cdr:cNvPr id="79" name="Straight Connector 78">
          <a:extLst xmlns:a="http://schemas.openxmlformats.org/drawingml/2006/main">
            <a:ext uri="{FF2B5EF4-FFF2-40B4-BE49-F238E27FC236}">
              <a16:creationId xmlns:a16="http://schemas.microsoft.com/office/drawing/2014/main" id="{2AB6DF4E-E81C-4A46-8F76-F53488A3CA62}"/>
            </a:ext>
          </a:extLst>
        </cdr:cNvPr>
        <cdr:cNvCxnSpPr/>
      </cdr:nvCxnSpPr>
      <cdr:spPr>
        <a:xfrm xmlns:a="http://schemas.openxmlformats.org/drawingml/2006/main">
          <a:off x="3542332" y="3633952"/>
          <a:ext cx="14578" cy="1424259"/>
        </a:xfrm>
        <a:prstGeom xmlns:a="http://schemas.openxmlformats.org/drawingml/2006/main" prst="line">
          <a:avLst/>
        </a:prstGeom>
        <a:ln xmlns:a="http://schemas.openxmlformats.org/drawingml/2006/main" w="12700">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0.24479</cdr:x>
      <cdr:y>0.43928</cdr:y>
    </cdr:from>
    <cdr:to>
      <cdr:x>0.41377</cdr:x>
      <cdr:y>0.47148</cdr:y>
    </cdr:to>
    <cdr:sp macro="" textlink="">
      <cdr:nvSpPr>
        <cdr:cNvPr id="83" name="TextBox 1">
          <a:extLst xmlns:a="http://schemas.openxmlformats.org/drawingml/2006/main">
            <a:ext uri="{FF2B5EF4-FFF2-40B4-BE49-F238E27FC236}">
              <a16:creationId xmlns:a16="http://schemas.microsoft.com/office/drawing/2014/main" id="{26C2F5A5-A95F-4289-B5F9-B17899EA4BC7}"/>
            </a:ext>
          </a:extLst>
        </cdr:cNvPr>
        <cdr:cNvSpPr txBox="1"/>
      </cdr:nvSpPr>
      <cdr:spPr>
        <a:xfrm xmlns:a="http://schemas.openxmlformats.org/drawingml/2006/main">
          <a:off x="2686050" y="4058618"/>
          <a:ext cx="1854199" cy="297482"/>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0" u="none">
              <a:solidFill>
                <a:schemeClr val="tx1">
                  <a:lumMod val="65000"/>
                  <a:lumOff val="35000"/>
                </a:schemeClr>
              </a:solidFill>
            </a:rPr>
            <a:t>Fills</a:t>
          </a:r>
          <a:r>
            <a:rPr lang="en-GB" sz="1600" b="0" u="none" baseline="0">
              <a:solidFill>
                <a:schemeClr val="tx1">
                  <a:lumMod val="65000"/>
                  <a:lumOff val="35000"/>
                </a:schemeClr>
              </a:solidFill>
            </a:rPr>
            <a:t> envelop</a:t>
          </a:r>
          <a:r>
            <a:rPr lang="en-GB" sz="1600" b="0" u="none">
              <a:solidFill>
                <a:schemeClr val="tx1">
                  <a:lumMod val="65000"/>
                  <a:lumOff val="35000"/>
                </a:schemeClr>
              </a:solidFill>
            </a:rPr>
            <a:t>e</a:t>
          </a:r>
          <a:r>
            <a:rPr lang="en-GB" sz="1600" b="0" baseline="0">
              <a:solidFill>
                <a:schemeClr val="tx1">
                  <a:lumMod val="65000"/>
                  <a:lumOff val="35000"/>
                </a:schemeClr>
              </a:solidFill>
            </a:rPr>
            <a:t> ---&gt;</a:t>
          </a:r>
          <a:endParaRPr lang="en-GB" sz="1600" b="0">
            <a:solidFill>
              <a:schemeClr val="tx1">
                <a:lumMod val="65000"/>
                <a:lumOff val="35000"/>
              </a:schemeClr>
            </a:solidFill>
          </a:endParaRPr>
        </a:p>
      </cdr:txBody>
    </cdr:sp>
  </cdr:relSizeAnchor>
  <cdr:relSizeAnchor xmlns:cdr="http://schemas.openxmlformats.org/drawingml/2006/chartDrawing">
    <cdr:from>
      <cdr:x>0.07859</cdr:x>
      <cdr:y>0.21358</cdr:y>
    </cdr:from>
    <cdr:to>
      <cdr:x>0.19318</cdr:x>
      <cdr:y>0.28537</cdr:y>
    </cdr:to>
    <cdr:sp macro="" textlink="">
      <cdr:nvSpPr>
        <cdr:cNvPr id="84" name="TextBox 1">
          <a:extLst xmlns:a="http://schemas.openxmlformats.org/drawingml/2006/main">
            <a:ext uri="{FF2B5EF4-FFF2-40B4-BE49-F238E27FC236}">
              <a16:creationId xmlns:a16="http://schemas.microsoft.com/office/drawing/2014/main" id="{E8824F71-023F-4E51-B5CD-46D0EAAA8E8E}"/>
            </a:ext>
          </a:extLst>
        </cdr:cNvPr>
        <cdr:cNvSpPr txBox="1"/>
      </cdr:nvSpPr>
      <cdr:spPr>
        <a:xfrm xmlns:a="http://schemas.openxmlformats.org/drawingml/2006/main">
          <a:off x="883557" y="1983014"/>
          <a:ext cx="1288168" cy="666542"/>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ct val="90000"/>
            </a:lnSpc>
          </a:pPr>
          <a:r>
            <a:rPr lang="en-GB" sz="1600" b="0" u="sng">
              <a:solidFill>
                <a:schemeClr val="tx1">
                  <a:lumMod val="65000"/>
                  <a:lumOff val="35000"/>
                </a:schemeClr>
              </a:solidFill>
            </a:rPr>
            <a:t>Example</a:t>
          </a:r>
          <a:r>
            <a:rPr lang="en-GB" sz="1600" b="0" baseline="0">
              <a:solidFill>
                <a:schemeClr val="tx1">
                  <a:lumMod val="65000"/>
                  <a:lumOff val="35000"/>
                </a:schemeClr>
              </a:solidFill>
            </a:rPr>
            <a:t> of Mixed-Mode responses</a:t>
          </a:r>
          <a:endParaRPr lang="en-GB" sz="1600" b="0">
            <a:solidFill>
              <a:schemeClr val="tx1">
                <a:lumMod val="65000"/>
                <a:lumOff val="35000"/>
              </a:schemeClr>
            </a:solidFill>
          </a:endParaRPr>
        </a:p>
      </cdr:txBody>
    </cdr:sp>
  </cdr:relSizeAnchor>
  <cdr:relSizeAnchor xmlns:cdr="http://schemas.openxmlformats.org/drawingml/2006/chartDrawing">
    <cdr:from>
      <cdr:x>0.22077</cdr:x>
      <cdr:y>0.44778</cdr:y>
    </cdr:from>
    <cdr:to>
      <cdr:x>0.22101</cdr:x>
      <cdr:y>0.50171</cdr:y>
    </cdr:to>
    <cdr:cxnSp macro="">
      <cdr:nvCxnSpPr>
        <cdr:cNvPr id="85" name="Straight Connector 84">
          <a:extLst xmlns:a="http://schemas.openxmlformats.org/drawingml/2006/main">
            <a:ext uri="{FF2B5EF4-FFF2-40B4-BE49-F238E27FC236}">
              <a16:creationId xmlns:a16="http://schemas.microsoft.com/office/drawing/2014/main" id="{97557639-1B21-48D1-BD5A-9EDB897264F3}"/>
            </a:ext>
          </a:extLst>
        </cdr:cNvPr>
        <cdr:cNvCxnSpPr/>
      </cdr:nvCxnSpPr>
      <cdr:spPr>
        <a:xfrm xmlns:a="http://schemas.openxmlformats.org/drawingml/2006/main" flipH="1">
          <a:off x="2481889" y="4157418"/>
          <a:ext cx="2704" cy="500719"/>
        </a:xfrm>
        <a:prstGeom xmlns:a="http://schemas.openxmlformats.org/drawingml/2006/main" prst="line">
          <a:avLst/>
        </a:prstGeom>
        <a:ln xmlns:a="http://schemas.openxmlformats.org/drawingml/2006/main" w="12700">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0.09166</cdr:x>
      <cdr:y>0.34021</cdr:y>
    </cdr:from>
    <cdr:to>
      <cdr:x>0.23771</cdr:x>
      <cdr:y>0.45315</cdr:y>
    </cdr:to>
    <cdr:cxnSp macro="">
      <cdr:nvCxnSpPr>
        <cdr:cNvPr id="111" name="Straight Arrow Connector 110">
          <a:extLst xmlns:a="http://schemas.openxmlformats.org/drawingml/2006/main">
            <a:ext uri="{FF2B5EF4-FFF2-40B4-BE49-F238E27FC236}">
              <a16:creationId xmlns:a16="http://schemas.microsoft.com/office/drawing/2014/main" id="{ADD2C950-E98E-4EF4-AA67-0ACB1F2E7E80}"/>
            </a:ext>
          </a:extLst>
        </cdr:cNvPr>
        <cdr:cNvCxnSpPr/>
      </cdr:nvCxnSpPr>
      <cdr:spPr>
        <a:xfrm xmlns:a="http://schemas.openxmlformats.org/drawingml/2006/main">
          <a:off x="1030514" y="3158671"/>
          <a:ext cx="1641928" cy="1048658"/>
        </a:xfrm>
        <a:prstGeom xmlns:a="http://schemas.openxmlformats.org/drawingml/2006/main" prst="straightConnector1">
          <a:avLst/>
        </a:prstGeom>
        <a:ln xmlns:a="http://schemas.openxmlformats.org/drawingml/2006/main" w="12700">
          <a:solidFill>
            <a:schemeClr val="bg1">
              <a:lumMod val="50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0.0907</cdr:x>
      <cdr:y>0.26869</cdr:y>
    </cdr:from>
    <cdr:to>
      <cdr:x>0.09118</cdr:x>
      <cdr:y>0.34079</cdr:y>
    </cdr:to>
    <cdr:cxnSp macro="">
      <cdr:nvCxnSpPr>
        <cdr:cNvPr id="112" name="Straight Connector 111">
          <a:extLst xmlns:a="http://schemas.openxmlformats.org/drawingml/2006/main">
            <a:ext uri="{FF2B5EF4-FFF2-40B4-BE49-F238E27FC236}">
              <a16:creationId xmlns:a16="http://schemas.microsoft.com/office/drawing/2014/main" id="{A45221E2-4535-4650-9429-6031507DC0EA}"/>
            </a:ext>
          </a:extLst>
        </cdr:cNvPr>
        <cdr:cNvCxnSpPr/>
      </cdr:nvCxnSpPr>
      <cdr:spPr>
        <a:xfrm xmlns:a="http://schemas.openxmlformats.org/drawingml/2006/main">
          <a:off x="1019629" y="2494643"/>
          <a:ext cx="5442" cy="669471"/>
        </a:xfrm>
        <a:prstGeom xmlns:a="http://schemas.openxmlformats.org/drawingml/2006/main" prst="line">
          <a:avLst/>
        </a:prstGeom>
        <a:ln xmlns:a="http://schemas.openxmlformats.org/drawingml/2006/main" w="12700">
          <a:solidFill>
            <a:schemeClr val="bg1">
              <a:lumMod val="50000"/>
            </a:schemeClr>
          </a:solidFill>
          <a:headEnd type="ova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0.78738</cdr:x>
      <cdr:y>0.37538</cdr:y>
    </cdr:from>
    <cdr:to>
      <cdr:x>0.91882</cdr:x>
      <cdr:y>0.40645</cdr:y>
    </cdr:to>
    <cdr:sp macro="" textlink="">
      <cdr:nvSpPr>
        <cdr:cNvPr id="78" name="TextBox 1">
          <a:extLst xmlns:a="http://schemas.openxmlformats.org/drawingml/2006/main">
            <a:ext uri="{FF2B5EF4-FFF2-40B4-BE49-F238E27FC236}">
              <a16:creationId xmlns:a16="http://schemas.microsoft.com/office/drawing/2014/main" id="{CCA932E1-5B3E-4A19-BC62-E266A83A0C7A}"/>
            </a:ext>
          </a:extLst>
        </cdr:cNvPr>
        <cdr:cNvSpPr txBox="1"/>
      </cdr:nvSpPr>
      <cdr:spPr>
        <a:xfrm xmlns:a="http://schemas.openxmlformats.org/drawingml/2006/main">
          <a:off x="8851900" y="3485243"/>
          <a:ext cx="1477678" cy="28846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tx1">
                  <a:lumMod val="65000"/>
                  <a:lumOff val="35000"/>
                </a:schemeClr>
              </a:solidFill>
            </a:rPr>
            <a:t>MWA </a:t>
          </a:r>
          <a:r>
            <a:rPr lang="en-GB" sz="1200" b="1" u="sng">
              <a:solidFill>
                <a:schemeClr val="tx1">
                  <a:lumMod val="65000"/>
                  <a:lumOff val="35000"/>
                </a:schemeClr>
              </a:solidFill>
            </a:rPr>
            <a:t>+</a:t>
          </a:r>
          <a:r>
            <a:rPr lang="en-GB" sz="1200" b="1" u="sng" baseline="0">
              <a:solidFill>
                <a:schemeClr val="tx1">
                  <a:lumMod val="65000"/>
                  <a:lumOff val="35000"/>
                </a:schemeClr>
              </a:solidFill>
            </a:rPr>
            <a:t> 1Y</a:t>
          </a:r>
          <a:r>
            <a:rPr lang="en-GB" sz="1200" b="1" baseline="0">
              <a:solidFill>
                <a:schemeClr val="tx1">
                  <a:lumMod val="65000"/>
                  <a:lumOff val="35000"/>
                </a:schemeClr>
              </a:solidFill>
            </a:rPr>
            <a:t> </a:t>
          </a:r>
          <a:r>
            <a:rPr lang="en-GB" sz="1200" b="1">
              <a:solidFill>
                <a:schemeClr val="tx1">
                  <a:lumMod val="65000"/>
                  <a:lumOff val="35000"/>
                </a:schemeClr>
              </a:solidFill>
            </a:rPr>
            <a:t>(r=0.81)</a:t>
          </a:r>
        </a:p>
      </cdr:txBody>
    </cdr:sp>
  </cdr:relSizeAnchor>
  <cdr:relSizeAnchor xmlns:cdr="http://schemas.openxmlformats.org/drawingml/2006/chartDrawing">
    <cdr:from>
      <cdr:x>0.21464</cdr:x>
      <cdr:y>0.39062</cdr:y>
    </cdr:from>
    <cdr:to>
      <cdr:x>0.79465</cdr:x>
      <cdr:y>0.73063</cdr:y>
    </cdr:to>
    <cdr:cxnSp macro="">
      <cdr:nvCxnSpPr>
        <cdr:cNvPr id="114" name="Straight Connector 113">
          <a:extLst xmlns:a="http://schemas.openxmlformats.org/drawingml/2006/main">
            <a:ext uri="{FF2B5EF4-FFF2-40B4-BE49-F238E27FC236}">
              <a16:creationId xmlns:a16="http://schemas.microsoft.com/office/drawing/2014/main" id="{EC89909A-BB13-48BE-B6AC-F1A13D4FCC1F}"/>
            </a:ext>
          </a:extLst>
        </cdr:cNvPr>
        <cdr:cNvCxnSpPr/>
      </cdr:nvCxnSpPr>
      <cdr:spPr>
        <a:xfrm xmlns:a="http://schemas.openxmlformats.org/drawingml/2006/main" flipV="1">
          <a:off x="2413001" y="3626756"/>
          <a:ext cx="6520600" cy="3156859"/>
        </a:xfrm>
        <a:prstGeom xmlns:a="http://schemas.openxmlformats.org/drawingml/2006/main" prst="line">
          <a:avLst/>
        </a:prstGeom>
        <a:ln xmlns:a="http://schemas.openxmlformats.org/drawingml/2006/main" w="34925">
          <a:solidFill>
            <a:schemeClr val="accent1">
              <a:alpha val="7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0.15267</cdr:x>
      <cdr:y>0.71363</cdr:y>
    </cdr:from>
    <cdr:to>
      <cdr:x>0.22269</cdr:x>
      <cdr:y>0.74383</cdr:y>
    </cdr:to>
    <cdr:sp macro="" textlink="">
      <cdr:nvSpPr>
        <cdr:cNvPr id="115" name="TextBox 1">
          <a:extLst xmlns:a="http://schemas.openxmlformats.org/drawingml/2006/main">
            <a:ext uri="{FF2B5EF4-FFF2-40B4-BE49-F238E27FC236}">
              <a16:creationId xmlns:a16="http://schemas.microsoft.com/office/drawing/2014/main" id="{562AB13E-99ED-49D2-A3C9-D207B84F6F6D}"/>
            </a:ext>
          </a:extLst>
        </cdr:cNvPr>
        <cdr:cNvSpPr txBox="1"/>
      </cdr:nvSpPr>
      <cdr:spPr>
        <a:xfrm xmlns:a="http://schemas.openxmlformats.org/drawingml/2006/main">
          <a:off x="1716314" y="6625772"/>
          <a:ext cx="787181" cy="2803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000" b="1">
              <a:solidFill>
                <a:schemeClr val="tx1">
                  <a:lumMod val="65000"/>
                  <a:lumOff val="35000"/>
                </a:schemeClr>
              </a:solidFill>
            </a:rPr>
            <a:t>17 nations</a:t>
          </a:r>
        </a:p>
      </cdr:txBody>
    </cdr:sp>
  </cdr:relSizeAnchor>
  <cdr:relSizeAnchor xmlns:cdr="http://schemas.openxmlformats.org/drawingml/2006/chartDrawing">
    <cdr:from>
      <cdr:x>0.20495</cdr:x>
      <cdr:y>0.73239</cdr:y>
    </cdr:from>
    <cdr:to>
      <cdr:x>0.38344</cdr:x>
      <cdr:y>0.77522</cdr:y>
    </cdr:to>
    <cdr:sp macro="" textlink="">
      <cdr:nvSpPr>
        <cdr:cNvPr id="116" name="TextBox 32">
          <a:extLst xmlns:a="http://schemas.openxmlformats.org/drawingml/2006/main">
            <a:ext uri="{FF2B5EF4-FFF2-40B4-BE49-F238E27FC236}">
              <a16:creationId xmlns:a16="http://schemas.microsoft.com/office/drawing/2014/main" id="{19ED04AE-40CF-49C6-87E4-B163D22D3BE6}"/>
            </a:ext>
          </a:extLst>
        </cdr:cNvPr>
        <cdr:cNvSpPr txBox="1"/>
      </cdr:nvSpPr>
      <cdr:spPr>
        <a:xfrm xmlns:a="http://schemas.openxmlformats.org/drawingml/2006/main" rot="19710947">
          <a:off x="2304145" y="6799944"/>
          <a:ext cx="2006624" cy="397660"/>
        </a:xfrm>
        <a:prstGeom xmlns:a="http://schemas.openxmlformats.org/drawingml/2006/main" prst="rect">
          <a:avLst/>
        </a:prstGeom>
        <a:noFill xmlns:a="http://schemas.openxmlformats.org/drawingml/2006/main"/>
        <a:ln xmlns:a="http://schemas.openxmlformats.org/drawingml/2006/main" w="6350"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0" i="0" baseline="0">
              <a:solidFill>
                <a:srgbClr val="5982CB"/>
              </a:solidFill>
            </a:rPr>
            <a:t>Medium-Strong Aligned</a:t>
          </a:r>
        </a:p>
      </cdr:txBody>
    </cdr:sp>
  </cdr:relSizeAnchor>
  <cdr:relSizeAnchor xmlns:cdr="http://schemas.openxmlformats.org/drawingml/2006/chartDrawing">
    <cdr:from>
      <cdr:x>0.26112</cdr:x>
      <cdr:y>0.63683</cdr:y>
    </cdr:from>
    <cdr:to>
      <cdr:x>0.46856</cdr:x>
      <cdr:y>0.6756</cdr:y>
    </cdr:to>
    <cdr:sp macro="" textlink="">
      <cdr:nvSpPr>
        <cdr:cNvPr id="117" name="TextBox 32">
          <a:extLst xmlns:a="http://schemas.openxmlformats.org/drawingml/2006/main">
            <a:ext uri="{FF2B5EF4-FFF2-40B4-BE49-F238E27FC236}">
              <a16:creationId xmlns:a16="http://schemas.microsoft.com/office/drawing/2014/main" id="{55C5F20A-C2E0-41FE-9A17-EF0E90AF28E6}"/>
            </a:ext>
          </a:extLst>
        </cdr:cNvPr>
        <cdr:cNvSpPr txBox="1"/>
      </cdr:nvSpPr>
      <cdr:spPr>
        <a:xfrm xmlns:a="http://schemas.openxmlformats.org/drawingml/2006/main" rot="20086489">
          <a:off x="2935514" y="5912758"/>
          <a:ext cx="2332086" cy="359964"/>
        </a:xfrm>
        <a:prstGeom xmlns:a="http://schemas.openxmlformats.org/drawingml/2006/main" prst="rect">
          <a:avLst/>
        </a:prstGeom>
        <a:noFill xmlns:a="http://schemas.openxmlformats.org/drawingml/2006/main"/>
        <a:ln xmlns:a="http://schemas.openxmlformats.org/drawingml/2006/main" w="6350"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0" i="0" baseline="0">
              <a:solidFill>
                <a:srgbClr val="7395D3"/>
              </a:solidFill>
            </a:rPr>
            <a:t>Medium-Weak Aligned +1Y</a:t>
          </a:r>
        </a:p>
      </cdr:txBody>
    </cdr:sp>
  </cdr:relSizeAnchor>
</c:userShapes>
</file>

<file path=xl/drawings/drawing120.xml><?xml version="1.0" encoding="utf-8"?>
<c:userShapes xmlns:c="http://schemas.openxmlformats.org/drawingml/2006/chart">
  <cdr:relSizeAnchor xmlns:cdr="http://schemas.openxmlformats.org/drawingml/2006/chartDrawing">
    <cdr:from>
      <cdr:x>0.0712</cdr:x>
      <cdr:y>0.55572</cdr:y>
    </cdr:from>
    <cdr:to>
      <cdr:x>0.16398</cdr:x>
      <cdr:y>0.61114</cdr:y>
    </cdr:to>
    <cdr:sp macro="" textlink="">
      <cdr:nvSpPr>
        <cdr:cNvPr id="17" name="TextBox 1">
          <a:extLst xmlns:a="http://schemas.openxmlformats.org/drawingml/2006/main">
            <a:ext uri="{FF2B5EF4-FFF2-40B4-BE49-F238E27FC236}">
              <a16:creationId xmlns:a16="http://schemas.microsoft.com/office/drawing/2014/main" id="{06FEFDEB-012D-4D30-8574-528E293A473B}"/>
            </a:ext>
          </a:extLst>
        </cdr:cNvPr>
        <cdr:cNvSpPr txBox="1"/>
      </cdr:nvSpPr>
      <cdr:spPr>
        <a:xfrm xmlns:a="http://schemas.openxmlformats.org/drawingml/2006/main">
          <a:off x="868473" y="4608618"/>
          <a:ext cx="1131777" cy="4596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a:solidFill>
                <a:sysClr val="windowText" lastClr="000000"/>
              </a:solidFill>
            </a:rPr>
            <a:t>R = -0.7153</a:t>
          </a:r>
        </a:p>
        <a:p xmlns:a="http://schemas.openxmlformats.org/drawingml/2006/main">
          <a:pPr algn="ctr"/>
          <a:r>
            <a:rPr lang="en-GB" sz="1250" b="1">
              <a:solidFill>
                <a:sysClr val="windowText" lastClr="000000"/>
              </a:solidFill>
            </a:rPr>
            <a:t>p = 6.52E-7</a:t>
          </a:r>
        </a:p>
        <a:p xmlns:a="http://schemas.openxmlformats.org/drawingml/2006/main">
          <a:endParaRPr lang="en-GB" sz="1100" b="1">
            <a:solidFill>
              <a:sysClr val="windowText" lastClr="000000"/>
            </a:solidFill>
          </a:endParaRPr>
        </a:p>
      </cdr:txBody>
    </cdr:sp>
  </cdr:relSizeAnchor>
  <cdr:relSizeAnchor xmlns:cdr="http://schemas.openxmlformats.org/drawingml/2006/chartDrawing">
    <cdr:from>
      <cdr:x>0.69703</cdr:x>
      <cdr:y>0.12334</cdr:y>
    </cdr:from>
    <cdr:to>
      <cdr:x>0.97471</cdr:x>
      <cdr:y>0.17878</cdr:y>
    </cdr:to>
    <cdr:sp macro="" textlink="">
      <cdr:nvSpPr>
        <cdr:cNvPr id="12" name="TextBox 1">
          <a:extLst xmlns:a="http://schemas.openxmlformats.org/drawingml/2006/main">
            <a:ext uri="{FF2B5EF4-FFF2-40B4-BE49-F238E27FC236}">
              <a16:creationId xmlns:a16="http://schemas.microsoft.com/office/drawing/2014/main" id="{859284C0-10D8-4C54-A2B5-88AD3B821FF4}"/>
            </a:ext>
          </a:extLst>
        </cdr:cNvPr>
        <cdr:cNvSpPr txBox="1"/>
      </cdr:nvSpPr>
      <cdr:spPr>
        <a:xfrm xmlns:a="http://schemas.openxmlformats.org/drawingml/2006/main">
          <a:off x="8502650" y="1022858"/>
          <a:ext cx="3387202" cy="45976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a:solidFill>
                <a:schemeClr val="tx1">
                  <a:lumMod val="50000"/>
                  <a:lumOff val="50000"/>
                </a:schemeClr>
              </a:solidFill>
            </a:rPr>
            <a:t>Key-coded for Religio-regional GDP-per-Capita</a:t>
          </a:r>
          <a:r>
            <a:rPr lang="en-GB" sz="1400" b="1" baseline="0">
              <a:solidFill>
                <a:schemeClr val="tx1">
                  <a:lumMod val="50000"/>
                  <a:lumOff val="50000"/>
                </a:schemeClr>
              </a:solidFill>
            </a:rPr>
            <a:t> groups</a:t>
          </a:r>
          <a:r>
            <a:rPr lang="en-GB" sz="1400" b="1">
              <a:solidFill>
                <a:schemeClr val="tx1">
                  <a:lumMod val="50000"/>
                  <a:lumOff val="50000"/>
                </a:schemeClr>
              </a:solidFill>
            </a:rPr>
            <a:t>,</a:t>
          </a:r>
          <a:r>
            <a:rPr lang="en-GB" sz="1400" b="1" baseline="0">
              <a:solidFill>
                <a:schemeClr val="tx1">
                  <a:lumMod val="50000"/>
                  <a:lumOff val="50000"/>
                </a:schemeClr>
              </a:solidFill>
            </a:rPr>
            <a:t> </a:t>
          </a:r>
          <a:r>
            <a:rPr lang="en-GB" sz="1400" b="1">
              <a:solidFill>
                <a:schemeClr val="tx1">
                  <a:lumMod val="50000"/>
                  <a:lumOff val="50000"/>
                </a:schemeClr>
              </a:solidFill>
            </a:rPr>
            <a:t>see key below.</a:t>
          </a:r>
          <a:r>
            <a:rPr lang="en-GB" sz="1400" b="1" baseline="0">
              <a:solidFill>
                <a:schemeClr val="tx1">
                  <a:lumMod val="50000"/>
                  <a:lumOff val="50000"/>
                </a:schemeClr>
              </a:solidFill>
            </a:rPr>
            <a:t> </a:t>
          </a:r>
          <a:endParaRPr lang="en-GB" sz="1400" b="1">
            <a:solidFill>
              <a:schemeClr val="tx1">
                <a:lumMod val="50000"/>
                <a:lumOff val="50000"/>
              </a:schemeClr>
            </a:solidFill>
          </a:endParaRPr>
        </a:p>
      </cdr:txBody>
    </cdr:sp>
  </cdr:relSizeAnchor>
  <cdr:relSizeAnchor xmlns:cdr="http://schemas.openxmlformats.org/drawingml/2006/chartDrawing">
    <cdr:from>
      <cdr:x>0.06687</cdr:x>
      <cdr:y>0.80015</cdr:y>
    </cdr:from>
    <cdr:to>
      <cdr:x>0.34201</cdr:x>
      <cdr:y>0.89677</cdr:y>
    </cdr:to>
    <cdr:sp macro="" textlink="">
      <cdr:nvSpPr>
        <cdr:cNvPr id="10" name="TextBox 1">
          <a:extLst xmlns:a="http://schemas.openxmlformats.org/drawingml/2006/main">
            <a:ext uri="{FF2B5EF4-FFF2-40B4-BE49-F238E27FC236}">
              <a16:creationId xmlns:a16="http://schemas.microsoft.com/office/drawing/2014/main" id="{DE643311-49B1-4D68-B391-4A6C53183E96}"/>
            </a:ext>
          </a:extLst>
        </cdr:cNvPr>
        <cdr:cNvSpPr txBox="1"/>
      </cdr:nvSpPr>
      <cdr:spPr>
        <a:xfrm xmlns:a="http://schemas.openxmlformats.org/drawingml/2006/main">
          <a:off x="815691" y="6635749"/>
          <a:ext cx="3356259" cy="801293"/>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GB" sz="1400" b="1">
              <a:solidFill>
                <a:schemeClr val="tx1">
                  <a:lumMod val="50000"/>
                  <a:lumOff val="50000"/>
                </a:schemeClr>
              </a:solidFill>
              <a:effectLst/>
              <a:latin typeface="+mn-lt"/>
              <a:ea typeface="+mn-ea"/>
              <a:cs typeface="+mn-cs"/>
            </a:rPr>
            <a:t>See text for Religio-regional GDPpC upper / lower ranking rule (full / hollow shape pairs). Underlined</a:t>
          </a:r>
          <a:r>
            <a:rPr lang="en-GB" sz="1400" b="1" baseline="0">
              <a:solidFill>
                <a:schemeClr val="tx1">
                  <a:lumMod val="50000"/>
                  <a:lumOff val="50000"/>
                </a:schemeClr>
              </a:solidFill>
              <a:effectLst/>
              <a:latin typeface="+mn-lt"/>
              <a:ea typeface="+mn-ea"/>
              <a:cs typeface="+mn-cs"/>
            </a:rPr>
            <a:t> text = exceptions.</a:t>
          </a:r>
          <a:endParaRPr lang="en-GB" sz="1400">
            <a:solidFill>
              <a:schemeClr val="tx1">
                <a:lumMod val="50000"/>
                <a:lumOff val="50000"/>
              </a:schemeClr>
            </a:solidFill>
            <a:effectLst/>
          </a:endParaRPr>
        </a:p>
      </cdr:txBody>
    </cdr:sp>
  </cdr:relSizeAnchor>
</c:userShapes>
</file>

<file path=xl/drawings/drawing121.xml><?xml version="1.0" encoding="utf-8"?>
<c:userShapes xmlns:c="http://schemas.openxmlformats.org/drawingml/2006/chart">
  <cdr:relSizeAnchor xmlns:cdr="http://schemas.openxmlformats.org/drawingml/2006/chartDrawing">
    <cdr:from>
      <cdr:x>0.83251</cdr:x>
      <cdr:y>0.17164</cdr:y>
    </cdr:from>
    <cdr:to>
      <cdr:x>0.95076</cdr:x>
      <cdr:y>0.24438</cdr:y>
    </cdr:to>
    <cdr:sp macro="" textlink="">
      <cdr:nvSpPr>
        <cdr:cNvPr id="2" name="TextBox 1">
          <a:extLst xmlns:a="http://schemas.openxmlformats.org/drawingml/2006/main">
            <a:ext uri="{FF2B5EF4-FFF2-40B4-BE49-F238E27FC236}">
              <a16:creationId xmlns:a16="http://schemas.microsoft.com/office/drawing/2014/main" id="{C91EE711-FDAC-4D5B-A462-826AE5B2578C}"/>
            </a:ext>
          </a:extLst>
        </cdr:cNvPr>
        <cdr:cNvSpPr txBox="1"/>
      </cdr:nvSpPr>
      <cdr:spPr>
        <a:xfrm xmlns:a="http://schemas.openxmlformats.org/drawingml/2006/main">
          <a:off x="8672742" y="1392930"/>
          <a:ext cx="1231901" cy="590307"/>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500" b="1">
              <a:solidFill>
                <a:schemeClr val="tx1">
                  <a:lumMod val="75000"/>
                  <a:lumOff val="25000"/>
                </a:schemeClr>
              </a:solidFill>
            </a:rPr>
            <a:t>R</a:t>
          </a:r>
          <a:r>
            <a:rPr lang="en-GB" sz="1500" b="1" baseline="0">
              <a:solidFill>
                <a:schemeClr val="tx1">
                  <a:lumMod val="75000"/>
                  <a:lumOff val="25000"/>
                </a:schemeClr>
              </a:solidFill>
            </a:rPr>
            <a:t> </a:t>
          </a:r>
          <a:r>
            <a:rPr lang="en-GB" sz="1500" b="1">
              <a:solidFill>
                <a:schemeClr val="tx1">
                  <a:lumMod val="75000"/>
                  <a:lumOff val="25000"/>
                </a:schemeClr>
              </a:solidFill>
            </a:rPr>
            <a:t>= -0.75</a:t>
          </a:r>
        </a:p>
        <a:p xmlns:a="http://schemas.openxmlformats.org/drawingml/2006/main">
          <a:pPr algn="ctr"/>
          <a:r>
            <a:rPr lang="en-GB" sz="1500" b="1">
              <a:solidFill>
                <a:schemeClr val="tx1">
                  <a:lumMod val="75000"/>
                  <a:lumOff val="25000"/>
                </a:schemeClr>
              </a:solidFill>
            </a:rPr>
            <a:t>p = 5.7E-10</a:t>
          </a:r>
        </a:p>
      </cdr:txBody>
    </cdr:sp>
  </cdr:relSizeAnchor>
  <cdr:relSizeAnchor xmlns:cdr="http://schemas.openxmlformats.org/drawingml/2006/chartDrawing">
    <cdr:from>
      <cdr:x>0.38639</cdr:x>
      <cdr:y>0.54695</cdr:y>
    </cdr:from>
    <cdr:to>
      <cdr:x>0.40644</cdr:x>
      <cdr:y>0.59703</cdr:y>
    </cdr:to>
    <cdr:cxnSp macro="">
      <cdr:nvCxnSpPr>
        <cdr:cNvPr id="5" name="Straight Connector 4">
          <a:extLst xmlns:a="http://schemas.openxmlformats.org/drawingml/2006/main">
            <a:ext uri="{FF2B5EF4-FFF2-40B4-BE49-F238E27FC236}">
              <a16:creationId xmlns:a16="http://schemas.microsoft.com/office/drawing/2014/main" id="{5CA69594-6683-4A54-A50A-2E6CFFCD1E26}"/>
            </a:ext>
          </a:extLst>
        </cdr:cNvPr>
        <cdr:cNvCxnSpPr/>
      </cdr:nvCxnSpPr>
      <cdr:spPr>
        <a:xfrm xmlns:a="http://schemas.openxmlformats.org/drawingml/2006/main">
          <a:off x="4038600" y="4438650"/>
          <a:ext cx="209550" cy="406400"/>
        </a:xfrm>
        <a:prstGeom xmlns:a="http://schemas.openxmlformats.org/drawingml/2006/main" prst="line">
          <a:avLst/>
        </a:prstGeom>
        <a:ln xmlns:a="http://schemas.openxmlformats.org/drawingml/2006/main" w="15875">
          <a:solidFill>
            <a:schemeClr val="bg2">
              <a:lumMod val="5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0.35358</cdr:x>
      <cdr:y>0.59624</cdr:y>
    </cdr:from>
    <cdr:to>
      <cdr:x>0.40644</cdr:x>
      <cdr:y>0.60329</cdr:y>
    </cdr:to>
    <cdr:cxnSp macro="">
      <cdr:nvCxnSpPr>
        <cdr:cNvPr id="7" name="Straight Connector 6">
          <a:extLst xmlns:a="http://schemas.openxmlformats.org/drawingml/2006/main">
            <a:ext uri="{FF2B5EF4-FFF2-40B4-BE49-F238E27FC236}">
              <a16:creationId xmlns:a16="http://schemas.microsoft.com/office/drawing/2014/main" id="{13776C73-3C8D-43AA-ACF2-7C87116E2450}"/>
            </a:ext>
          </a:extLst>
        </cdr:cNvPr>
        <cdr:cNvCxnSpPr/>
      </cdr:nvCxnSpPr>
      <cdr:spPr>
        <a:xfrm xmlns:a="http://schemas.openxmlformats.org/drawingml/2006/main" flipH="1">
          <a:off x="3695700" y="4838700"/>
          <a:ext cx="552450" cy="57150"/>
        </a:xfrm>
        <a:prstGeom xmlns:a="http://schemas.openxmlformats.org/drawingml/2006/main" prst="line">
          <a:avLst/>
        </a:prstGeom>
        <a:ln xmlns:a="http://schemas.openxmlformats.org/drawingml/2006/main" w="15875">
          <a:solidFill>
            <a:schemeClr val="bg2">
              <a:lumMod val="5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0.32746</cdr:x>
      <cdr:y>0.60798</cdr:y>
    </cdr:from>
    <cdr:to>
      <cdr:x>0.35298</cdr:x>
      <cdr:y>0.65884</cdr:y>
    </cdr:to>
    <cdr:cxnSp macro="">
      <cdr:nvCxnSpPr>
        <cdr:cNvPr id="11" name="Straight Connector 10">
          <a:extLst xmlns:a="http://schemas.openxmlformats.org/drawingml/2006/main">
            <a:ext uri="{FF2B5EF4-FFF2-40B4-BE49-F238E27FC236}">
              <a16:creationId xmlns:a16="http://schemas.microsoft.com/office/drawing/2014/main" id="{82922781-3752-46C0-A1FF-402925AA6345}"/>
            </a:ext>
          </a:extLst>
        </cdr:cNvPr>
        <cdr:cNvCxnSpPr/>
      </cdr:nvCxnSpPr>
      <cdr:spPr>
        <a:xfrm xmlns:a="http://schemas.openxmlformats.org/drawingml/2006/main" flipH="1">
          <a:off x="3422650" y="4933950"/>
          <a:ext cx="266700" cy="412750"/>
        </a:xfrm>
        <a:prstGeom xmlns:a="http://schemas.openxmlformats.org/drawingml/2006/main" prst="line">
          <a:avLst/>
        </a:prstGeom>
        <a:ln xmlns:a="http://schemas.openxmlformats.org/drawingml/2006/main" w="15875">
          <a:solidFill>
            <a:schemeClr val="bg2">
              <a:lumMod val="5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0.38821</cdr:x>
      <cdr:y>0.29343</cdr:y>
    </cdr:from>
    <cdr:to>
      <cdr:x>0.51337</cdr:x>
      <cdr:y>0.54617</cdr:y>
    </cdr:to>
    <cdr:cxnSp macro="">
      <cdr:nvCxnSpPr>
        <cdr:cNvPr id="19" name="Straight Connector 18">
          <a:extLst xmlns:a="http://schemas.openxmlformats.org/drawingml/2006/main">
            <a:ext uri="{FF2B5EF4-FFF2-40B4-BE49-F238E27FC236}">
              <a16:creationId xmlns:a16="http://schemas.microsoft.com/office/drawing/2014/main" id="{570AAB38-6916-42D6-A8AC-41B0F7C1ECFC}"/>
            </a:ext>
          </a:extLst>
        </cdr:cNvPr>
        <cdr:cNvCxnSpPr/>
      </cdr:nvCxnSpPr>
      <cdr:spPr>
        <a:xfrm xmlns:a="http://schemas.openxmlformats.org/drawingml/2006/main" flipH="1">
          <a:off x="4057650" y="2381250"/>
          <a:ext cx="1308100" cy="2051050"/>
        </a:xfrm>
        <a:prstGeom xmlns:a="http://schemas.openxmlformats.org/drawingml/2006/main" prst="line">
          <a:avLst/>
        </a:prstGeom>
        <a:ln xmlns:a="http://schemas.openxmlformats.org/drawingml/2006/main" w="15875">
          <a:solidFill>
            <a:schemeClr val="bg2">
              <a:lumMod val="5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0.78589</cdr:x>
      <cdr:y>0.56573</cdr:y>
    </cdr:from>
    <cdr:to>
      <cdr:x>0.87363</cdr:x>
      <cdr:y>0.75626</cdr:y>
    </cdr:to>
    <cdr:cxnSp macro="">
      <cdr:nvCxnSpPr>
        <cdr:cNvPr id="22" name="Straight Connector 21">
          <a:extLst xmlns:a="http://schemas.openxmlformats.org/drawingml/2006/main">
            <a:ext uri="{FF2B5EF4-FFF2-40B4-BE49-F238E27FC236}">
              <a16:creationId xmlns:a16="http://schemas.microsoft.com/office/drawing/2014/main" id="{24EE358C-48C3-45B9-AA2C-E7EEF57A5C47}"/>
            </a:ext>
          </a:extLst>
        </cdr:cNvPr>
        <cdr:cNvCxnSpPr/>
      </cdr:nvCxnSpPr>
      <cdr:spPr>
        <a:xfrm xmlns:a="http://schemas.openxmlformats.org/drawingml/2006/main" flipH="1">
          <a:off x="8214202" y="4591050"/>
          <a:ext cx="917098" cy="1546227"/>
        </a:xfrm>
        <a:prstGeom xmlns:a="http://schemas.openxmlformats.org/drawingml/2006/main" prst="line">
          <a:avLst/>
        </a:prstGeom>
        <a:ln xmlns:a="http://schemas.openxmlformats.org/drawingml/2006/main" w="15875">
          <a:solidFill>
            <a:schemeClr val="bg2">
              <a:lumMod val="5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0.78713</cdr:x>
      <cdr:y>0.75388</cdr:y>
    </cdr:from>
    <cdr:to>
      <cdr:x>0.78858</cdr:x>
      <cdr:y>0.9734</cdr:y>
    </cdr:to>
    <cdr:cxnSp macro="">
      <cdr:nvCxnSpPr>
        <cdr:cNvPr id="24" name="Straight Connector 23">
          <a:extLst xmlns:a="http://schemas.openxmlformats.org/drawingml/2006/main">
            <a:ext uri="{FF2B5EF4-FFF2-40B4-BE49-F238E27FC236}">
              <a16:creationId xmlns:a16="http://schemas.microsoft.com/office/drawing/2014/main" id="{61D3F19F-101F-4D0A-8673-36F6147BB428}"/>
            </a:ext>
          </a:extLst>
        </cdr:cNvPr>
        <cdr:cNvCxnSpPr/>
      </cdr:nvCxnSpPr>
      <cdr:spPr>
        <a:xfrm xmlns:a="http://schemas.openxmlformats.org/drawingml/2006/main">
          <a:off x="8227161" y="6117962"/>
          <a:ext cx="15139" cy="1781438"/>
        </a:xfrm>
        <a:prstGeom xmlns:a="http://schemas.openxmlformats.org/drawingml/2006/main" prst="line">
          <a:avLst/>
        </a:prstGeom>
        <a:ln xmlns:a="http://schemas.openxmlformats.org/drawingml/2006/main" w="15875">
          <a:solidFill>
            <a:schemeClr val="bg2">
              <a:lumMod val="5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0.29208</cdr:x>
      <cdr:y>0.76581</cdr:y>
    </cdr:from>
    <cdr:to>
      <cdr:x>0.47339</cdr:x>
      <cdr:y>0.8723</cdr:y>
    </cdr:to>
    <cdr:sp macro="" textlink="">
      <cdr:nvSpPr>
        <cdr:cNvPr id="33" name="TextBox 1">
          <a:extLst xmlns:a="http://schemas.openxmlformats.org/drawingml/2006/main">
            <a:ext uri="{FF2B5EF4-FFF2-40B4-BE49-F238E27FC236}">
              <a16:creationId xmlns:a16="http://schemas.microsoft.com/office/drawing/2014/main" id="{113919EE-2F3A-4F1D-B9A6-7CFB6FE002D9}"/>
            </a:ext>
          </a:extLst>
        </cdr:cNvPr>
        <cdr:cNvSpPr txBox="1"/>
      </cdr:nvSpPr>
      <cdr:spPr>
        <a:xfrm xmlns:a="http://schemas.openxmlformats.org/drawingml/2006/main">
          <a:off x="3258987" y="6245344"/>
          <a:ext cx="2023031" cy="86847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tx1">
                  <a:lumMod val="85000"/>
                  <a:lumOff val="15000"/>
                </a:schemeClr>
              </a:solidFill>
            </a:rPr>
            <a:t>b) S&amp;E Europe / Christian</a:t>
          </a:r>
        </a:p>
        <a:p xmlns:a="http://schemas.openxmlformats.org/drawingml/2006/main">
          <a:r>
            <a:rPr lang="en-GB" sz="1200" b="1">
              <a:solidFill>
                <a:schemeClr val="tx1">
                  <a:lumMod val="85000"/>
                  <a:lumOff val="15000"/>
                </a:schemeClr>
              </a:solidFill>
            </a:rPr>
            <a:t>North &amp; Shia Islam</a:t>
          </a:r>
        </a:p>
        <a:p xmlns:a="http://schemas.openxmlformats.org/drawingml/2006/main">
          <a:pPr>
            <a:lnSpc>
              <a:spcPct val="90000"/>
            </a:lnSpc>
          </a:pPr>
          <a:r>
            <a:rPr lang="en-GB" sz="1200" b="0">
              <a:solidFill>
                <a:schemeClr val="tx1">
                  <a:lumMod val="50000"/>
                  <a:lumOff val="50000"/>
                </a:schemeClr>
              </a:solidFill>
            </a:rPr>
            <a:t>GDPpCR divider applies to both groups</a:t>
          </a:r>
        </a:p>
      </cdr:txBody>
    </cdr:sp>
  </cdr:relSizeAnchor>
  <cdr:relSizeAnchor xmlns:cdr="http://schemas.openxmlformats.org/drawingml/2006/chartDrawing">
    <cdr:from>
      <cdr:x>0.5823</cdr:x>
      <cdr:y>0.84533</cdr:y>
    </cdr:from>
    <cdr:to>
      <cdr:x>0.74809</cdr:x>
      <cdr:y>0.94105</cdr:y>
    </cdr:to>
    <cdr:sp macro="" textlink="">
      <cdr:nvSpPr>
        <cdr:cNvPr id="34" name="TextBox 1">
          <a:extLst xmlns:a="http://schemas.openxmlformats.org/drawingml/2006/main">
            <a:ext uri="{FF2B5EF4-FFF2-40B4-BE49-F238E27FC236}">
              <a16:creationId xmlns:a16="http://schemas.microsoft.com/office/drawing/2014/main" id="{113919EE-2F3A-4F1D-B9A6-7CFB6FE002D9}"/>
            </a:ext>
          </a:extLst>
        </cdr:cNvPr>
        <cdr:cNvSpPr txBox="1"/>
      </cdr:nvSpPr>
      <cdr:spPr>
        <a:xfrm xmlns:a="http://schemas.openxmlformats.org/drawingml/2006/main">
          <a:off x="6497220" y="6893847"/>
          <a:ext cx="1849858" cy="78058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tx1">
                  <a:lumMod val="85000"/>
                  <a:lumOff val="15000"/>
                </a:schemeClr>
              </a:solidFill>
            </a:rPr>
            <a:t>c) The Rest</a:t>
          </a:r>
        </a:p>
        <a:p xmlns:a="http://schemas.openxmlformats.org/drawingml/2006/main">
          <a:pPr>
            <a:lnSpc>
              <a:spcPct val="90000"/>
            </a:lnSpc>
          </a:pPr>
          <a:r>
            <a:rPr lang="en-GB" sz="1200" b="0">
              <a:solidFill>
                <a:schemeClr val="tx1">
                  <a:lumMod val="50000"/>
                  <a:lumOff val="50000"/>
                </a:schemeClr>
              </a:solidFill>
            </a:rPr>
            <a:t>GDPpCR divider applies to</a:t>
          </a:r>
        </a:p>
        <a:p xmlns:a="http://schemas.openxmlformats.org/drawingml/2006/main">
          <a:pPr>
            <a:lnSpc>
              <a:spcPct val="90000"/>
            </a:lnSpc>
          </a:pPr>
          <a:r>
            <a:rPr lang="en-GB" sz="1200" b="0">
              <a:solidFill>
                <a:schemeClr val="tx1">
                  <a:lumMod val="50000"/>
                  <a:lumOff val="50000"/>
                </a:schemeClr>
              </a:solidFill>
            </a:rPr>
            <a:t>Arabia &amp; Egypt / Islam </a:t>
          </a:r>
        </a:p>
      </cdr:txBody>
    </cdr:sp>
  </cdr:relSizeAnchor>
  <cdr:relSizeAnchor xmlns:cdr="http://schemas.openxmlformats.org/drawingml/2006/chartDrawing">
    <cdr:from>
      <cdr:x>0.81683</cdr:x>
      <cdr:y>0.8723</cdr:y>
    </cdr:from>
    <cdr:to>
      <cdr:x>0.88923</cdr:x>
      <cdr:y>0.90834</cdr:y>
    </cdr:to>
    <cdr:sp macro="" textlink="">
      <cdr:nvSpPr>
        <cdr:cNvPr id="36" name="TextBox 1">
          <a:extLst xmlns:a="http://schemas.openxmlformats.org/drawingml/2006/main">
            <a:ext uri="{FF2B5EF4-FFF2-40B4-BE49-F238E27FC236}">
              <a16:creationId xmlns:a16="http://schemas.microsoft.com/office/drawing/2014/main" id="{4D4A978F-7555-4DB3-B63D-69B429DEC231}"/>
            </a:ext>
          </a:extLst>
        </cdr:cNvPr>
        <cdr:cNvSpPr txBox="1"/>
      </cdr:nvSpPr>
      <cdr:spPr>
        <a:xfrm xmlns:a="http://schemas.openxmlformats.org/drawingml/2006/main">
          <a:off x="9114072" y="7113814"/>
          <a:ext cx="807829" cy="2939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tx1">
                  <a:lumMod val="85000"/>
                  <a:lumOff val="15000"/>
                </a:schemeClr>
              </a:solidFill>
            </a:rPr>
            <a:t>d) Africa</a:t>
          </a:r>
        </a:p>
      </cdr:txBody>
    </cdr:sp>
  </cdr:relSizeAnchor>
  <cdr:relSizeAnchor xmlns:cdr="http://schemas.openxmlformats.org/drawingml/2006/chartDrawing">
    <cdr:from>
      <cdr:x>0.57047</cdr:x>
      <cdr:y>0.44131</cdr:y>
    </cdr:from>
    <cdr:to>
      <cdr:x>0.77278</cdr:x>
      <cdr:y>0.85368</cdr:y>
    </cdr:to>
    <cdr:cxnSp macro="">
      <cdr:nvCxnSpPr>
        <cdr:cNvPr id="37" name="Straight Connector 36">
          <a:extLst xmlns:a="http://schemas.openxmlformats.org/drawingml/2006/main">
            <a:ext uri="{FF2B5EF4-FFF2-40B4-BE49-F238E27FC236}">
              <a16:creationId xmlns:a16="http://schemas.microsoft.com/office/drawing/2014/main" id="{5CA69594-6683-4A54-A50A-2E6CFFCD1E26}"/>
            </a:ext>
          </a:extLst>
        </cdr:cNvPr>
        <cdr:cNvCxnSpPr/>
      </cdr:nvCxnSpPr>
      <cdr:spPr>
        <a:xfrm xmlns:a="http://schemas.openxmlformats.org/drawingml/2006/main" flipH="1">
          <a:off x="5962650" y="3581400"/>
          <a:ext cx="2114550" cy="3346450"/>
        </a:xfrm>
        <a:prstGeom xmlns:a="http://schemas.openxmlformats.org/drawingml/2006/main" prst="line">
          <a:avLst/>
        </a:prstGeom>
        <a:ln xmlns:a="http://schemas.openxmlformats.org/drawingml/2006/main" w="15875">
          <a:solidFill>
            <a:schemeClr val="bg2">
              <a:lumMod val="5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0.7661</cdr:x>
      <cdr:y>0.6651</cdr:y>
    </cdr:from>
    <cdr:to>
      <cdr:x>0.77521</cdr:x>
      <cdr:y>0.94288</cdr:y>
    </cdr:to>
    <cdr:cxnSp macro="">
      <cdr:nvCxnSpPr>
        <cdr:cNvPr id="14" name="Straight Connector 13">
          <a:extLst xmlns:a="http://schemas.openxmlformats.org/drawingml/2006/main">
            <a:ext uri="{FF2B5EF4-FFF2-40B4-BE49-F238E27FC236}">
              <a16:creationId xmlns:a16="http://schemas.microsoft.com/office/drawing/2014/main" id="{765D7319-228D-40C5-BF8C-1801B2DAC6E6}"/>
            </a:ext>
          </a:extLst>
        </cdr:cNvPr>
        <cdr:cNvCxnSpPr/>
      </cdr:nvCxnSpPr>
      <cdr:spPr>
        <a:xfrm xmlns:a="http://schemas.openxmlformats.org/drawingml/2006/main">
          <a:off x="8007350" y="5397500"/>
          <a:ext cx="95250" cy="2254250"/>
        </a:xfrm>
        <a:prstGeom xmlns:a="http://schemas.openxmlformats.org/drawingml/2006/main" prst="line">
          <a:avLst/>
        </a:prstGeom>
        <a:ln xmlns:a="http://schemas.openxmlformats.org/drawingml/2006/main" w="12700">
          <a:solidFill>
            <a:schemeClr val="bg1">
              <a:lumMod val="6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0.76792</cdr:x>
      <cdr:y>0.65845</cdr:y>
    </cdr:from>
    <cdr:to>
      <cdr:x>0.79641</cdr:x>
      <cdr:y>0.66354</cdr:y>
    </cdr:to>
    <cdr:cxnSp macro="">
      <cdr:nvCxnSpPr>
        <cdr:cNvPr id="16" name="Straight Connector 15">
          <a:extLst xmlns:a="http://schemas.openxmlformats.org/drawingml/2006/main">
            <a:ext uri="{FF2B5EF4-FFF2-40B4-BE49-F238E27FC236}">
              <a16:creationId xmlns:a16="http://schemas.microsoft.com/office/drawing/2014/main" id="{765D7319-228D-40C5-BF8C-1801B2DAC6E6}"/>
            </a:ext>
          </a:extLst>
        </cdr:cNvPr>
        <cdr:cNvCxnSpPr/>
      </cdr:nvCxnSpPr>
      <cdr:spPr>
        <a:xfrm xmlns:a="http://schemas.openxmlformats.org/drawingml/2006/main" flipH="1">
          <a:off x="8026400" y="5343519"/>
          <a:ext cx="297758" cy="41281"/>
        </a:xfrm>
        <a:prstGeom xmlns:a="http://schemas.openxmlformats.org/drawingml/2006/main" prst="line">
          <a:avLst/>
        </a:prstGeom>
        <a:ln xmlns:a="http://schemas.openxmlformats.org/drawingml/2006/main" w="12700">
          <a:solidFill>
            <a:schemeClr val="bg1">
              <a:lumMod val="6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0.07797</cdr:x>
      <cdr:y>0.58847</cdr:y>
    </cdr:from>
    <cdr:to>
      <cdr:x>0.26795</cdr:x>
      <cdr:y>0.63459</cdr:y>
    </cdr:to>
    <cdr:sp macro="" textlink="">
      <cdr:nvSpPr>
        <cdr:cNvPr id="17" name="TextBox 1">
          <a:extLst xmlns:a="http://schemas.openxmlformats.org/drawingml/2006/main">
            <a:ext uri="{FF2B5EF4-FFF2-40B4-BE49-F238E27FC236}">
              <a16:creationId xmlns:a16="http://schemas.microsoft.com/office/drawing/2014/main" id="{6C65A863-82EC-4176-BA48-F3F0088E9B12}"/>
            </a:ext>
          </a:extLst>
        </cdr:cNvPr>
        <cdr:cNvSpPr txBox="1"/>
      </cdr:nvSpPr>
      <cdr:spPr>
        <a:xfrm xmlns:a="http://schemas.openxmlformats.org/drawingml/2006/main">
          <a:off x="800100" y="4699007"/>
          <a:ext cx="1949496" cy="3682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50" b="1"/>
            <a:t> </a:t>
          </a:r>
          <a:r>
            <a:rPr lang="en-GB" sz="1050" b="1">
              <a:solidFill>
                <a:schemeClr val="tx1">
                  <a:lumMod val="85000"/>
                  <a:lumOff val="15000"/>
                </a:schemeClr>
              </a:solidFill>
            </a:rPr>
            <a:t>a) </a:t>
          </a:r>
          <a:r>
            <a:rPr lang="en-GB" sz="1200" b="1">
              <a:solidFill>
                <a:schemeClr val="tx1">
                  <a:lumMod val="85000"/>
                  <a:lumOff val="15000"/>
                </a:schemeClr>
              </a:solidFill>
            </a:rPr>
            <a:t>N&amp;W Europe / Christian</a:t>
          </a:r>
        </a:p>
      </cdr:txBody>
    </cdr:sp>
  </cdr:relSizeAnchor>
  <cdr:relSizeAnchor xmlns:cdr="http://schemas.openxmlformats.org/drawingml/2006/chartDrawing">
    <cdr:from>
      <cdr:x>0.69901</cdr:x>
      <cdr:y>0.69904</cdr:y>
    </cdr:from>
    <cdr:to>
      <cdr:x>0.76089</cdr:x>
      <cdr:y>0.7531</cdr:y>
    </cdr:to>
    <cdr:sp macro="" textlink="">
      <cdr:nvSpPr>
        <cdr:cNvPr id="20" name="Oval 19">
          <a:extLst xmlns:a="http://schemas.openxmlformats.org/drawingml/2006/main">
            <a:ext uri="{FF2B5EF4-FFF2-40B4-BE49-F238E27FC236}">
              <a16:creationId xmlns:a16="http://schemas.microsoft.com/office/drawing/2014/main" id="{ED5A3FB5-FDA7-4A2C-9068-5B61C3F5E006}"/>
            </a:ext>
          </a:extLst>
        </cdr:cNvPr>
        <cdr:cNvSpPr/>
      </cdr:nvSpPr>
      <cdr:spPr>
        <a:xfrm xmlns:a="http://schemas.openxmlformats.org/drawingml/2006/main">
          <a:off x="7306078" y="5672879"/>
          <a:ext cx="646776" cy="438794"/>
        </a:xfrm>
        <a:prstGeom xmlns:a="http://schemas.openxmlformats.org/drawingml/2006/main" prst="ellipse">
          <a:avLst/>
        </a:prstGeom>
        <a:noFill xmlns:a="http://schemas.openxmlformats.org/drawingml/2006/main"/>
        <a:ln xmlns:a="http://schemas.openxmlformats.org/drawingml/2006/main" w="15875">
          <a:solidFill>
            <a:schemeClr val="bg2">
              <a:lumMod val="50000"/>
            </a:schemeClr>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dr:relSizeAnchor xmlns:cdr="http://schemas.openxmlformats.org/drawingml/2006/chartDrawing">
    <cdr:from>
      <cdr:x>0.75273</cdr:x>
      <cdr:y>0.723</cdr:y>
    </cdr:from>
    <cdr:to>
      <cdr:x>0.80437</cdr:x>
      <cdr:y>0.76056</cdr:y>
    </cdr:to>
    <cdr:cxnSp macro="">
      <cdr:nvCxnSpPr>
        <cdr:cNvPr id="21" name="Straight Arrow Connector 20">
          <a:extLst xmlns:a="http://schemas.openxmlformats.org/drawingml/2006/main">
            <a:ext uri="{FF2B5EF4-FFF2-40B4-BE49-F238E27FC236}">
              <a16:creationId xmlns:a16="http://schemas.microsoft.com/office/drawing/2014/main" id="{697D4538-A10F-4ADC-9FFA-51EB8B608BD1}"/>
            </a:ext>
          </a:extLst>
        </cdr:cNvPr>
        <cdr:cNvCxnSpPr/>
      </cdr:nvCxnSpPr>
      <cdr:spPr>
        <a:xfrm xmlns:a="http://schemas.openxmlformats.org/drawingml/2006/main">
          <a:off x="7867650" y="5867400"/>
          <a:ext cx="539750" cy="304800"/>
        </a:xfrm>
        <a:prstGeom xmlns:a="http://schemas.openxmlformats.org/drawingml/2006/main" prst="straightConnector1">
          <a:avLst/>
        </a:prstGeom>
        <a:ln xmlns:a="http://schemas.openxmlformats.org/drawingml/2006/main" w="9525">
          <a:solidFill>
            <a:schemeClr val="bg2">
              <a:lumMod val="50000"/>
            </a:schemeClr>
          </a:solidFill>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0.67983</cdr:x>
      <cdr:y>0.60329</cdr:y>
    </cdr:from>
    <cdr:to>
      <cdr:x>0.7181</cdr:x>
      <cdr:y>0.71049</cdr:y>
    </cdr:to>
    <cdr:cxnSp macro="">
      <cdr:nvCxnSpPr>
        <cdr:cNvPr id="23" name="Straight Connector 22">
          <a:extLst xmlns:a="http://schemas.openxmlformats.org/drawingml/2006/main">
            <a:ext uri="{FF2B5EF4-FFF2-40B4-BE49-F238E27FC236}">
              <a16:creationId xmlns:a16="http://schemas.microsoft.com/office/drawing/2014/main" id="{BD73FFF6-A05D-426C-A2A5-7EB359A2C25E}"/>
            </a:ext>
          </a:extLst>
        </cdr:cNvPr>
        <cdr:cNvCxnSpPr/>
      </cdr:nvCxnSpPr>
      <cdr:spPr>
        <a:xfrm xmlns:a="http://schemas.openxmlformats.org/drawingml/2006/main" flipH="1">
          <a:off x="7105650" y="4895850"/>
          <a:ext cx="400050" cy="869950"/>
        </a:xfrm>
        <a:prstGeom xmlns:a="http://schemas.openxmlformats.org/drawingml/2006/main" prst="line">
          <a:avLst/>
        </a:prstGeom>
        <a:ln xmlns:a="http://schemas.openxmlformats.org/drawingml/2006/main" w="12700">
          <a:solidFill>
            <a:schemeClr val="bg1">
              <a:lumMod val="6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0.2698</cdr:x>
      <cdr:y>0.4501</cdr:y>
    </cdr:from>
    <cdr:to>
      <cdr:x>0.35953</cdr:x>
      <cdr:y>0.51133</cdr:y>
    </cdr:to>
    <cdr:cxnSp macro="">
      <cdr:nvCxnSpPr>
        <cdr:cNvPr id="6" name="Straight Connector 5">
          <a:extLst xmlns:a="http://schemas.openxmlformats.org/drawingml/2006/main">
            <a:ext uri="{FF2B5EF4-FFF2-40B4-BE49-F238E27FC236}">
              <a16:creationId xmlns:a16="http://schemas.microsoft.com/office/drawing/2014/main" id="{4CCD5C2D-E580-4BC4-9A32-47F411BE4F8B}"/>
            </a:ext>
          </a:extLst>
        </cdr:cNvPr>
        <cdr:cNvCxnSpPr/>
      </cdr:nvCxnSpPr>
      <cdr:spPr>
        <a:xfrm xmlns:a="http://schemas.openxmlformats.org/drawingml/2006/main">
          <a:off x="2768600" y="3594100"/>
          <a:ext cx="920750" cy="488950"/>
        </a:xfrm>
        <a:prstGeom xmlns:a="http://schemas.openxmlformats.org/drawingml/2006/main" prst="line">
          <a:avLst/>
        </a:prstGeom>
        <a:ln xmlns:a="http://schemas.openxmlformats.org/drawingml/2006/main" w="12700">
          <a:solidFill>
            <a:schemeClr val="tx1">
              <a:lumMod val="50000"/>
              <a:lumOff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0.27334</cdr:x>
      <cdr:y>0.45621</cdr:y>
    </cdr:from>
    <cdr:to>
      <cdr:x>0.36678</cdr:x>
      <cdr:y>0.50685</cdr:y>
    </cdr:to>
    <cdr:sp macro="" textlink="">
      <cdr:nvSpPr>
        <cdr:cNvPr id="25" name="TextBox 1">
          <a:extLst xmlns:a="http://schemas.openxmlformats.org/drawingml/2006/main">
            <a:ext uri="{FF2B5EF4-FFF2-40B4-BE49-F238E27FC236}">
              <a16:creationId xmlns:a16="http://schemas.microsoft.com/office/drawing/2014/main" id="{91AF2C97-CBDA-464D-8C97-4A91C17C7A9A}"/>
            </a:ext>
          </a:extLst>
        </cdr:cNvPr>
        <cdr:cNvSpPr txBox="1"/>
      </cdr:nvSpPr>
      <cdr:spPr>
        <a:xfrm xmlns:a="http://schemas.openxmlformats.org/drawingml/2006/main" rot="1621658">
          <a:off x="2804856" y="3642931"/>
          <a:ext cx="958850" cy="40434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100" b="0">
              <a:solidFill>
                <a:schemeClr val="tx1">
                  <a:lumMod val="50000"/>
                  <a:lumOff val="50000"/>
                </a:schemeClr>
              </a:solidFill>
            </a:rPr>
            <a:t>GDPpCR &lt; 37</a:t>
          </a:r>
        </a:p>
        <a:p xmlns:a="http://schemas.openxmlformats.org/drawingml/2006/main">
          <a:r>
            <a:rPr lang="en-GB" sz="1100" b="0">
              <a:solidFill>
                <a:schemeClr val="tx1">
                  <a:lumMod val="50000"/>
                  <a:lumOff val="50000"/>
                </a:schemeClr>
              </a:solidFill>
            </a:rPr>
            <a:t>GDPpCR &gt; 37</a:t>
          </a:r>
        </a:p>
      </cdr:txBody>
    </cdr:sp>
  </cdr:relSizeAnchor>
  <cdr:relSizeAnchor xmlns:cdr="http://schemas.openxmlformats.org/drawingml/2006/chartDrawing">
    <cdr:from>
      <cdr:x>0.47463</cdr:x>
      <cdr:y>0.57972</cdr:y>
    </cdr:from>
    <cdr:to>
      <cdr:x>0.52042</cdr:x>
      <cdr:y>0.61233</cdr:y>
    </cdr:to>
    <cdr:cxnSp macro="">
      <cdr:nvCxnSpPr>
        <cdr:cNvPr id="27" name="Straight Connector 26">
          <a:extLst xmlns:a="http://schemas.openxmlformats.org/drawingml/2006/main">
            <a:ext uri="{FF2B5EF4-FFF2-40B4-BE49-F238E27FC236}">
              <a16:creationId xmlns:a16="http://schemas.microsoft.com/office/drawing/2014/main" id="{38B73B44-CF9A-4A73-8851-3D67F64A8DF6}"/>
            </a:ext>
          </a:extLst>
        </cdr:cNvPr>
        <cdr:cNvCxnSpPr/>
      </cdr:nvCxnSpPr>
      <cdr:spPr>
        <a:xfrm xmlns:a="http://schemas.openxmlformats.org/drawingml/2006/main">
          <a:off x="4870449" y="4629149"/>
          <a:ext cx="469901" cy="260351"/>
        </a:xfrm>
        <a:prstGeom xmlns:a="http://schemas.openxmlformats.org/drawingml/2006/main" prst="line">
          <a:avLst/>
        </a:prstGeom>
        <a:ln xmlns:a="http://schemas.openxmlformats.org/drawingml/2006/main" w="12700">
          <a:solidFill>
            <a:schemeClr val="tx1">
              <a:lumMod val="50000"/>
              <a:lumOff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0.47816</cdr:x>
      <cdr:y>0.58584</cdr:y>
    </cdr:from>
    <cdr:to>
      <cdr:x>0.5716</cdr:x>
      <cdr:y>0.63647</cdr:y>
    </cdr:to>
    <cdr:sp macro="" textlink="">
      <cdr:nvSpPr>
        <cdr:cNvPr id="28" name="TextBox 1">
          <a:extLst xmlns:a="http://schemas.openxmlformats.org/drawingml/2006/main">
            <a:ext uri="{FF2B5EF4-FFF2-40B4-BE49-F238E27FC236}">
              <a16:creationId xmlns:a16="http://schemas.microsoft.com/office/drawing/2014/main" id="{45766710-EC3C-458A-ADD0-053DB49F41D0}"/>
            </a:ext>
          </a:extLst>
        </cdr:cNvPr>
        <cdr:cNvSpPr txBox="1"/>
      </cdr:nvSpPr>
      <cdr:spPr>
        <a:xfrm xmlns:a="http://schemas.openxmlformats.org/drawingml/2006/main" rot="1621658">
          <a:off x="4906705" y="4677980"/>
          <a:ext cx="958850" cy="40434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100" b="0">
              <a:solidFill>
                <a:schemeClr val="tx1">
                  <a:lumMod val="50000"/>
                  <a:lumOff val="50000"/>
                </a:schemeClr>
              </a:solidFill>
            </a:rPr>
            <a:t>GDPpCR &lt; 70</a:t>
          </a:r>
        </a:p>
        <a:p xmlns:a="http://schemas.openxmlformats.org/drawingml/2006/main">
          <a:r>
            <a:rPr lang="en-GB" sz="1100" b="0">
              <a:solidFill>
                <a:schemeClr val="tx1">
                  <a:lumMod val="50000"/>
                  <a:lumOff val="50000"/>
                </a:schemeClr>
              </a:solidFill>
            </a:rPr>
            <a:t>GDPpCR &gt; 70</a:t>
          </a:r>
        </a:p>
      </cdr:txBody>
    </cdr:sp>
  </cdr:relSizeAnchor>
  <cdr:relSizeAnchor xmlns:cdr="http://schemas.openxmlformats.org/drawingml/2006/chartDrawing">
    <cdr:from>
      <cdr:x>0.65497</cdr:x>
      <cdr:y>0.74525</cdr:y>
    </cdr:from>
    <cdr:to>
      <cdr:x>0.7447</cdr:x>
      <cdr:y>0.80648</cdr:y>
    </cdr:to>
    <cdr:cxnSp macro="">
      <cdr:nvCxnSpPr>
        <cdr:cNvPr id="29" name="Straight Connector 28">
          <a:extLst xmlns:a="http://schemas.openxmlformats.org/drawingml/2006/main">
            <a:ext uri="{FF2B5EF4-FFF2-40B4-BE49-F238E27FC236}">
              <a16:creationId xmlns:a16="http://schemas.microsoft.com/office/drawing/2014/main" id="{38B73B44-CF9A-4A73-8851-3D67F64A8DF6}"/>
            </a:ext>
          </a:extLst>
        </cdr:cNvPr>
        <cdr:cNvCxnSpPr/>
      </cdr:nvCxnSpPr>
      <cdr:spPr>
        <a:xfrm xmlns:a="http://schemas.openxmlformats.org/drawingml/2006/main">
          <a:off x="6845849" y="6047909"/>
          <a:ext cx="937867" cy="496900"/>
        </a:xfrm>
        <a:prstGeom xmlns:a="http://schemas.openxmlformats.org/drawingml/2006/main" prst="line">
          <a:avLst/>
        </a:prstGeom>
        <a:ln xmlns:a="http://schemas.openxmlformats.org/drawingml/2006/main" w="12700">
          <a:solidFill>
            <a:schemeClr val="tx1">
              <a:lumMod val="50000"/>
              <a:lumOff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0.6575</cdr:x>
      <cdr:y>0.75301</cdr:y>
    </cdr:from>
    <cdr:to>
      <cdr:x>0.75728</cdr:x>
      <cdr:y>0.80735</cdr:y>
    </cdr:to>
    <cdr:sp macro="" textlink="">
      <cdr:nvSpPr>
        <cdr:cNvPr id="30" name="TextBox 1">
          <a:extLst xmlns:a="http://schemas.openxmlformats.org/drawingml/2006/main">
            <a:ext uri="{FF2B5EF4-FFF2-40B4-BE49-F238E27FC236}">
              <a16:creationId xmlns:a16="http://schemas.microsoft.com/office/drawing/2014/main" id="{45766710-EC3C-458A-ADD0-053DB49F41D0}"/>
            </a:ext>
          </a:extLst>
        </cdr:cNvPr>
        <cdr:cNvSpPr txBox="1"/>
      </cdr:nvSpPr>
      <cdr:spPr>
        <a:xfrm xmlns:a="http://schemas.openxmlformats.org/drawingml/2006/main" rot="1621658">
          <a:off x="6872293" y="6110884"/>
          <a:ext cx="1042910" cy="44098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100" b="0">
              <a:solidFill>
                <a:schemeClr val="tx1">
                  <a:lumMod val="50000"/>
                  <a:lumOff val="50000"/>
                </a:schemeClr>
              </a:solidFill>
            </a:rPr>
            <a:t>GDPpCR</a:t>
          </a:r>
          <a:r>
            <a:rPr lang="en-GB" sz="1100" b="0" baseline="0">
              <a:solidFill>
                <a:schemeClr val="tx1">
                  <a:lumMod val="50000"/>
                  <a:lumOff val="50000"/>
                </a:schemeClr>
              </a:solidFill>
            </a:rPr>
            <a:t> &lt; 50</a:t>
          </a:r>
          <a:endParaRPr lang="en-GB" sz="1100" b="0">
            <a:solidFill>
              <a:schemeClr val="tx1">
                <a:lumMod val="50000"/>
                <a:lumOff val="50000"/>
              </a:schemeClr>
            </a:solidFill>
          </a:endParaRPr>
        </a:p>
        <a:p xmlns:a="http://schemas.openxmlformats.org/drawingml/2006/main">
          <a:r>
            <a:rPr lang="en-GB" sz="1100" b="0">
              <a:solidFill>
                <a:schemeClr val="tx1">
                  <a:lumMod val="50000"/>
                  <a:lumOff val="50000"/>
                </a:schemeClr>
              </a:solidFill>
            </a:rPr>
            <a:t>GDPpCR</a:t>
          </a:r>
          <a:r>
            <a:rPr lang="en-GB" sz="1100" b="0" baseline="0">
              <a:solidFill>
                <a:schemeClr val="tx1">
                  <a:lumMod val="50000"/>
                  <a:lumOff val="50000"/>
                </a:schemeClr>
              </a:solidFill>
            </a:rPr>
            <a:t> &gt; 50</a:t>
          </a:r>
          <a:endParaRPr lang="en-GB" sz="1100" b="0">
            <a:solidFill>
              <a:schemeClr val="tx1">
                <a:lumMod val="50000"/>
                <a:lumOff val="50000"/>
              </a:schemeClr>
            </a:solidFill>
          </a:endParaRPr>
        </a:p>
      </cdr:txBody>
    </cdr:sp>
  </cdr:relSizeAnchor>
  <cdr:relSizeAnchor xmlns:cdr="http://schemas.openxmlformats.org/drawingml/2006/chartDrawing">
    <cdr:from>
      <cdr:x>0.81745</cdr:x>
      <cdr:y>0.78569</cdr:y>
    </cdr:from>
    <cdr:to>
      <cdr:x>0.90718</cdr:x>
      <cdr:y>0.84692</cdr:y>
    </cdr:to>
    <cdr:cxnSp macro="">
      <cdr:nvCxnSpPr>
        <cdr:cNvPr id="31" name="Straight Connector 30">
          <a:extLst xmlns:a="http://schemas.openxmlformats.org/drawingml/2006/main">
            <a:ext uri="{FF2B5EF4-FFF2-40B4-BE49-F238E27FC236}">
              <a16:creationId xmlns:a16="http://schemas.microsoft.com/office/drawing/2014/main" id="{4DB4D8D3-063B-40FD-B21A-A04FAE1AC79E}"/>
            </a:ext>
          </a:extLst>
        </cdr:cNvPr>
        <cdr:cNvCxnSpPr/>
      </cdr:nvCxnSpPr>
      <cdr:spPr>
        <a:xfrm xmlns:a="http://schemas.openxmlformats.org/drawingml/2006/main">
          <a:off x="8388351" y="6273798"/>
          <a:ext cx="920750" cy="488950"/>
        </a:xfrm>
        <a:prstGeom xmlns:a="http://schemas.openxmlformats.org/drawingml/2006/main" prst="line">
          <a:avLst/>
        </a:prstGeom>
        <a:ln xmlns:a="http://schemas.openxmlformats.org/drawingml/2006/main" w="12700">
          <a:solidFill>
            <a:schemeClr val="tx1">
              <a:lumMod val="50000"/>
              <a:lumOff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0.82056</cdr:x>
      <cdr:y>0.79409</cdr:y>
    </cdr:from>
    <cdr:to>
      <cdr:x>0.92184</cdr:x>
      <cdr:y>0.84473</cdr:y>
    </cdr:to>
    <cdr:sp macro="" textlink="">
      <cdr:nvSpPr>
        <cdr:cNvPr id="32" name="TextBox 1">
          <a:extLst xmlns:a="http://schemas.openxmlformats.org/drawingml/2006/main">
            <a:ext uri="{FF2B5EF4-FFF2-40B4-BE49-F238E27FC236}">
              <a16:creationId xmlns:a16="http://schemas.microsoft.com/office/drawing/2014/main" id="{AC8B17A0-D0D9-405C-8E62-5D7212326535}"/>
            </a:ext>
          </a:extLst>
        </cdr:cNvPr>
        <cdr:cNvSpPr txBox="1"/>
      </cdr:nvSpPr>
      <cdr:spPr>
        <a:xfrm xmlns:a="http://schemas.openxmlformats.org/drawingml/2006/main" rot="1621658">
          <a:off x="8420211" y="6340918"/>
          <a:ext cx="1039347" cy="40434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100" b="0">
              <a:solidFill>
                <a:schemeClr val="tx1">
                  <a:lumMod val="50000"/>
                  <a:lumOff val="50000"/>
                </a:schemeClr>
              </a:solidFill>
            </a:rPr>
            <a:t>GDPpCR &lt; 132</a:t>
          </a:r>
        </a:p>
        <a:p xmlns:a="http://schemas.openxmlformats.org/drawingml/2006/main">
          <a:r>
            <a:rPr lang="en-GB" sz="1100" b="0">
              <a:solidFill>
                <a:schemeClr val="tx1">
                  <a:lumMod val="50000"/>
                  <a:lumOff val="50000"/>
                </a:schemeClr>
              </a:solidFill>
            </a:rPr>
            <a:t>GDPpCR &gt; 132</a:t>
          </a:r>
        </a:p>
      </cdr:txBody>
    </cdr:sp>
  </cdr:relSizeAnchor>
  <cdr:relSizeAnchor xmlns:cdr="http://schemas.openxmlformats.org/drawingml/2006/chartDrawing">
    <cdr:from>
      <cdr:x>0.52166</cdr:x>
      <cdr:y>0.61233</cdr:y>
    </cdr:from>
    <cdr:to>
      <cdr:x>0.56745</cdr:x>
      <cdr:y>0.64493</cdr:y>
    </cdr:to>
    <cdr:cxnSp macro="">
      <cdr:nvCxnSpPr>
        <cdr:cNvPr id="35" name="Straight Connector 34">
          <a:extLst xmlns:a="http://schemas.openxmlformats.org/drawingml/2006/main">
            <a:ext uri="{FF2B5EF4-FFF2-40B4-BE49-F238E27FC236}">
              <a16:creationId xmlns:a16="http://schemas.microsoft.com/office/drawing/2014/main" id="{28C46037-A90E-455C-8483-9C3421F22D62}"/>
            </a:ext>
          </a:extLst>
        </cdr:cNvPr>
        <cdr:cNvCxnSpPr/>
      </cdr:nvCxnSpPr>
      <cdr:spPr>
        <a:xfrm xmlns:a="http://schemas.openxmlformats.org/drawingml/2006/main">
          <a:off x="5353050" y="4889500"/>
          <a:ext cx="469901" cy="260351"/>
        </a:xfrm>
        <a:prstGeom xmlns:a="http://schemas.openxmlformats.org/drawingml/2006/main" prst="line">
          <a:avLst/>
        </a:prstGeom>
        <a:ln xmlns:a="http://schemas.openxmlformats.org/drawingml/2006/main" w="12700">
          <a:solidFill>
            <a:schemeClr val="tx1">
              <a:lumMod val="50000"/>
              <a:lumOff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0.23086</cdr:x>
      <cdr:y>0.25587</cdr:y>
    </cdr:from>
    <cdr:to>
      <cdr:x>0.31652</cdr:x>
      <cdr:y>0.31142</cdr:y>
    </cdr:to>
    <cdr:cxnSp macro="">
      <cdr:nvCxnSpPr>
        <cdr:cNvPr id="38" name="Straight Connector 37">
          <a:extLst xmlns:a="http://schemas.openxmlformats.org/drawingml/2006/main">
            <a:ext uri="{FF2B5EF4-FFF2-40B4-BE49-F238E27FC236}">
              <a16:creationId xmlns:a16="http://schemas.microsoft.com/office/drawing/2014/main" id="{4A51B6C0-E894-4EAE-979F-0C4868026C47}"/>
            </a:ext>
          </a:extLst>
        </cdr:cNvPr>
        <cdr:cNvCxnSpPr/>
      </cdr:nvCxnSpPr>
      <cdr:spPr>
        <a:xfrm xmlns:a="http://schemas.openxmlformats.org/drawingml/2006/main">
          <a:off x="2413000" y="2076450"/>
          <a:ext cx="895350" cy="450850"/>
        </a:xfrm>
        <a:prstGeom xmlns:a="http://schemas.openxmlformats.org/drawingml/2006/main" prst="line">
          <a:avLst/>
        </a:prstGeom>
        <a:ln xmlns:a="http://schemas.openxmlformats.org/drawingml/2006/main" w="12700">
          <a:solidFill>
            <a:schemeClr val="tx1">
              <a:lumMod val="50000"/>
              <a:lumOff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0.35601</cdr:x>
      <cdr:y>0.3349</cdr:y>
    </cdr:from>
    <cdr:to>
      <cdr:x>0.4573</cdr:x>
      <cdr:y>0.40556</cdr:y>
    </cdr:to>
    <cdr:cxnSp macro="">
      <cdr:nvCxnSpPr>
        <cdr:cNvPr id="39" name="Straight Connector 38">
          <a:extLst xmlns:a="http://schemas.openxmlformats.org/drawingml/2006/main">
            <a:ext uri="{FF2B5EF4-FFF2-40B4-BE49-F238E27FC236}">
              <a16:creationId xmlns:a16="http://schemas.microsoft.com/office/drawing/2014/main" id="{4A51B6C0-E894-4EAE-979F-0C4868026C47}"/>
            </a:ext>
          </a:extLst>
        </cdr:cNvPr>
        <cdr:cNvCxnSpPr/>
      </cdr:nvCxnSpPr>
      <cdr:spPr>
        <a:xfrm xmlns:a="http://schemas.openxmlformats.org/drawingml/2006/main">
          <a:off x="3721100" y="2717800"/>
          <a:ext cx="1058645" cy="573441"/>
        </a:xfrm>
        <a:prstGeom xmlns:a="http://schemas.openxmlformats.org/drawingml/2006/main" prst="line">
          <a:avLst/>
        </a:prstGeom>
        <a:ln xmlns:a="http://schemas.openxmlformats.org/drawingml/2006/main" w="12700">
          <a:solidFill>
            <a:schemeClr val="tx1">
              <a:lumMod val="50000"/>
              <a:lumOff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0.31713</cdr:x>
      <cdr:y>0.27465</cdr:y>
    </cdr:from>
    <cdr:to>
      <cdr:x>0.35115</cdr:x>
      <cdr:y>0.31299</cdr:y>
    </cdr:to>
    <cdr:cxnSp macro="">
      <cdr:nvCxnSpPr>
        <cdr:cNvPr id="40" name="Straight Connector 39">
          <a:extLst xmlns:a="http://schemas.openxmlformats.org/drawingml/2006/main">
            <a:ext uri="{FF2B5EF4-FFF2-40B4-BE49-F238E27FC236}">
              <a16:creationId xmlns:a16="http://schemas.microsoft.com/office/drawing/2014/main" id="{4A51B6C0-E894-4EAE-979F-0C4868026C47}"/>
            </a:ext>
          </a:extLst>
        </cdr:cNvPr>
        <cdr:cNvCxnSpPr/>
      </cdr:nvCxnSpPr>
      <cdr:spPr>
        <a:xfrm xmlns:a="http://schemas.openxmlformats.org/drawingml/2006/main" flipV="1">
          <a:off x="3314700" y="2228850"/>
          <a:ext cx="355600" cy="311150"/>
        </a:xfrm>
        <a:prstGeom xmlns:a="http://schemas.openxmlformats.org/drawingml/2006/main" prst="line">
          <a:avLst/>
        </a:prstGeom>
        <a:ln xmlns:a="http://schemas.openxmlformats.org/drawingml/2006/main" w="12700">
          <a:solidFill>
            <a:schemeClr val="tx1">
              <a:lumMod val="50000"/>
              <a:lumOff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0.35115</cdr:x>
      <cdr:y>0.27621</cdr:y>
    </cdr:from>
    <cdr:to>
      <cdr:x>0.35601</cdr:x>
      <cdr:y>0.3349</cdr:y>
    </cdr:to>
    <cdr:cxnSp macro="">
      <cdr:nvCxnSpPr>
        <cdr:cNvPr id="41" name="Straight Connector 40">
          <a:extLst xmlns:a="http://schemas.openxmlformats.org/drawingml/2006/main">
            <a:ext uri="{FF2B5EF4-FFF2-40B4-BE49-F238E27FC236}">
              <a16:creationId xmlns:a16="http://schemas.microsoft.com/office/drawing/2014/main" id="{4A51B6C0-E894-4EAE-979F-0C4868026C47}"/>
            </a:ext>
          </a:extLst>
        </cdr:cNvPr>
        <cdr:cNvCxnSpPr/>
      </cdr:nvCxnSpPr>
      <cdr:spPr>
        <a:xfrm xmlns:a="http://schemas.openxmlformats.org/drawingml/2006/main">
          <a:off x="3670300" y="2241550"/>
          <a:ext cx="50800" cy="476250"/>
        </a:xfrm>
        <a:prstGeom xmlns:a="http://schemas.openxmlformats.org/drawingml/2006/main" prst="line">
          <a:avLst/>
        </a:prstGeom>
        <a:ln xmlns:a="http://schemas.openxmlformats.org/drawingml/2006/main" w="12700">
          <a:solidFill>
            <a:schemeClr val="tx1">
              <a:lumMod val="50000"/>
              <a:lumOff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0.3698</cdr:x>
      <cdr:y>0.37365</cdr:y>
    </cdr:from>
    <cdr:to>
      <cdr:x>0.46324</cdr:x>
      <cdr:y>0.4117</cdr:y>
    </cdr:to>
    <cdr:sp macro="" textlink="">
      <cdr:nvSpPr>
        <cdr:cNvPr id="42" name="TextBox 1">
          <a:extLst xmlns:a="http://schemas.openxmlformats.org/drawingml/2006/main">
            <a:ext uri="{FF2B5EF4-FFF2-40B4-BE49-F238E27FC236}">
              <a16:creationId xmlns:a16="http://schemas.microsoft.com/office/drawing/2014/main" id="{EF3381C2-5D19-4E52-B84E-785116F8842D}"/>
            </a:ext>
          </a:extLst>
        </cdr:cNvPr>
        <cdr:cNvSpPr txBox="1"/>
      </cdr:nvSpPr>
      <cdr:spPr>
        <a:xfrm xmlns:a="http://schemas.openxmlformats.org/drawingml/2006/main" rot="1621658">
          <a:off x="3794748" y="2983641"/>
          <a:ext cx="958844" cy="30380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100" b="0">
              <a:solidFill>
                <a:schemeClr val="tx1">
                  <a:lumMod val="50000"/>
                  <a:lumOff val="50000"/>
                </a:schemeClr>
              </a:solidFill>
            </a:rPr>
            <a:t>GDPpCR &gt;</a:t>
          </a:r>
          <a:r>
            <a:rPr lang="en-GB" sz="1100" b="0" baseline="0">
              <a:solidFill>
                <a:schemeClr val="tx1">
                  <a:lumMod val="50000"/>
                  <a:lumOff val="50000"/>
                </a:schemeClr>
              </a:solidFill>
            </a:rPr>
            <a:t> 23</a:t>
          </a:r>
          <a:endParaRPr lang="en-GB" sz="1100" b="0">
            <a:solidFill>
              <a:schemeClr val="tx1">
                <a:lumMod val="50000"/>
                <a:lumOff val="50000"/>
              </a:schemeClr>
            </a:solidFill>
          </a:endParaRPr>
        </a:p>
      </cdr:txBody>
    </cdr:sp>
  </cdr:relSizeAnchor>
  <cdr:relSizeAnchor xmlns:cdr="http://schemas.openxmlformats.org/drawingml/2006/chartDrawing">
    <cdr:from>
      <cdr:x>0.57089</cdr:x>
      <cdr:y>0.32278</cdr:y>
    </cdr:from>
    <cdr:to>
      <cdr:x>0.59503</cdr:x>
      <cdr:y>0.36334</cdr:y>
    </cdr:to>
    <cdr:cxnSp macro="">
      <cdr:nvCxnSpPr>
        <cdr:cNvPr id="26" name="Straight Arrow Connector 25">
          <a:extLst xmlns:a="http://schemas.openxmlformats.org/drawingml/2006/main">
            <a:ext uri="{FF2B5EF4-FFF2-40B4-BE49-F238E27FC236}">
              <a16:creationId xmlns:a16="http://schemas.microsoft.com/office/drawing/2014/main" id="{5678467E-23F5-45DC-BDB4-6B4709DAA21E}"/>
            </a:ext>
          </a:extLst>
        </cdr:cNvPr>
        <cdr:cNvCxnSpPr/>
      </cdr:nvCxnSpPr>
      <cdr:spPr>
        <a:xfrm xmlns:a="http://schemas.openxmlformats.org/drawingml/2006/main" flipH="1">
          <a:off x="5967008" y="2619496"/>
          <a:ext cx="252313" cy="329156"/>
        </a:xfrm>
        <a:prstGeom xmlns:a="http://schemas.openxmlformats.org/drawingml/2006/main" prst="straightConnector1">
          <a:avLst/>
        </a:prstGeom>
        <a:ln xmlns:a="http://schemas.openxmlformats.org/drawingml/2006/main" w="12700">
          <a:solidFill>
            <a:schemeClr val="tx1">
              <a:lumMod val="50000"/>
              <a:lumOff val="50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0.4511</cdr:x>
      <cdr:y>0.30167</cdr:y>
    </cdr:from>
    <cdr:to>
      <cdr:x>0.46028</cdr:x>
      <cdr:y>0.35137</cdr:y>
    </cdr:to>
    <cdr:cxnSp macro="">
      <cdr:nvCxnSpPr>
        <cdr:cNvPr id="44" name="Straight Arrow Connector 43">
          <a:extLst xmlns:a="http://schemas.openxmlformats.org/drawingml/2006/main">
            <a:ext uri="{FF2B5EF4-FFF2-40B4-BE49-F238E27FC236}">
              <a16:creationId xmlns:a16="http://schemas.microsoft.com/office/drawing/2014/main" id="{DFB8451D-250B-4991-B6BF-CCA630FA322C}"/>
            </a:ext>
          </a:extLst>
        </cdr:cNvPr>
        <cdr:cNvCxnSpPr/>
      </cdr:nvCxnSpPr>
      <cdr:spPr>
        <a:xfrm xmlns:a="http://schemas.openxmlformats.org/drawingml/2006/main" flipH="1">
          <a:off x="5033362" y="2460172"/>
          <a:ext cx="102430" cy="405305"/>
        </a:xfrm>
        <a:prstGeom xmlns:a="http://schemas.openxmlformats.org/drawingml/2006/main" prst="straightConnector1">
          <a:avLst/>
        </a:prstGeom>
        <a:ln xmlns:a="http://schemas.openxmlformats.org/drawingml/2006/main" w="9525">
          <a:solidFill>
            <a:schemeClr val="tx1">
              <a:lumMod val="50000"/>
              <a:lumOff val="50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0.81939</cdr:x>
      <cdr:y>0.52895</cdr:y>
    </cdr:from>
    <cdr:to>
      <cdr:x>0.84143</cdr:x>
      <cdr:y>0.57578</cdr:y>
    </cdr:to>
    <cdr:cxnSp macro="">
      <cdr:nvCxnSpPr>
        <cdr:cNvPr id="46" name="Straight Arrow Connector 45">
          <a:extLst xmlns:a="http://schemas.openxmlformats.org/drawingml/2006/main">
            <a:ext uri="{FF2B5EF4-FFF2-40B4-BE49-F238E27FC236}">
              <a16:creationId xmlns:a16="http://schemas.microsoft.com/office/drawing/2014/main" id="{DFB8451D-250B-4991-B6BF-CCA630FA322C}"/>
            </a:ext>
          </a:extLst>
        </cdr:cNvPr>
        <cdr:cNvCxnSpPr/>
      </cdr:nvCxnSpPr>
      <cdr:spPr>
        <a:xfrm xmlns:a="http://schemas.openxmlformats.org/drawingml/2006/main" flipH="1">
          <a:off x="8564319" y="4292600"/>
          <a:ext cx="230431" cy="379987"/>
        </a:xfrm>
        <a:prstGeom xmlns:a="http://schemas.openxmlformats.org/drawingml/2006/main" prst="straightConnector1">
          <a:avLst/>
        </a:prstGeom>
        <a:ln xmlns:a="http://schemas.openxmlformats.org/drawingml/2006/main" w="12700">
          <a:solidFill>
            <a:schemeClr val="tx1">
              <a:lumMod val="50000"/>
              <a:lumOff val="50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0.82681</cdr:x>
      <cdr:y>0.47987</cdr:y>
    </cdr:from>
    <cdr:to>
      <cdr:x>0.95931</cdr:x>
      <cdr:y>0.53441</cdr:y>
    </cdr:to>
    <cdr:sp macro="" textlink="">
      <cdr:nvSpPr>
        <cdr:cNvPr id="47" name="TextBox 1">
          <a:extLst xmlns:a="http://schemas.openxmlformats.org/drawingml/2006/main">
            <a:ext uri="{FF2B5EF4-FFF2-40B4-BE49-F238E27FC236}">
              <a16:creationId xmlns:a16="http://schemas.microsoft.com/office/drawing/2014/main" id="{96FA4C05-D6B8-403C-B86D-85C037EECA86}"/>
            </a:ext>
          </a:extLst>
        </cdr:cNvPr>
        <cdr:cNvSpPr txBox="1"/>
      </cdr:nvSpPr>
      <cdr:spPr>
        <a:xfrm xmlns:a="http://schemas.openxmlformats.org/drawingml/2006/main">
          <a:off x="9225427" y="3913414"/>
          <a:ext cx="1478407" cy="4448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100" b="0">
              <a:solidFill>
                <a:schemeClr val="tx1">
                  <a:lumMod val="50000"/>
                  <a:lumOff val="50000"/>
                </a:schemeClr>
              </a:solidFill>
            </a:rPr>
            <a:t>Arabia &amp; Egypt / Islam</a:t>
          </a:r>
        </a:p>
        <a:p xmlns:a="http://schemas.openxmlformats.org/drawingml/2006/main">
          <a:r>
            <a:rPr lang="en-GB" sz="1100" b="0">
              <a:solidFill>
                <a:schemeClr val="tx1">
                  <a:lumMod val="50000"/>
                  <a:lumOff val="50000"/>
                </a:schemeClr>
              </a:solidFill>
            </a:rPr>
            <a:t>GDPpCR</a:t>
          </a:r>
          <a:r>
            <a:rPr lang="en-GB" sz="1100" b="0" baseline="0">
              <a:solidFill>
                <a:schemeClr val="tx1">
                  <a:lumMod val="50000"/>
                  <a:lumOff val="50000"/>
                </a:schemeClr>
              </a:solidFill>
            </a:rPr>
            <a:t> 1st</a:t>
          </a:r>
          <a:endParaRPr lang="en-GB" sz="1100" b="0">
            <a:solidFill>
              <a:schemeClr val="tx1">
                <a:lumMod val="50000"/>
                <a:lumOff val="50000"/>
              </a:schemeClr>
            </a:solidFill>
          </a:endParaRPr>
        </a:p>
      </cdr:txBody>
    </cdr:sp>
  </cdr:relSizeAnchor>
  <cdr:relSizeAnchor xmlns:cdr="http://schemas.openxmlformats.org/drawingml/2006/chartDrawing">
    <cdr:from>
      <cdr:x>0.57522</cdr:x>
      <cdr:y>0.2743</cdr:y>
    </cdr:from>
    <cdr:to>
      <cdr:x>0.71931</cdr:x>
      <cdr:y>0.32914</cdr:y>
    </cdr:to>
    <cdr:sp macro="" textlink="">
      <cdr:nvSpPr>
        <cdr:cNvPr id="48" name="TextBox 1">
          <a:extLst xmlns:a="http://schemas.openxmlformats.org/drawingml/2006/main">
            <a:ext uri="{FF2B5EF4-FFF2-40B4-BE49-F238E27FC236}">
              <a16:creationId xmlns:a16="http://schemas.microsoft.com/office/drawing/2014/main" id="{E9316B78-D1FC-411B-A2A9-6FAE44AC68E1}"/>
            </a:ext>
          </a:extLst>
        </cdr:cNvPr>
        <cdr:cNvSpPr txBox="1"/>
      </cdr:nvSpPr>
      <cdr:spPr>
        <a:xfrm xmlns:a="http://schemas.openxmlformats.org/drawingml/2006/main">
          <a:off x="6418223" y="2237014"/>
          <a:ext cx="1607726" cy="44719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100" b="0">
              <a:solidFill>
                <a:schemeClr val="tx1">
                  <a:lumMod val="50000"/>
                  <a:lumOff val="50000"/>
                </a:schemeClr>
              </a:solidFill>
            </a:rPr>
            <a:t>S&amp;E Europe / Christian</a:t>
          </a:r>
        </a:p>
        <a:p xmlns:a="http://schemas.openxmlformats.org/drawingml/2006/main">
          <a:r>
            <a:rPr lang="en-GB" sz="1100" b="0">
              <a:solidFill>
                <a:schemeClr val="tx1">
                  <a:lumMod val="50000"/>
                  <a:lumOff val="50000"/>
                </a:schemeClr>
              </a:solidFill>
            </a:rPr>
            <a:t>GDPpCR</a:t>
          </a:r>
          <a:r>
            <a:rPr lang="en-GB" sz="1100" b="0" baseline="0">
              <a:solidFill>
                <a:schemeClr val="tx1">
                  <a:lumMod val="50000"/>
                  <a:lumOff val="50000"/>
                </a:schemeClr>
              </a:solidFill>
            </a:rPr>
            <a:t> 1st</a:t>
          </a:r>
          <a:endParaRPr lang="en-GB" sz="1100" b="0">
            <a:solidFill>
              <a:schemeClr val="tx1">
                <a:lumMod val="50000"/>
                <a:lumOff val="50000"/>
              </a:schemeClr>
            </a:solidFill>
          </a:endParaRPr>
        </a:p>
      </cdr:txBody>
    </cdr:sp>
  </cdr:relSizeAnchor>
  <cdr:relSizeAnchor xmlns:cdr="http://schemas.openxmlformats.org/drawingml/2006/chartDrawing">
    <cdr:from>
      <cdr:x>0.42948</cdr:x>
      <cdr:y>0.27033</cdr:y>
    </cdr:from>
    <cdr:to>
      <cdr:x>0.51673</cdr:x>
      <cdr:y>0.30214</cdr:y>
    </cdr:to>
    <cdr:sp macro="" textlink="">
      <cdr:nvSpPr>
        <cdr:cNvPr id="50" name="TextBox 1">
          <a:extLst xmlns:a="http://schemas.openxmlformats.org/drawingml/2006/main">
            <a:ext uri="{FF2B5EF4-FFF2-40B4-BE49-F238E27FC236}">
              <a16:creationId xmlns:a16="http://schemas.microsoft.com/office/drawing/2014/main" id="{D755125C-8450-4662-83C0-DA0FAE5B4B57}"/>
            </a:ext>
          </a:extLst>
        </cdr:cNvPr>
        <cdr:cNvSpPr txBox="1"/>
      </cdr:nvSpPr>
      <cdr:spPr>
        <a:xfrm xmlns:a="http://schemas.openxmlformats.org/drawingml/2006/main">
          <a:off x="4792100" y="2204606"/>
          <a:ext cx="973523" cy="2594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100" b="0">
              <a:solidFill>
                <a:schemeClr val="tx1">
                  <a:lumMod val="50000"/>
                  <a:lumOff val="50000"/>
                </a:schemeClr>
              </a:solidFill>
            </a:rPr>
            <a:t>GDPpCR</a:t>
          </a:r>
          <a:r>
            <a:rPr lang="en-GB" sz="1100" b="0" baseline="0">
              <a:solidFill>
                <a:schemeClr val="tx1">
                  <a:lumMod val="50000"/>
                  <a:lumOff val="50000"/>
                </a:schemeClr>
              </a:solidFill>
            </a:rPr>
            <a:t> 1st</a:t>
          </a:r>
          <a:endParaRPr lang="en-GB" sz="1100" b="0">
            <a:solidFill>
              <a:schemeClr val="tx1">
                <a:lumMod val="50000"/>
                <a:lumOff val="50000"/>
              </a:schemeClr>
            </a:solidFill>
          </a:endParaRPr>
        </a:p>
      </cdr:txBody>
    </cdr:sp>
  </cdr:relSizeAnchor>
  <cdr:relSizeAnchor xmlns:cdr="http://schemas.openxmlformats.org/drawingml/2006/chartDrawing">
    <cdr:from>
      <cdr:x>0.65577</cdr:x>
      <cdr:y>0.44238</cdr:y>
    </cdr:from>
    <cdr:to>
      <cdr:x>0.67415</cdr:x>
      <cdr:y>0.49671</cdr:y>
    </cdr:to>
    <cdr:cxnSp macro="">
      <cdr:nvCxnSpPr>
        <cdr:cNvPr id="43" name="Straight Arrow Connector 42">
          <a:extLst xmlns:a="http://schemas.openxmlformats.org/drawingml/2006/main">
            <a:ext uri="{FF2B5EF4-FFF2-40B4-BE49-F238E27FC236}">
              <a16:creationId xmlns:a16="http://schemas.microsoft.com/office/drawing/2014/main" id="{F1B97D3F-C665-492C-B470-BF17B43FBC43}"/>
            </a:ext>
          </a:extLst>
        </cdr:cNvPr>
        <cdr:cNvCxnSpPr/>
      </cdr:nvCxnSpPr>
      <cdr:spPr>
        <a:xfrm xmlns:a="http://schemas.openxmlformats.org/drawingml/2006/main" flipH="1">
          <a:off x="7317015" y="3607705"/>
          <a:ext cx="205013" cy="443076"/>
        </a:xfrm>
        <a:prstGeom xmlns:a="http://schemas.openxmlformats.org/drawingml/2006/main" prst="straightConnector1">
          <a:avLst/>
        </a:prstGeom>
        <a:ln xmlns:a="http://schemas.openxmlformats.org/drawingml/2006/main" w="12700">
          <a:solidFill>
            <a:schemeClr val="tx1">
              <a:lumMod val="50000"/>
              <a:lumOff val="50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0.65703</cdr:x>
      <cdr:y>0.38977</cdr:y>
    </cdr:from>
    <cdr:to>
      <cdr:x>0.77541</cdr:x>
      <cdr:y>0.44649</cdr:y>
    </cdr:to>
    <cdr:sp macro="" textlink="">
      <cdr:nvSpPr>
        <cdr:cNvPr id="45" name="TextBox 1">
          <a:extLst xmlns:a="http://schemas.openxmlformats.org/drawingml/2006/main">
            <a:ext uri="{FF2B5EF4-FFF2-40B4-BE49-F238E27FC236}">
              <a16:creationId xmlns:a16="http://schemas.microsoft.com/office/drawing/2014/main" id="{2AE3E80B-8536-4C6A-843C-7C4B780CF816}"/>
            </a:ext>
          </a:extLst>
        </cdr:cNvPr>
        <cdr:cNvSpPr txBox="1"/>
      </cdr:nvSpPr>
      <cdr:spPr>
        <a:xfrm xmlns:a="http://schemas.openxmlformats.org/drawingml/2006/main">
          <a:off x="7331046" y="3178628"/>
          <a:ext cx="1320832" cy="46259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100" b="0">
              <a:solidFill>
                <a:schemeClr val="tx1">
                  <a:lumMod val="50000"/>
                  <a:lumOff val="50000"/>
                </a:schemeClr>
              </a:solidFill>
            </a:rPr>
            <a:t>North &amp; Shia Islam</a:t>
          </a:r>
        </a:p>
        <a:p xmlns:a="http://schemas.openxmlformats.org/drawingml/2006/main">
          <a:r>
            <a:rPr lang="en-GB" sz="1100" b="0">
              <a:solidFill>
                <a:schemeClr val="tx1">
                  <a:lumMod val="50000"/>
                  <a:lumOff val="50000"/>
                </a:schemeClr>
              </a:solidFill>
            </a:rPr>
            <a:t>GDPpCR</a:t>
          </a:r>
          <a:r>
            <a:rPr lang="en-GB" sz="1100" b="0" baseline="0">
              <a:solidFill>
                <a:schemeClr val="tx1">
                  <a:lumMod val="50000"/>
                  <a:lumOff val="50000"/>
                </a:schemeClr>
              </a:solidFill>
            </a:rPr>
            <a:t> 1st</a:t>
          </a:r>
          <a:endParaRPr lang="en-GB" sz="1100" b="0">
            <a:solidFill>
              <a:schemeClr val="tx1">
                <a:lumMod val="50000"/>
                <a:lumOff val="50000"/>
              </a:schemeClr>
            </a:solidFill>
          </a:endParaRPr>
        </a:p>
      </cdr:txBody>
    </cdr:sp>
  </cdr:relSizeAnchor>
</c:userShapes>
</file>

<file path=xl/drawings/drawing122.xml><?xml version="1.0" encoding="utf-8"?>
<c:userShapes xmlns:c="http://schemas.openxmlformats.org/drawingml/2006/chart">
  <cdr:relSizeAnchor xmlns:cdr="http://schemas.openxmlformats.org/drawingml/2006/chartDrawing">
    <cdr:from>
      <cdr:x>0.00463</cdr:x>
      <cdr:y>0.00709</cdr:y>
    </cdr:from>
    <cdr:to>
      <cdr:x>0.06597</cdr:x>
      <cdr:y>0.06214</cdr:y>
    </cdr:to>
    <cdr:sp macro="" textlink="">
      <cdr:nvSpPr>
        <cdr:cNvPr id="2" name="TextBox 1">
          <a:extLst xmlns:a="http://schemas.openxmlformats.org/drawingml/2006/main">
            <a:ext uri="{FF2B5EF4-FFF2-40B4-BE49-F238E27FC236}">
              <a16:creationId xmlns:a16="http://schemas.microsoft.com/office/drawing/2014/main" id="{CE48FA5E-8655-7855-4484-D3C23421AF93}"/>
            </a:ext>
          </a:extLst>
        </cdr:cNvPr>
        <cdr:cNvSpPr txBox="1"/>
      </cdr:nvSpPr>
      <cdr:spPr>
        <a:xfrm xmlns:a="http://schemas.openxmlformats.org/drawingml/2006/main">
          <a:off x="50800" y="50800"/>
          <a:ext cx="673089" cy="394708"/>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2000" b="1"/>
            <a:t>'Y7'</a:t>
          </a:r>
        </a:p>
      </cdr:txBody>
    </cdr:sp>
  </cdr:relSizeAnchor>
  <cdr:relSizeAnchor xmlns:cdr="http://schemas.openxmlformats.org/drawingml/2006/chartDrawing">
    <cdr:from>
      <cdr:x>0.10174</cdr:x>
      <cdr:y>0.5899</cdr:y>
    </cdr:from>
    <cdr:to>
      <cdr:x>0.36458</cdr:x>
      <cdr:y>0.74247</cdr:y>
    </cdr:to>
    <cdr:sp macro="" textlink="">
      <cdr:nvSpPr>
        <cdr:cNvPr id="4" name="TextBox 1">
          <a:extLst xmlns:a="http://schemas.openxmlformats.org/drawingml/2006/main">
            <a:ext uri="{FF2B5EF4-FFF2-40B4-BE49-F238E27FC236}">
              <a16:creationId xmlns:a16="http://schemas.microsoft.com/office/drawing/2014/main" id="{E1BC40B7-19AA-E96F-92FB-B854D2403F75}"/>
            </a:ext>
          </a:extLst>
        </cdr:cNvPr>
        <cdr:cNvSpPr txBox="1"/>
      </cdr:nvSpPr>
      <cdr:spPr>
        <a:xfrm xmlns:a="http://schemas.openxmlformats.org/drawingml/2006/main">
          <a:off x="1178401" y="4229100"/>
          <a:ext cx="3044349" cy="109379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a:solidFill>
                <a:schemeClr val="tx1">
                  <a:lumMod val="95000"/>
                  <a:lumOff val="5000"/>
                </a:schemeClr>
              </a:solidFill>
            </a:rPr>
            <a:t>OECD4: What part of climate change do you think is due to human activity? "A lot" and "Most"</a:t>
          </a:r>
        </a:p>
        <a:p xmlns:a="http://schemas.openxmlformats.org/drawingml/2006/main">
          <a:pPr algn="ctr"/>
          <a:r>
            <a:rPr lang="en-GB" sz="1400" b="1">
              <a:solidFill>
                <a:schemeClr val="tx1">
                  <a:lumMod val="95000"/>
                  <a:lumOff val="5000"/>
                </a:schemeClr>
              </a:solidFill>
            </a:rPr>
            <a:t>(for</a:t>
          </a:r>
          <a:r>
            <a:rPr lang="en-GB" sz="1400" b="1" baseline="0">
              <a:solidFill>
                <a:schemeClr val="tx1">
                  <a:lumMod val="95000"/>
                  <a:lumOff val="5000"/>
                </a:schemeClr>
              </a:solidFill>
            </a:rPr>
            <a:t> those who say "CC is real")</a:t>
          </a:r>
          <a:endParaRPr lang="en-GB" sz="1300" b="1">
            <a:solidFill>
              <a:schemeClr val="tx1">
                <a:lumMod val="95000"/>
                <a:lumOff val="5000"/>
              </a:schemeClr>
            </a:solidFill>
          </a:endParaRPr>
        </a:p>
      </cdr:txBody>
    </cdr:sp>
  </cdr:relSizeAnchor>
  <cdr:relSizeAnchor xmlns:cdr="http://schemas.openxmlformats.org/drawingml/2006/chartDrawing">
    <cdr:from>
      <cdr:x>0.31634</cdr:x>
      <cdr:y>0.42427</cdr:y>
    </cdr:from>
    <cdr:to>
      <cdr:x>0.57918</cdr:x>
      <cdr:y>0.57684</cdr:y>
    </cdr:to>
    <cdr:sp macro="" textlink="">
      <cdr:nvSpPr>
        <cdr:cNvPr id="5" name="TextBox 1">
          <a:extLst xmlns:a="http://schemas.openxmlformats.org/drawingml/2006/main">
            <a:ext uri="{FF2B5EF4-FFF2-40B4-BE49-F238E27FC236}">
              <a16:creationId xmlns:a16="http://schemas.microsoft.com/office/drawing/2014/main" id="{F9A96C81-A766-DCA7-F390-0E605FD10D25}"/>
            </a:ext>
          </a:extLst>
        </cdr:cNvPr>
        <cdr:cNvSpPr txBox="1"/>
      </cdr:nvSpPr>
      <cdr:spPr>
        <a:xfrm xmlns:a="http://schemas.openxmlformats.org/drawingml/2006/main">
          <a:off x="3663950" y="3041650"/>
          <a:ext cx="3044349" cy="109379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a:solidFill>
                <a:schemeClr val="tx1">
                  <a:lumMod val="50000"/>
                  <a:lumOff val="50000"/>
                </a:schemeClr>
              </a:solidFill>
            </a:rPr>
            <a:t>Levi</a:t>
          </a:r>
          <a:r>
            <a:rPr lang="en-GB" sz="1400" b="1" baseline="0">
              <a:solidFill>
                <a:schemeClr val="tx1">
                  <a:lumMod val="50000"/>
                  <a:lumOff val="50000"/>
                </a:schemeClr>
              </a:solidFill>
            </a:rPr>
            <a:t> 2021</a:t>
          </a:r>
          <a:r>
            <a:rPr lang="en-GB" sz="1400" b="1">
              <a:solidFill>
                <a:schemeClr val="tx1">
                  <a:lumMod val="50000"/>
                  <a:lumOff val="50000"/>
                </a:schemeClr>
              </a:solidFill>
            </a:rPr>
            <a:t>: Belief in human causation of Climate-Change,</a:t>
          </a:r>
          <a:r>
            <a:rPr lang="en-GB" sz="1400" b="1" baseline="0">
              <a:solidFill>
                <a:schemeClr val="tx1">
                  <a:lumMod val="50000"/>
                  <a:lumOff val="50000"/>
                </a:schemeClr>
              </a:solidFill>
            </a:rPr>
            <a:t> various wordings from several surveys merged</a:t>
          </a:r>
          <a:endParaRPr lang="en-GB" sz="1300" b="1">
            <a:solidFill>
              <a:schemeClr val="tx1">
                <a:lumMod val="50000"/>
                <a:lumOff val="50000"/>
              </a:schemeClr>
            </a:solidFill>
          </a:endParaRPr>
        </a:p>
      </cdr:txBody>
    </cdr:sp>
  </cdr:relSizeAnchor>
  <cdr:relSizeAnchor xmlns:cdr="http://schemas.openxmlformats.org/drawingml/2006/chartDrawing">
    <cdr:from>
      <cdr:x>0.17325</cdr:x>
      <cdr:y>0.42161</cdr:y>
    </cdr:from>
    <cdr:to>
      <cdr:x>0.19572</cdr:x>
      <cdr:y>0.6023</cdr:y>
    </cdr:to>
    <cdr:cxnSp macro="">
      <cdr:nvCxnSpPr>
        <cdr:cNvPr id="8" name="Straight Connector 7">
          <a:extLst xmlns:a="http://schemas.openxmlformats.org/drawingml/2006/main">
            <a:ext uri="{FF2B5EF4-FFF2-40B4-BE49-F238E27FC236}">
              <a16:creationId xmlns:a16="http://schemas.microsoft.com/office/drawing/2014/main" id="{2FD08539-9FF1-D338-A0B8-91D21F962A01}"/>
            </a:ext>
          </a:extLst>
        </cdr:cNvPr>
        <cdr:cNvCxnSpPr/>
      </cdr:nvCxnSpPr>
      <cdr:spPr>
        <a:xfrm xmlns:a="http://schemas.openxmlformats.org/drawingml/2006/main">
          <a:off x="2006600" y="3022600"/>
          <a:ext cx="260350" cy="1295400"/>
        </a:xfrm>
        <a:prstGeom xmlns:a="http://schemas.openxmlformats.org/drawingml/2006/main" prst="line">
          <a:avLst/>
        </a:prstGeom>
        <a:ln xmlns:a="http://schemas.openxmlformats.org/drawingml/2006/main" w="15875">
          <a:solidFill>
            <a:schemeClr val="tx1">
              <a:lumMod val="95000"/>
              <a:lumOff val="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3.xml><?xml version="1.0" encoding="utf-8"?>
<c:userShapes xmlns:c="http://schemas.openxmlformats.org/drawingml/2006/chart">
  <cdr:relSizeAnchor xmlns:cdr="http://schemas.openxmlformats.org/drawingml/2006/chartDrawing">
    <cdr:from>
      <cdr:x>0.00642</cdr:x>
      <cdr:y>0.00764</cdr:y>
    </cdr:from>
    <cdr:to>
      <cdr:x>0.09865</cdr:x>
      <cdr:y>0.08401</cdr:y>
    </cdr:to>
    <cdr:sp macro="" textlink="">
      <cdr:nvSpPr>
        <cdr:cNvPr id="2" name="TextBox 1">
          <a:extLst xmlns:a="http://schemas.openxmlformats.org/drawingml/2006/main">
            <a:ext uri="{FF2B5EF4-FFF2-40B4-BE49-F238E27FC236}">
              <a16:creationId xmlns:a16="http://schemas.microsoft.com/office/drawing/2014/main" id="{CD6C20EA-1CED-4BD6-B34A-E735C64BC6AA}"/>
            </a:ext>
          </a:extLst>
        </cdr:cNvPr>
        <cdr:cNvSpPr txBox="1"/>
      </cdr:nvSpPr>
      <cdr:spPr>
        <a:xfrm xmlns:a="http://schemas.openxmlformats.org/drawingml/2006/main">
          <a:off x="66532" y="51546"/>
          <a:ext cx="955818" cy="51525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2800" b="1"/>
            <a:t>Res1</a:t>
          </a:r>
          <a:endParaRPr lang="en-GB" sz="1400" b="1"/>
        </a:p>
      </cdr:txBody>
    </cdr:sp>
  </cdr:relSizeAnchor>
</c:userShapes>
</file>

<file path=xl/drawings/drawing14.xml><?xml version="1.0" encoding="utf-8"?>
<c:userShapes xmlns:c="http://schemas.openxmlformats.org/drawingml/2006/chart">
  <cdr:relSizeAnchor xmlns:cdr="http://schemas.openxmlformats.org/drawingml/2006/chartDrawing">
    <cdr:from>
      <cdr:x>0.00596</cdr:x>
      <cdr:y>0.00766</cdr:y>
    </cdr:from>
    <cdr:to>
      <cdr:x>0.10685</cdr:x>
      <cdr:y>0.08429</cdr:y>
    </cdr:to>
    <cdr:sp macro="" textlink="">
      <cdr:nvSpPr>
        <cdr:cNvPr id="3" name="TextBox 1">
          <a:extLst xmlns:a="http://schemas.openxmlformats.org/drawingml/2006/main">
            <a:ext uri="{FF2B5EF4-FFF2-40B4-BE49-F238E27FC236}">
              <a16:creationId xmlns:a16="http://schemas.microsoft.com/office/drawing/2014/main" id="{E803452E-45D3-4023-818E-ECAB9F5BF8D6}"/>
            </a:ext>
          </a:extLst>
        </cdr:cNvPr>
        <cdr:cNvSpPr txBox="1"/>
      </cdr:nvSpPr>
      <cdr:spPr>
        <a:xfrm xmlns:a="http://schemas.openxmlformats.org/drawingml/2006/main">
          <a:off x="50800" y="49000"/>
          <a:ext cx="860416" cy="48999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2800" b="1"/>
            <a:t>Res2</a:t>
          </a:r>
          <a:endParaRPr lang="en-GB" sz="1400" b="1"/>
        </a:p>
      </cdr:txBody>
    </cdr:sp>
  </cdr:relSizeAnchor>
</c:userShapes>
</file>

<file path=xl/drawings/drawing15.xml><?xml version="1.0" encoding="utf-8"?>
<c:userShapes xmlns:c="http://schemas.openxmlformats.org/drawingml/2006/chart">
  <cdr:relSizeAnchor xmlns:cdr="http://schemas.openxmlformats.org/drawingml/2006/chartDrawing">
    <cdr:from>
      <cdr:x>0.0049</cdr:x>
      <cdr:y>0.00749</cdr:y>
    </cdr:from>
    <cdr:to>
      <cdr:x>0.11077</cdr:x>
      <cdr:y>0.08412</cdr:y>
    </cdr:to>
    <cdr:sp macro="" textlink="">
      <cdr:nvSpPr>
        <cdr:cNvPr id="2" name="TextBox 1">
          <a:extLst xmlns:a="http://schemas.openxmlformats.org/drawingml/2006/main">
            <a:ext uri="{FF2B5EF4-FFF2-40B4-BE49-F238E27FC236}">
              <a16:creationId xmlns:a16="http://schemas.microsoft.com/office/drawing/2014/main" id="{C59EC817-90E9-4D8F-B6EE-EBD3187AF7BF}"/>
            </a:ext>
          </a:extLst>
        </cdr:cNvPr>
        <cdr:cNvSpPr txBox="1"/>
      </cdr:nvSpPr>
      <cdr:spPr>
        <a:xfrm xmlns:a="http://schemas.openxmlformats.org/drawingml/2006/main">
          <a:off x="50800" y="50800"/>
          <a:ext cx="1098550" cy="51968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2800" b="1"/>
            <a:t>Res2a</a:t>
          </a:r>
          <a:endParaRPr lang="en-GB" sz="1400" b="1"/>
        </a:p>
      </cdr:txBody>
    </cdr:sp>
  </cdr:relSizeAnchor>
  <cdr:relSizeAnchor xmlns:cdr="http://schemas.openxmlformats.org/drawingml/2006/chartDrawing">
    <cdr:from>
      <cdr:x>0.08323</cdr:x>
      <cdr:y>0.79682</cdr:y>
    </cdr:from>
    <cdr:to>
      <cdr:x>0.32068</cdr:x>
      <cdr:y>0.88389</cdr:y>
    </cdr:to>
    <cdr:sp macro="" textlink="">
      <cdr:nvSpPr>
        <cdr:cNvPr id="4" name="TextBox 1">
          <a:extLst xmlns:a="http://schemas.openxmlformats.org/drawingml/2006/main">
            <a:ext uri="{FF2B5EF4-FFF2-40B4-BE49-F238E27FC236}">
              <a16:creationId xmlns:a16="http://schemas.microsoft.com/office/drawing/2014/main" id="{CE36CA5D-58C4-44DA-B4FA-09985DD0C6D6}"/>
            </a:ext>
          </a:extLst>
        </cdr:cNvPr>
        <cdr:cNvSpPr txBox="1"/>
      </cdr:nvSpPr>
      <cdr:spPr>
        <a:xfrm xmlns:a="http://schemas.openxmlformats.org/drawingml/2006/main">
          <a:off x="863600" y="5403850"/>
          <a:ext cx="2463773" cy="59052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300"/>
            <a:t>Dashed dark-grey = trendline only for the response 'a fair amount'</a:t>
          </a:r>
          <a:r>
            <a:rPr lang="en-GB" sz="1300" baseline="0"/>
            <a:t> (uses LH axis). See text.</a:t>
          </a:r>
          <a:endParaRPr lang="en-GB" sz="1300"/>
        </a:p>
      </cdr:txBody>
    </cdr:sp>
  </cdr:relSizeAnchor>
</c:userShapes>
</file>

<file path=xl/drawings/drawing16.xml><?xml version="1.0" encoding="utf-8"?>
<c:userShapes xmlns:c="http://schemas.openxmlformats.org/drawingml/2006/chart">
  <cdr:relSizeAnchor xmlns:cdr="http://schemas.openxmlformats.org/drawingml/2006/chartDrawing">
    <cdr:from>
      <cdr:x>0.12745</cdr:x>
      <cdr:y>0.77884</cdr:y>
    </cdr:from>
    <cdr:to>
      <cdr:x>0.23835</cdr:x>
      <cdr:y>0.8483</cdr:y>
    </cdr:to>
    <cdr:sp macro="" textlink="">
      <cdr:nvSpPr>
        <cdr:cNvPr id="2" name="TextBox 1">
          <a:extLst xmlns:a="http://schemas.openxmlformats.org/drawingml/2006/main">
            <a:ext uri="{FF2B5EF4-FFF2-40B4-BE49-F238E27FC236}">
              <a16:creationId xmlns:a16="http://schemas.microsoft.com/office/drawing/2014/main" id="{971A6B59-8934-4867-AFCC-3A157214843E}"/>
            </a:ext>
          </a:extLst>
        </cdr:cNvPr>
        <cdr:cNvSpPr txBox="1"/>
      </cdr:nvSpPr>
      <cdr:spPr>
        <a:xfrm xmlns:a="http://schemas.openxmlformats.org/drawingml/2006/main">
          <a:off x="1363436" y="5309510"/>
          <a:ext cx="1186440" cy="473528"/>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1">
              <a:solidFill>
                <a:schemeClr val="accent1"/>
              </a:solidFill>
            </a:rPr>
            <a:t>R = 0.673</a:t>
          </a:r>
        </a:p>
        <a:p xmlns:a="http://schemas.openxmlformats.org/drawingml/2006/main">
          <a:pPr algn="ctr"/>
          <a:r>
            <a:rPr lang="en-GB" sz="1400" b="1">
              <a:solidFill>
                <a:schemeClr val="accent1"/>
              </a:solidFill>
            </a:rPr>
            <a:t>p = 1.7E-4</a:t>
          </a:r>
        </a:p>
      </cdr:txBody>
    </cdr:sp>
  </cdr:relSizeAnchor>
  <cdr:relSizeAnchor xmlns:cdr="http://schemas.openxmlformats.org/drawingml/2006/chartDrawing">
    <cdr:from>
      <cdr:x>0.00424</cdr:x>
      <cdr:y>0.01703</cdr:y>
    </cdr:from>
    <cdr:to>
      <cdr:x>0.13051</cdr:x>
      <cdr:y>0.08072</cdr:y>
    </cdr:to>
    <cdr:sp macro="" textlink="">
      <cdr:nvSpPr>
        <cdr:cNvPr id="3" name="TextBox 1">
          <a:extLst xmlns:a="http://schemas.openxmlformats.org/drawingml/2006/main">
            <a:ext uri="{FF2B5EF4-FFF2-40B4-BE49-F238E27FC236}">
              <a16:creationId xmlns:a16="http://schemas.microsoft.com/office/drawing/2014/main" id="{E86DB1FA-CE5E-44A2-BF03-391D37FEFAAE}"/>
            </a:ext>
          </a:extLst>
        </cdr:cNvPr>
        <cdr:cNvSpPr txBox="1"/>
      </cdr:nvSpPr>
      <cdr:spPr>
        <a:xfrm xmlns:a="http://schemas.openxmlformats.org/drawingml/2006/main">
          <a:off x="45357" y="116114"/>
          <a:ext cx="1350811" cy="43419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2000" b="1"/>
            <a:t>'MSA'</a:t>
          </a:r>
          <a:r>
            <a:rPr lang="en-GB" sz="1400" b="1"/>
            <a:t>(blue)</a:t>
          </a:r>
        </a:p>
      </cdr:txBody>
    </cdr:sp>
  </cdr:relSizeAnchor>
  <cdr:relSizeAnchor xmlns:cdr="http://schemas.openxmlformats.org/drawingml/2006/chartDrawing">
    <cdr:from>
      <cdr:x>0.12635</cdr:x>
      <cdr:y>0.14158</cdr:y>
    </cdr:from>
    <cdr:to>
      <cdr:x>0.38235</cdr:x>
      <cdr:y>0.26148</cdr:y>
    </cdr:to>
    <cdr:sp macro="" textlink="">
      <cdr:nvSpPr>
        <cdr:cNvPr id="4" name="TextBox 1">
          <a:extLst xmlns:a="http://schemas.openxmlformats.org/drawingml/2006/main">
            <a:ext uri="{FF2B5EF4-FFF2-40B4-BE49-F238E27FC236}">
              <a16:creationId xmlns:a16="http://schemas.microsoft.com/office/drawing/2014/main" id="{107B0C66-F5E9-46AD-B098-57F6888F92A2}"/>
            </a:ext>
          </a:extLst>
        </cdr:cNvPr>
        <cdr:cNvSpPr txBox="1"/>
      </cdr:nvSpPr>
      <cdr:spPr>
        <a:xfrm xmlns:a="http://schemas.openxmlformats.org/drawingml/2006/main">
          <a:off x="1351642" y="965200"/>
          <a:ext cx="2738674" cy="817388"/>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0" baseline="0">
              <a:solidFill>
                <a:schemeClr val="tx1">
                  <a:lumMod val="65000"/>
                  <a:lumOff val="35000"/>
                </a:schemeClr>
              </a:solidFill>
            </a:rPr>
            <a:t>For overall clarity, data labels are ommitted for the Orange Series; Nations align vertically.</a:t>
          </a:r>
          <a:endParaRPr lang="en-GB" sz="1400" b="0">
            <a:solidFill>
              <a:schemeClr val="tx1">
                <a:lumMod val="65000"/>
                <a:lumOff val="35000"/>
              </a:schemeClr>
            </a:solidFill>
          </a:endParaRPr>
        </a:p>
      </cdr:txBody>
    </cdr:sp>
  </cdr:relSizeAnchor>
  <cdr:relSizeAnchor xmlns:cdr="http://schemas.openxmlformats.org/drawingml/2006/chartDrawing">
    <cdr:from>
      <cdr:x>0.14924</cdr:x>
      <cdr:y>0.46427</cdr:y>
    </cdr:from>
    <cdr:to>
      <cdr:x>0.25973</cdr:x>
      <cdr:y>0.50898</cdr:y>
    </cdr:to>
    <cdr:sp macro="" textlink="">
      <cdr:nvSpPr>
        <cdr:cNvPr id="5" name="TextBox 1">
          <a:extLst xmlns:a="http://schemas.openxmlformats.org/drawingml/2006/main">
            <a:ext uri="{FF2B5EF4-FFF2-40B4-BE49-F238E27FC236}">
              <a16:creationId xmlns:a16="http://schemas.microsoft.com/office/drawing/2014/main" id="{FC669403-994B-47BF-9C4D-BE1C5A5A8F80}"/>
            </a:ext>
          </a:extLst>
        </cdr:cNvPr>
        <cdr:cNvSpPr txBox="1"/>
      </cdr:nvSpPr>
      <cdr:spPr>
        <a:xfrm xmlns:a="http://schemas.openxmlformats.org/drawingml/2006/main">
          <a:off x="1596572" y="3165024"/>
          <a:ext cx="1182008" cy="304799"/>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1">
              <a:solidFill>
                <a:schemeClr val="accent2"/>
              </a:solidFill>
            </a:rPr>
            <a:t>R = 0.54</a:t>
          </a:r>
        </a:p>
      </cdr:txBody>
    </cdr:sp>
  </cdr:relSizeAnchor>
</c:userShapes>
</file>

<file path=xl/drawings/drawing17.xml><?xml version="1.0" encoding="utf-8"?>
<c:userShapes xmlns:c="http://schemas.openxmlformats.org/drawingml/2006/chart">
  <cdr:relSizeAnchor xmlns:cdr="http://schemas.openxmlformats.org/drawingml/2006/chartDrawing">
    <cdr:from>
      <cdr:x>0.09311</cdr:x>
      <cdr:y>0.66751</cdr:y>
    </cdr:from>
    <cdr:to>
      <cdr:x>0.23085</cdr:x>
      <cdr:y>0.72473</cdr:y>
    </cdr:to>
    <cdr:sp macro="" textlink="">
      <cdr:nvSpPr>
        <cdr:cNvPr id="2" name="TextBox 1">
          <a:extLst xmlns:a="http://schemas.openxmlformats.org/drawingml/2006/main">
            <a:ext uri="{FF2B5EF4-FFF2-40B4-BE49-F238E27FC236}">
              <a16:creationId xmlns:a16="http://schemas.microsoft.com/office/drawing/2014/main" id="{B455E46A-5F30-4E04-B178-18F370412D15}"/>
            </a:ext>
          </a:extLst>
        </cdr:cNvPr>
        <cdr:cNvSpPr txBox="1"/>
      </cdr:nvSpPr>
      <cdr:spPr>
        <a:xfrm xmlns:a="http://schemas.openxmlformats.org/drawingml/2006/main">
          <a:off x="1008744" y="4318001"/>
          <a:ext cx="1492258" cy="370147"/>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baseline="0">
              <a:solidFill>
                <a:schemeClr val="accent1"/>
              </a:solidFill>
            </a:rPr>
            <a:t>'Strongly Agree'</a:t>
          </a:r>
          <a:endParaRPr lang="en-GB" sz="1400" b="1">
            <a:solidFill>
              <a:schemeClr val="accent1"/>
            </a:solidFill>
          </a:endParaRPr>
        </a:p>
      </cdr:txBody>
    </cdr:sp>
  </cdr:relSizeAnchor>
  <cdr:relSizeAnchor xmlns:cdr="http://schemas.openxmlformats.org/drawingml/2006/chartDrawing">
    <cdr:from>
      <cdr:x>0.08817</cdr:x>
      <cdr:y>0.17866</cdr:y>
    </cdr:from>
    <cdr:to>
      <cdr:x>0.28661</cdr:x>
      <cdr:y>0.35717</cdr:y>
    </cdr:to>
    <cdr:sp macro="" textlink="">
      <cdr:nvSpPr>
        <cdr:cNvPr id="3" name="TextBox 1">
          <a:extLst xmlns:a="http://schemas.openxmlformats.org/drawingml/2006/main">
            <a:ext uri="{FF2B5EF4-FFF2-40B4-BE49-F238E27FC236}">
              <a16:creationId xmlns:a16="http://schemas.microsoft.com/office/drawing/2014/main" id="{7B251CA6-520C-4847-A51D-7F2A2B2F74E7}"/>
            </a:ext>
          </a:extLst>
        </cdr:cNvPr>
        <cdr:cNvSpPr txBox="1"/>
      </cdr:nvSpPr>
      <cdr:spPr>
        <a:xfrm xmlns:a="http://schemas.openxmlformats.org/drawingml/2006/main">
          <a:off x="955222" y="1155702"/>
          <a:ext cx="2149929" cy="1154752"/>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baseline="0">
              <a:solidFill>
                <a:schemeClr val="accent2"/>
              </a:solidFill>
            </a:rPr>
            <a:t>'Tend to Agree' + 'Neither Agree nor Disagree, ' + 'Tend to Disagree' + 'Strongly Disagree'</a:t>
          </a:r>
          <a:endParaRPr lang="en-GB" sz="1400" b="1">
            <a:solidFill>
              <a:schemeClr val="accent2"/>
            </a:solidFill>
          </a:endParaRPr>
        </a:p>
      </cdr:txBody>
    </cdr:sp>
  </cdr:relSizeAnchor>
  <cdr:relSizeAnchor xmlns:cdr="http://schemas.openxmlformats.org/drawingml/2006/chartDrawing">
    <cdr:from>
      <cdr:x>0.82115</cdr:x>
      <cdr:y>0.30234</cdr:y>
    </cdr:from>
    <cdr:to>
      <cdr:x>0.93017</cdr:x>
      <cdr:y>0.39089</cdr:y>
    </cdr:to>
    <cdr:sp macro="" textlink="">
      <cdr:nvSpPr>
        <cdr:cNvPr id="4" name="TextBox 1">
          <a:extLst xmlns:a="http://schemas.openxmlformats.org/drawingml/2006/main">
            <a:ext uri="{FF2B5EF4-FFF2-40B4-BE49-F238E27FC236}">
              <a16:creationId xmlns:a16="http://schemas.microsoft.com/office/drawing/2014/main" id="{97A0520A-11FE-4DEE-AADA-5631D3C2B56B}"/>
            </a:ext>
          </a:extLst>
        </cdr:cNvPr>
        <cdr:cNvSpPr txBox="1"/>
      </cdr:nvSpPr>
      <cdr:spPr>
        <a:xfrm xmlns:a="http://schemas.openxmlformats.org/drawingml/2006/main">
          <a:off x="8896351" y="1955800"/>
          <a:ext cx="1181082" cy="572816"/>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1">
              <a:solidFill>
                <a:schemeClr val="accent1"/>
              </a:solidFill>
            </a:rPr>
            <a:t>R = 0.812</a:t>
          </a:r>
        </a:p>
        <a:p xmlns:a="http://schemas.openxmlformats.org/drawingml/2006/main">
          <a:pPr algn="ctr"/>
          <a:r>
            <a:rPr lang="en-GB" sz="1400" b="1">
              <a:solidFill>
                <a:schemeClr val="accent1"/>
              </a:solidFill>
            </a:rPr>
            <a:t>p = 7.4E-5</a:t>
          </a:r>
        </a:p>
      </cdr:txBody>
    </cdr:sp>
  </cdr:relSizeAnchor>
  <cdr:relSizeAnchor xmlns:cdr="http://schemas.openxmlformats.org/drawingml/2006/chartDrawing">
    <cdr:from>
      <cdr:x>0.70401</cdr:x>
      <cdr:y>0.73819</cdr:y>
    </cdr:from>
    <cdr:to>
      <cdr:x>0.95679</cdr:x>
      <cdr:y>0.86454</cdr:y>
    </cdr:to>
    <cdr:sp macro="" textlink="">
      <cdr:nvSpPr>
        <cdr:cNvPr id="5" name="TextBox 1">
          <a:extLst xmlns:a="http://schemas.openxmlformats.org/drawingml/2006/main">
            <a:ext uri="{FF2B5EF4-FFF2-40B4-BE49-F238E27FC236}">
              <a16:creationId xmlns:a16="http://schemas.microsoft.com/office/drawing/2014/main" id="{C6C15CD3-228A-40F7-B1F0-ABD00C4F2FD6}"/>
            </a:ext>
          </a:extLst>
        </cdr:cNvPr>
        <cdr:cNvSpPr txBox="1"/>
      </cdr:nvSpPr>
      <cdr:spPr>
        <a:xfrm xmlns:a="http://schemas.openxmlformats.org/drawingml/2006/main">
          <a:off x="7627257" y="4775200"/>
          <a:ext cx="2738661" cy="817337"/>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0" baseline="0">
              <a:solidFill>
                <a:schemeClr val="tx1">
                  <a:lumMod val="65000"/>
                  <a:lumOff val="35000"/>
                </a:schemeClr>
              </a:solidFill>
            </a:rPr>
            <a:t>For overall clarity, data labels are ommitted for the Orange and Grey Series; Nations align vertically.</a:t>
          </a:r>
          <a:endParaRPr lang="en-GB" sz="1400" b="0">
            <a:solidFill>
              <a:schemeClr val="tx1">
                <a:lumMod val="65000"/>
                <a:lumOff val="35000"/>
              </a:schemeClr>
            </a:solidFill>
          </a:endParaRPr>
        </a:p>
      </cdr:txBody>
    </cdr:sp>
  </cdr:relSizeAnchor>
  <cdr:relSizeAnchor xmlns:cdr="http://schemas.openxmlformats.org/drawingml/2006/chartDrawing">
    <cdr:from>
      <cdr:x>0.00268</cdr:x>
      <cdr:y>0.03814</cdr:y>
    </cdr:from>
    <cdr:to>
      <cdr:x>0.13686</cdr:x>
      <cdr:y>0.10526</cdr:y>
    </cdr:to>
    <cdr:sp macro="" textlink="">
      <cdr:nvSpPr>
        <cdr:cNvPr id="6" name="TextBox 1">
          <a:extLst xmlns:a="http://schemas.openxmlformats.org/drawingml/2006/main">
            <a:ext uri="{FF2B5EF4-FFF2-40B4-BE49-F238E27FC236}">
              <a16:creationId xmlns:a16="http://schemas.microsoft.com/office/drawing/2014/main" id="{BD676B25-2A7A-4E1E-9198-F8670CD3D621}"/>
            </a:ext>
          </a:extLst>
        </cdr:cNvPr>
        <cdr:cNvSpPr txBox="1"/>
      </cdr:nvSpPr>
      <cdr:spPr>
        <a:xfrm xmlns:a="http://schemas.openxmlformats.org/drawingml/2006/main">
          <a:off x="27444" y="246687"/>
          <a:ext cx="1374091" cy="434127"/>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2000" b="1"/>
            <a:t>'MWA'</a:t>
          </a:r>
          <a:r>
            <a:rPr lang="en-GB" sz="1400" b="1"/>
            <a:t>(blue)</a:t>
          </a:r>
        </a:p>
      </cdr:txBody>
    </cdr:sp>
  </cdr:relSizeAnchor>
</c:userShapes>
</file>

<file path=xl/drawings/drawing18.xml><?xml version="1.0" encoding="utf-8"?>
<c:userShapes xmlns:c="http://schemas.openxmlformats.org/drawingml/2006/chart">
  <cdr:relSizeAnchor xmlns:cdr="http://schemas.openxmlformats.org/drawingml/2006/chartDrawing">
    <cdr:from>
      <cdr:x>0.53642</cdr:x>
      <cdr:y>0.63678</cdr:y>
    </cdr:from>
    <cdr:to>
      <cdr:x>0.75749</cdr:x>
      <cdr:y>0.66704</cdr:y>
    </cdr:to>
    <cdr:sp macro="" textlink="">
      <cdr:nvSpPr>
        <cdr:cNvPr id="45" name="TextBox 32">
          <a:extLst xmlns:a="http://schemas.openxmlformats.org/drawingml/2006/main">
            <a:ext uri="{FF2B5EF4-FFF2-40B4-BE49-F238E27FC236}">
              <a16:creationId xmlns:a16="http://schemas.microsoft.com/office/drawing/2014/main" id="{5615ACBB-BE05-47A8-B270-693A6B98FCA8}"/>
            </a:ext>
          </a:extLst>
        </cdr:cNvPr>
        <cdr:cNvSpPr txBox="1"/>
      </cdr:nvSpPr>
      <cdr:spPr>
        <a:xfrm xmlns:a="http://schemas.openxmlformats.org/drawingml/2006/main" rot="1471559">
          <a:off x="5885994" y="5883380"/>
          <a:ext cx="2425757" cy="279580"/>
        </a:xfrm>
        <a:prstGeom xmlns:a="http://schemas.openxmlformats.org/drawingml/2006/main" prst="rect">
          <a:avLst/>
        </a:prstGeom>
        <a:noFill xmlns:a="http://schemas.openxmlformats.org/drawingml/2006/main"/>
        <a:ln xmlns:a="http://schemas.openxmlformats.org/drawingml/2006/main" w="6350"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0" i="0" baseline="0">
              <a:solidFill>
                <a:schemeClr val="accent2">
                  <a:lumMod val="60000"/>
                  <a:lumOff val="40000"/>
                </a:schemeClr>
              </a:solidFill>
            </a:rPr>
            <a:t>Weakly reality-Constrained</a:t>
          </a:r>
        </a:p>
      </cdr:txBody>
    </cdr:sp>
  </cdr:relSizeAnchor>
  <cdr:relSizeAnchor xmlns:cdr="http://schemas.openxmlformats.org/drawingml/2006/chartDrawing">
    <cdr:from>
      <cdr:x>0.27866</cdr:x>
      <cdr:y>0.57697</cdr:y>
    </cdr:from>
    <cdr:to>
      <cdr:x>0.68215</cdr:x>
      <cdr:y>0.62469</cdr:y>
    </cdr:to>
    <cdr:sp macro="" textlink="">
      <cdr:nvSpPr>
        <cdr:cNvPr id="46" name="TextBox 32">
          <a:extLst xmlns:a="http://schemas.openxmlformats.org/drawingml/2006/main">
            <a:ext uri="{FF2B5EF4-FFF2-40B4-BE49-F238E27FC236}">
              <a16:creationId xmlns:a16="http://schemas.microsoft.com/office/drawing/2014/main" id="{1BC16175-5DCE-46E3-81A8-F0AA91904B82}"/>
            </a:ext>
          </a:extLst>
        </cdr:cNvPr>
        <cdr:cNvSpPr txBox="1"/>
      </cdr:nvSpPr>
      <cdr:spPr>
        <a:xfrm xmlns:a="http://schemas.openxmlformats.org/drawingml/2006/main" rot="19301030">
          <a:off x="3132757" y="5314022"/>
          <a:ext cx="4536124" cy="439512"/>
        </a:xfrm>
        <a:prstGeom xmlns:a="http://schemas.openxmlformats.org/drawingml/2006/main" prst="rect">
          <a:avLst/>
        </a:prstGeom>
        <a:noFill xmlns:a="http://schemas.openxmlformats.org/drawingml/2006/main"/>
        <a:ln xmlns:a="http://schemas.openxmlformats.org/drawingml/2006/main" w="6350"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0" i="0" baseline="0">
              <a:solidFill>
                <a:schemeClr val="accent1"/>
              </a:solidFill>
            </a:rPr>
            <a:t>Strongly Aligned to cultural narrative of catastrophe</a:t>
          </a:r>
        </a:p>
      </cdr:txBody>
    </cdr:sp>
  </cdr:relSizeAnchor>
  <cdr:relSizeAnchor xmlns:cdr="http://schemas.openxmlformats.org/drawingml/2006/chartDrawing">
    <cdr:from>
      <cdr:x>0.21123</cdr:x>
      <cdr:y>0.58076</cdr:y>
    </cdr:from>
    <cdr:to>
      <cdr:x>0.79167</cdr:x>
      <cdr:y>0.79381</cdr:y>
    </cdr:to>
    <cdr:cxnSp macro="">
      <cdr:nvCxnSpPr>
        <cdr:cNvPr id="49" name="Straight Connector 48">
          <a:extLst xmlns:a="http://schemas.openxmlformats.org/drawingml/2006/main">
            <a:ext uri="{FF2B5EF4-FFF2-40B4-BE49-F238E27FC236}">
              <a16:creationId xmlns:a16="http://schemas.microsoft.com/office/drawing/2014/main" id="{F17B06B8-3CE8-466B-BC53-369FFF27B86F}"/>
            </a:ext>
          </a:extLst>
        </cdr:cNvPr>
        <cdr:cNvCxnSpPr/>
      </cdr:nvCxnSpPr>
      <cdr:spPr>
        <a:xfrm xmlns:a="http://schemas.openxmlformats.org/drawingml/2006/main">
          <a:off x="2317750" y="5365750"/>
          <a:ext cx="6369050" cy="1968500"/>
        </a:xfrm>
        <a:prstGeom xmlns:a="http://schemas.openxmlformats.org/drawingml/2006/main" prst="line">
          <a:avLst/>
        </a:prstGeom>
        <a:ln xmlns:a="http://schemas.openxmlformats.org/drawingml/2006/main" w="28575">
          <a:solidFill>
            <a:schemeClr val="accent2">
              <a:alpha val="6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0.49759</cdr:x>
      <cdr:y>0.69759</cdr:y>
    </cdr:from>
    <cdr:to>
      <cdr:x>0.71965</cdr:x>
      <cdr:y>0.72784</cdr:y>
    </cdr:to>
    <cdr:sp macro="" textlink="">
      <cdr:nvSpPr>
        <cdr:cNvPr id="52" name="TextBox 32">
          <a:extLst xmlns:a="http://schemas.openxmlformats.org/drawingml/2006/main">
            <a:ext uri="{FF2B5EF4-FFF2-40B4-BE49-F238E27FC236}">
              <a16:creationId xmlns:a16="http://schemas.microsoft.com/office/drawing/2014/main" id="{0B1D0475-BD3B-4359-9528-F1847EA328EB}"/>
            </a:ext>
          </a:extLst>
        </cdr:cNvPr>
        <cdr:cNvSpPr txBox="1"/>
      </cdr:nvSpPr>
      <cdr:spPr>
        <a:xfrm xmlns:a="http://schemas.openxmlformats.org/drawingml/2006/main" rot="1070193">
          <a:off x="5459902" y="6445252"/>
          <a:ext cx="2436620" cy="279487"/>
        </a:xfrm>
        <a:prstGeom xmlns:a="http://schemas.openxmlformats.org/drawingml/2006/main" prst="rect">
          <a:avLst/>
        </a:prstGeom>
        <a:noFill xmlns:a="http://schemas.openxmlformats.org/drawingml/2006/main"/>
        <a:ln xmlns:a="http://schemas.openxmlformats.org/drawingml/2006/main" w="6350"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0" i="0" baseline="0">
              <a:solidFill>
                <a:srgbClr val="F1A069"/>
              </a:solidFill>
            </a:rPr>
            <a:t>Medium reality-Constrained</a:t>
          </a:r>
        </a:p>
      </cdr:txBody>
    </cdr:sp>
  </cdr:relSizeAnchor>
  <cdr:relSizeAnchor xmlns:cdr="http://schemas.openxmlformats.org/drawingml/2006/chartDrawing">
    <cdr:from>
      <cdr:x>0.48847</cdr:x>
      <cdr:y>0.76835</cdr:y>
    </cdr:from>
    <cdr:to>
      <cdr:x>0.72183</cdr:x>
      <cdr:y>0.8058</cdr:y>
    </cdr:to>
    <cdr:sp macro="" textlink="">
      <cdr:nvSpPr>
        <cdr:cNvPr id="53" name="TextBox 32">
          <a:extLst xmlns:a="http://schemas.openxmlformats.org/drawingml/2006/main">
            <a:ext uri="{FF2B5EF4-FFF2-40B4-BE49-F238E27FC236}">
              <a16:creationId xmlns:a16="http://schemas.microsoft.com/office/drawing/2014/main" id="{506A25BF-2B49-4129-A597-5FF31B449B3A}"/>
            </a:ext>
          </a:extLst>
        </cdr:cNvPr>
        <cdr:cNvSpPr txBox="1"/>
      </cdr:nvSpPr>
      <cdr:spPr>
        <a:xfrm xmlns:a="http://schemas.openxmlformats.org/drawingml/2006/main" rot="497440">
          <a:off x="5359849" y="7098994"/>
          <a:ext cx="2560612" cy="345972"/>
        </a:xfrm>
        <a:prstGeom xmlns:a="http://schemas.openxmlformats.org/drawingml/2006/main" prst="rect">
          <a:avLst/>
        </a:prstGeom>
        <a:noFill xmlns:a="http://schemas.openxmlformats.org/drawingml/2006/main"/>
        <a:ln xmlns:a="http://schemas.openxmlformats.org/drawingml/2006/main" w="6350"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0" i="0" baseline="0">
              <a:solidFill>
                <a:srgbClr val="EE8E4C"/>
              </a:solidFill>
            </a:rPr>
            <a:t>Strongly reality-Constrained</a:t>
          </a:r>
        </a:p>
      </cdr:txBody>
    </cdr:sp>
  </cdr:relSizeAnchor>
  <cdr:relSizeAnchor xmlns:cdr="http://schemas.openxmlformats.org/drawingml/2006/chartDrawing">
    <cdr:from>
      <cdr:x>0.51558</cdr:x>
      <cdr:y>0.83722</cdr:y>
    </cdr:from>
    <cdr:to>
      <cdr:x>0.71274</cdr:x>
      <cdr:y>0.86748</cdr:y>
    </cdr:to>
    <cdr:sp macro="" textlink="">
      <cdr:nvSpPr>
        <cdr:cNvPr id="54" name="TextBox 32">
          <a:extLst xmlns:a="http://schemas.openxmlformats.org/drawingml/2006/main">
            <a:ext uri="{FF2B5EF4-FFF2-40B4-BE49-F238E27FC236}">
              <a16:creationId xmlns:a16="http://schemas.microsoft.com/office/drawing/2014/main" id="{308FAC61-73F4-4114-9B86-73E7A59C9CB4}"/>
            </a:ext>
          </a:extLst>
        </cdr:cNvPr>
        <cdr:cNvSpPr txBox="1"/>
      </cdr:nvSpPr>
      <cdr:spPr>
        <a:xfrm xmlns:a="http://schemas.openxmlformats.org/drawingml/2006/main" rot="291415">
          <a:off x="5657345" y="7729927"/>
          <a:ext cx="2163397" cy="279388"/>
        </a:xfrm>
        <a:prstGeom xmlns:a="http://schemas.openxmlformats.org/drawingml/2006/main" prst="rect">
          <a:avLst/>
        </a:prstGeom>
        <a:noFill xmlns:a="http://schemas.openxmlformats.org/drawingml/2006/main"/>
        <a:ln xmlns:a="http://schemas.openxmlformats.org/drawingml/2006/main" w="6350"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0" i="0" baseline="0">
              <a:solidFill>
                <a:schemeClr val="accent2"/>
              </a:solidFill>
            </a:rPr>
            <a:t>Fully reality-Constrained</a:t>
          </a:r>
        </a:p>
      </cdr:txBody>
    </cdr:sp>
  </cdr:relSizeAnchor>
  <cdr:relSizeAnchor xmlns:cdr="http://schemas.openxmlformats.org/drawingml/2006/chartDrawing">
    <cdr:from>
      <cdr:x>0.24016</cdr:x>
      <cdr:y>0.48703</cdr:y>
    </cdr:from>
    <cdr:to>
      <cdr:x>0.64093</cdr:x>
      <cdr:y>0.53357</cdr:y>
    </cdr:to>
    <cdr:sp macro="" textlink="">
      <cdr:nvSpPr>
        <cdr:cNvPr id="55" name="TextBox 32">
          <a:extLst xmlns:a="http://schemas.openxmlformats.org/drawingml/2006/main">
            <a:ext uri="{FF2B5EF4-FFF2-40B4-BE49-F238E27FC236}">
              <a16:creationId xmlns:a16="http://schemas.microsoft.com/office/drawing/2014/main" id="{7E12AF2D-DC0F-4BD2-89CA-38E4E8C6E9CF}"/>
            </a:ext>
          </a:extLst>
        </cdr:cNvPr>
        <cdr:cNvSpPr txBox="1"/>
      </cdr:nvSpPr>
      <cdr:spPr>
        <a:xfrm xmlns:a="http://schemas.openxmlformats.org/drawingml/2006/main" rot="20058919">
          <a:off x="2699885" y="4485658"/>
          <a:ext cx="4505647" cy="428643"/>
        </a:xfrm>
        <a:prstGeom xmlns:a="http://schemas.openxmlformats.org/drawingml/2006/main" prst="rect">
          <a:avLst/>
        </a:prstGeom>
        <a:noFill xmlns:a="http://schemas.openxmlformats.org/drawingml/2006/main"/>
        <a:ln xmlns:a="http://schemas.openxmlformats.org/drawingml/2006/main" w="6350"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0" i="0" baseline="0">
              <a:solidFill>
                <a:srgbClr val="82A1D8"/>
              </a:solidFill>
            </a:rPr>
            <a:t>Weakly Aligned to cultural narrative of catastrophe</a:t>
          </a:r>
        </a:p>
      </cdr:txBody>
    </cdr:sp>
  </cdr:relSizeAnchor>
  <cdr:relSizeAnchor xmlns:cdr="http://schemas.openxmlformats.org/drawingml/2006/chartDrawing">
    <cdr:from>
      <cdr:x>0.20853</cdr:x>
      <cdr:y>0.66804</cdr:y>
    </cdr:from>
    <cdr:to>
      <cdr:x>0.39895</cdr:x>
      <cdr:y>0.70396</cdr:y>
    </cdr:to>
    <cdr:sp macro="" textlink="">
      <cdr:nvSpPr>
        <cdr:cNvPr id="56" name="TextBox 32">
          <a:extLst xmlns:a="http://schemas.openxmlformats.org/drawingml/2006/main">
            <a:ext uri="{FF2B5EF4-FFF2-40B4-BE49-F238E27FC236}">
              <a16:creationId xmlns:a16="http://schemas.microsoft.com/office/drawing/2014/main" id="{5CD12C6B-6E98-4311-AD43-7AF74134349F}"/>
            </a:ext>
          </a:extLst>
        </cdr:cNvPr>
        <cdr:cNvSpPr txBox="1"/>
      </cdr:nvSpPr>
      <cdr:spPr>
        <a:xfrm xmlns:a="http://schemas.openxmlformats.org/drawingml/2006/main" rot="19620047">
          <a:off x="2344324" y="6152783"/>
          <a:ext cx="2140764" cy="330865"/>
        </a:xfrm>
        <a:prstGeom xmlns:a="http://schemas.openxmlformats.org/drawingml/2006/main" prst="rect">
          <a:avLst/>
        </a:prstGeom>
        <a:noFill xmlns:a="http://schemas.openxmlformats.org/drawingml/2006/main"/>
        <a:ln xmlns:a="http://schemas.openxmlformats.org/drawingml/2006/main" w="6350"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0" i="0" baseline="0">
              <a:solidFill>
                <a:srgbClr val="5982CB"/>
              </a:solidFill>
            </a:rPr>
            <a:t>Medium Aligned</a:t>
          </a:r>
        </a:p>
      </cdr:txBody>
    </cdr:sp>
  </cdr:relSizeAnchor>
  <cdr:relSizeAnchor xmlns:cdr="http://schemas.openxmlformats.org/drawingml/2006/chartDrawing">
    <cdr:from>
      <cdr:x>0.78935</cdr:x>
      <cdr:y>0.86819</cdr:y>
    </cdr:from>
    <cdr:to>
      <cdr:x>0.83333</cdr:x>
      <cdr:y>0.90646</cdr:y>
    </cdr:to>
    <cdr:sp macro="" textlink="">
      <cdr:nvSpPr>
        <cdr:cNvPr id="37" name="TextBox 36">
          <a:extLst xmlns:a="http://schemas.openxmlformats.org/drawingml/2006/main">
            <a:ext uri="{FF2B5EF4-FFF2-40B4-BE49-F238E27FC236}">
              <a16:creationId xmlns:a16="http://schemas.microsoft.com/office/drawing/2014/main" id="{7FF9BA0B-B8E6-430E-B7BA-C829A99C821A}"/>
            </a:ext>
          </a:extLst>
        </cdr:cNvPr>
        <cdr:cNvSpPr txBox="1"/>
      </cdr:nvSpPr>
      <cdr:spPr>
        <a:xfrm xmlns:a="http://schemas.openxmlformats.org/drawingml/2006/main">
          <a:off x="8661381" y="8015911"/>
          <a:ext cx="482620" cy="35338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200" b="1">
              <a:solidFill>
                <a:schemeClr val="tx1">
                  <a:lumMod val="65000"/>
                  <a:lumOff val="35000"/>
                </a:schemeClr>
              </a:solidFill>
            </a:rPr>
            <a:t>FC </a:t>
          </a:r>
          <a:endParaRPr lang="en-GB" sz="1000" b="1">
            <a:solidFill>
              <a:schemeClr val="tx1">
                <a:lumMod val="65000"/>
                <a:lumOff val="35000"/>
              </a:schemeClr>
            </a:solidFill>
          </a:endParaRPr>
        </a:p>
      </cdr:txBody>
    </cdr:sp>
  </cdr:relSizeAnchor>
  <cdr:relSizeAnchor xmlns:cdr="http://schemas.openxmlformats.org/drawingml/2006/chartDrawing">
    <cdr:from>
      <cdr:x>0.78646</cdr:x>
      <cdr:y>0.73112</cdr:y>
    </cdr:from>
    <cdr:to>
      <cdr:x>0.88137</cdr:x>
      <cdr:y>0.76647</cdr:y>
    </cdr:to>
    <cdr:sp macro="" textlink="">
      <cdr:nvSpPr>
        <cdr:cNvPr id="57" name="TextBox 1">
          <a:extLst xmlns:a="http://schemas.openxmlformats.org/drawingml/2006/main">
            <a:ext uri="{FF2B5EF4-FFF2-40B4-BE49-F238E27FC236}">
              <a16:creationId xmlns:a16="http://schemas.microsoft.com/office/drawing/2014/main" id="{9F133AA4-1308-45EF-9CB6-A58B84DB92F6}"/>
            </a:ext>
          </a:extLst>
        </cdr:cNvPr>
        <cdr:cNvSpPr txBox="1"/>
      </cdr:nvSpPr>
      <cdr:spPr>
        <a:xfrm xmlns:a="http://schemas.openxmlformats.org/drawingml/2006/main">
          <a:off x="8629626" y="6755036"/>
          <a:ext cx="1041428" cy="32660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tx1">
                  <a:lumMod val="65000"/>
                  <a:lumOff val="35000"/>
                </a:schemeClr>
              </a:solidFill>
            </a:rPr>
            <a:t>WC (r=-0.75)</a:t>
          </a:r>
        </a:p>
      </cdr:txBody>
    </cdr:sp>
  </cdr:relSizeAnchor>
  <cdr:relSizeAnchor xmlns:cdr="http://schemas.openxmlformats.org/drawingml/2006/chartDrawing">
    <cdr:from>
      <cdr:x>0.78646</cdr:x>
      <cdr:y>0.77742</cdr:y>
    </cdr:from>
    <cdr:to>
      <cdr:x>0.82523</cdr:x>
      <cdr:y>0.81276</cdr:y>
    </cdr:to>
    <cdr:sp macro="" textlink="">
      <cdr:nvSpPr>
        <cdr:cNvPr id="58" name="TextBox 1">
          <a:extLst xmlns:a="http://schemas.openxmlformats.org/drawingml/2006/main">
            <a:ext uri="{FF2B5EF4-FFF2-40B4-BE49-F238E27FC236}">
              <a16:creationId xmlns:a16="http://schemas.microsoft.com/office/drawing/2014/main" id="{9F133AA4-1308-45EF-9CB6-A58B84DB92F6}"/>
            </a:ext>
          </a:extLst>
        </cdr:cNvPr>
        <cdr:cNvSpPr txBox="1"/>
      </cdr:nvSpPr>
      <cdr:spPr>
        <a:xfrm xmlns:a="http://schemas.openxmlformats.org/drawingml/2006/main">
          <a:off x="8629683" y="7182770"/>
          <a:ext cx="425415" cy="32651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tx1">
                  <a:lumMod val="65000"/>
                  <a:lumOff val="35000"/>
                </a:schemeClr>
              </a:solidFill>
            </a:rPr>
            <a:t>MC</a:t>
          </a:r>
        </a:p>
      </cdr:txBody>
    </cdr:sp>
  </cdr:relSizeAnchor>
  <cdr:relSizeAnchor xmlns:cdr="http://schemas.openxmlformats.org/drawingml/2006/chartDrawing">
    <cdr:from>
      <cdr:x>0.78935</cdr:x>
      <cdr:y>0.8188</cdr:y>
    </cdr:from>
    <cdr:to>
      <cdr:x>0.87558</cdr:x>
      <cdr:y>0.85415</cdr:y>
    </cdr:to>
    <cdr:sp macro="" textlink="">
      <cdr:nvSpPr>
        <cdr:cNvPr id="59" name="TextBox 1">
          <a:extLst xmlns:a="http://schemas.openxmlformats.org/drawingml/2006/main">
            <a:ext uri="{FF2B5EF4-FFF2-40B4-BE49-F238E27FC236}">
              <a16:creationId xmlns:a16="http://schemas.microsoft.com/office/drawing/2014/main" id="{9F133AA4-1308-45EF-9CB6-A58B84DB92F6}"/>
            </a:ext>
          </a:extLst>
        </cdr:cNvPr>
        <cdr:cNvSpPr txBox="1"/>
      </cdr:nvSpPr>
      <cdr:spPr>
        <a:xfrm xmlns:a="http://schemas.openxmlformats.org/drawingml/2006/main">
          <a:off x="8661380" y="7565079"/>
          <a:ext cx="946170" cy="32660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tx1">
                  <a:lumMod val="65000"/>
                  <a:lumOff val="35000"/>
                </a:schemeClr>
              </a:solidFill>
            </a:rPr>
            <a:t>SC (r=-0.57)</a:t>
          </a:r>
        </a:p>
      </cdr:txBody>
    </cdr:sp>
  </cdr:relSizeAnchor>
  <cdr:relSizeAnchor xmlns:cdr="http://schemas.openxmlformats.org/drawingml/2006/chartDrawing">
    <cdr:from>
      <cdr:x>0.78819</cdr:x>
      <cdr:y>0.25401</cdr:y>
    </cdr:from>
    <cdr:to>
      <cdr:x>0.87384</cdr:x>
      <cdr:y>0.28711</cdr:y>
    </cdr:to>
    <cdr:sp macro="" textlink="">
      <cdr:nvSpPr>
        <cdr:cNvPr id="60" name="TextBox 1">
          <a:extLst xmlns:a="http://schemas.openxmlformats.org/drawingml/2006/main">
            <a:ext uri="{FF2B5EF4-FFF2-40B4-BE49-F238E27FC236}">
              <a16:creationId xmlns:a16="http://schemas.microsoft.com/office/drawing/2014/main" id="{9F133AA4-1308-45EF-9CB6-A58B84DB92F6}"/>
            </a:ext>
          </a:extLst>
        </cdr:cNvPr>
        <cdr:cNvSpPr txBox="1"/>
      </cdr:nvSpPr>
      <cdr:spPr>
        <a:xfrm xmlns:a="http://schemas.openxmlformats.org/drawingml/2006/main">
          <a:off x="8861006" y="2339522"/>
          <a:ext cx="962896" cy="304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tx1">
                  <a:lumMod val="65000"/>
                  <a:lumOff val="35000"/>
                </a:schemeClr>
              </a:solidFill>
            </a:rPr>
            <a:t>SA (r=0.94)</a:t>
          </a:r>
        </a:p>
      </cdr:txBody>
    </cdr:sp>
  </cdr:relSizeAnchor>
  <cdr:relSizeAnchor xmlns:cdr="http://schemas.openxmlformats.org/drawingml/2006/chartDrawing">
    <cdr:from>
      <cdr:x>0.77067</cdr:x>
      <cdr:y>0.32725</cdr:y>
    </cdr:from>
    <cdr:to>
      <cdr:x>0.89074</cdr:x>
      <cdr:y>0.38616</cdr:y>
    </cdr:to>
    <cdr:sp macro="" textlink="">
      <cdr:nvSpPr>
        <cdr:cNvPr id="61" name="TextBox 1">
          <a:extLst xmlns:a="http://schemas.openxmlformats.org/drawingml/2006/main">
            <a:ext uri="{FF2B5EF4-FFF2-40B4-BE49-F238E27FC236}">
              <a16:creationId xmlns:a16="http://schemas.microsoft.com/office/drawing/2014/main" id="{C4405D7D-6D04-428F-8C35-AB7989633B5D}"/>
            </a:ext>
          </a:extLst>
        </cdr:cNvPr>
        <cdr:cNvSpPr txBox="1"/>
      </cdr:nvSpPr>
      <cdr:spPr>
        <a:xfrm xmlns:a="http://schemas.openxmlformats.org/drawingml/2006/main">
          <a:off x="8120136" y="3024435"/>
          <a:ext cx="1265163" cy="54444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tx1">
                  <a:lumMod val="65000"/>
                  <a:lumOff val="35000"/>
                </a:schemeClr>
              </a:solidFill>
            </a:rPr>
            <a:t>WA (r=0.89)</a:t>
          </a:r>
        </a:p>
        <a:p xmlns:a="http://schemas.openxmlformats.org/drawingml/2006/main">
          <a:r>
            <a:rPr lang="en-GB" sz="1200" b="1">
              <a:solidFill>
                <a:srgbClr val="00B050"/>
              </a:solidFill>
            </a:rPr>
            <a:t>&amp; WA1(r=0.7)</a:t>
          </a:r>
        </a:p>
      </cdr:txBody>
    </cdr:sp>
  </cdr:relSizeAnchor>
  <cdr:relSizeAnchor xmlns:cdr="http://schemas.openxmlformats.org/drawingml/2006/chartDrawing">
    <cdr:from>
      <cdr:x>0.78569</cdr:x>
      <cdr:y>0.27576</cdr:y>
    </cdr:from>
    <cdr:to>
      <cdr:x>0.89195</cdr:x>
      <cdr:y>0.30602</cdr:y>
    </cdr:to>
    <cdr:sp macro="" textlink="">
      <cdr:nvSpPr>
        <cdr:cNvPr id="62" name="TextBox 1">
          <a:extLst xmlns:a="http://schemas.openxmlformats.org/drawingml/2006/main">
            <a:ext uri="{FF2B5EF4-FFF2-40B4-BE49-F238E27FC236}">
              <a16:creationId xmlns:a16="http://schemas.microsoft.com/office/drawing/2014/main" id="{C4405D7D-6D04-428F-8C35-AB7989633B5D}"/>
            </a:ext>
          </a:extLst>
        </cdr:cNvPr>
        <cdr:cNvSpPr txBox="1"/>
      </cdr:nvSpPr>
      <cdr:spPr>
        <a:xfrm xmlns:a="http://schemas.openxmlformats.org/drawingml/2006/main">
          <a:off x="8278394" y="2548566"/>
          <a:ext cx="1119606" cy="2796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tx1">
                  <a:lumMod val="65000"/>
                  <a:lumOff val="35000"/>
                </a:schemeClr>
              </a:solidFill>
            </a:rPr>
            <a:t>MSA (r=0.67)</a:t>
          </a:r>
        </a:p>
      </cdr:txBody>
    </cdr:sp>
  </cdr:relSizeAnchor>
  <cdr:relSizeAnchor xmlns:cdr="http://schemas.openxmlformats.org/drawingml/2006/chartDrawing">
    <cdr:from>
      <cdr:x>0.01485</cdr:x>
      <cdr:y>0.97862</cdr:y>
    </cdr:from>
    <cdr:to>
      <cdr:x>0.06867</cdr:x>
      <cdr:y>0.97899</cdr:y>
    </cdr:to>
    <cdr:cxnSp macro="">
      <cdr:nvCxnSpPr>
        <cdr:cNvPr id="26" name="Straight Connector 25">
          <a:extLst xmlns:a="http://schemas.openxmlformats.org/drawingml/2006/main">
            <a:ext uri="{FF2B5EF4-FFF2-40B4-BE49-F238E27FC236}">
              <a16:creationId xmlns:a16="http://schemas.microsoft.com/office/drawing/2014/main" id="{B227D7BB-8D4E-4CC3-98B2-2CD8CFA5F1A4}"/>
            </a:ext>
          </a:extLst>
        </cdr:cNvPr>
        <cdr:cNvCxnSpPr/>
      </cdr:nvCxnSpPr>
      <cdr:spPr>
        <a:xfrm xmlns:a="http://schemas.openxmlformats.org/drawingml/2006/main">
          <a:off x="166928" y="9013311"/>
          <a:ext cx="605056" cy="3408"/>
        </a:xfrm>
        <a:prstGeom xmlns:a="http://schemas.openxmlformats.org/drawingml/2006/main" prst="line">
          <a:avLst/>
        </a:prstGeom>
        <a:ln xmlns:a="http://schemas.openxmlformats.org/drawingml/2006/main" w="31750">
          <a:solidFill>
            <a:schemeClr val="accent2">
              <a:alpha val="6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0.06163</cdr:x>
      <cdr:y>0.96494</cdr:y>
    </cdr:from>
    <cdr:to>
      <cdr:x>0.22164</cdr:x>
      <cdr:y>1</cdr:y>
    </cdr:to>
    <cdr:sp macro="" textlink="">
      <cdr:nvSpPr>
        <cdr:cNvPr id="39" name="TextBox 1">
          <a:extLst xmlns:a="http://schemas.openxmlformats.org/drawingml/2006/main">
            <a:ext uri="{FF2B5EF4-FFF2-40B4-BE49-F238E27FC236}">
              <a16:creationId xmlns:a16="http://schemas.microsoft.com/office/drawing/2014/main" id="{90434706-48B2-4BAE-A067-B89AE9EE2863}"/>
            </a:ext>
          </a:extLst>
        </cdr:cNvPr>
        <cdr:cNvSpPr txBox="1"/>
      </cdr:nvSpPr>
      <cdr:spPr>
        <a:xfrm xmlns:a="http://schemas.openxmlformats.org/drawingml/2006/main">
          <a:off x="692858" y="8887277"/>
          <a:ext cx="1798868" cy="32294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100" b="0">
              <a:solidFill>
                <a:schemeClr val="tx1">
                  <a:lumMod val="65000"/>
                  <a:lumOff val="35000"/>
                </a:schemeClr>
              </a:solidFill>
            </a:rPr>
            <a:t>Intuited, not measured</a:t>
          </a:r>
        </a:p>
      </cdr:txBody>
    </cdr:sp>
  </cdr:relSizeAnchor>
  <cdr:relSizeAnchor xmlns:cdr="http://schemas.openxmlformats.org/drawingml/2006/chartDrawing">
    <cdr:from>
      <cdr:x>0.76232</cdr:x>
      <cdr:y>0.97465</cdr:y>
    </cdr:from>
    <cdr:to>
      <cdr:x>0.80803</cdr:x>
      <cdr:y>0.97489</cdr:y>
    </cdr:to>
    <cdr:cxnSp macro="">
      <cdr:nvCxnSpPr>
        <cdr:cNvPr id="23" name="Straight Connector 22">
          <a:extLst xmlns:a="http://schemas.openxmlformats.org/drawingml/2006/main">
            <a:ext uri="{FF2B5EF4-FFF2-40B4-BE49-F238E27FC236}">
              <a16:creationId xmlns:a16="http://schemas.microsoft.com/office/drawing/2014/main" id="{AA5A5D22-32B9-47EF-917F-042582BD56FA}"/>
            </a:ext>
          </a:extLst>
        </cdr:cNvPr>
        <cdr:cNvCxnSpPr/>
      </cdr:nvCxnSpPr>
      <cdr:spPr>
        <a:xfrm xmlns:a="http://schemas.openxmlformats.org/drawingml/2006/main">
          <a:off x="8570192" y="8976733"/>
          <a:ext cx="513882" cy="2210"/>
        </a:xfrm>
        <a:prstGeom xmlns:a="http://schemas.openxmlformats.org/drawingml/2006/main" prst="line">
          <a:avLst/>
        </a:prstGeom>
        <a:ln xmlns:a="http://schemas.openxmlformats.org/drawingml/2006/main" w="50800">
          <a:solidFill>
            <a:schemeClr val="accent2"/>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0.8044</cdr:x>
      <cdr:y>0.95395</cdr:y>
    </cdr:from>
    <cdr:to>
      <cdr:x>1</cdr:x>
      <cdr:y>0.99961</cdr:y>
    </cdr:to>
    <cdr:sp macro="" textlink="">
      <cdr:nvSpPr>
        <cdr:cNvPr id="24" name="TextBox 1">
          <a:extLst xmlns:a="http://schemas.openxmlformats.org/drawingml/2006/main">
            <a:ext uri="{FF2B5EF4-FFF2-40B4-BE49-F238E27FC236}">
              <a16:creationId xmlns:a16="http://schemas.microsoft.com/office/drawing/2014/main" id="{A464D767-315E-438A-9B0F-4403440E7758}"/>
            </a:ext>
          </a:extLst>
        </cdr:cNvPr>
        <cdr:cNvSpPr txBox="1"/>
      </cdr:nvSpPr>
      <cdr:spPr>
        <a:xfrm xmlns:a="http://schemas.openxmlformats.org/drawingml/2006/main">
          <a:off x="8826500" y="8807744"/>
          <a:ext cx="2146298" cy="4215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100" b="0">
              <a:solidFill>
                <a:schemeClr val="tx1">
                  <a:lumMod val="65000"/>
                  <a:lumOff val="35000"/>
                </a:schemeClr>
              </a:solidFill>
            </a:rPr>
            <a:t>Estimated from measurement, and spot</a:t>
          </a:r>
          <a:r>
            <a:rPr lang="en-GB" sz="1100" b="0" baseline="0">
              <a:solidFill>
                <a:schemeClr val="tx1">
                  <a:lumMod val="65000"/>
                  <a:lumOff val="35000"/>
                </a:schemeClr>
              </a:solidFill>
            </a:rPr>
            <a:t> </a:t>
          </a:r>
          <a:r>
            <a:rPr lang="en-GB" sz="1100" b="0">
              <a:solidFill>
                <a:schemeClr val="tx1">
                  <a:lumMod val="65000"/>
                  <a:lumOff val="35000"/>
                </a:schemeClr>
              </a:solidFill>
            </a:rPr>
            <a:t>measurement</a:t>
          </a:r>
          <a:r>
            <a:rPr lang="en-GB" sz="1100" b="0" baseline="0">
              <a:solidFill>
                <a:schemeClr val="tx1">
                  <a:lumMod val="65000"/>
                  <a:lumOff val="35000"/>
                </a:schemeClr>
              </a:solidFill>
            </a:rPr>
            <a:t> confiined</a:t>
          </a:r>
          <a:endParaRPr lang="en-GB" sz="1100" b="0">
            <a:solidFill>
              <a:schemeClr val="tx1">
                <a:lumMod val="65000"/>
                <a:lumOff val="35000"/>
              </a:schemeClr>
            </a:solidFill>
          </a:endParaRPr>
        </a:p>
      </cdr:txBody>
    </cdr:sp>
  </cdr:relSizeAnchor>
  <cdr:relSizeAnchor xmlns:cdr="http://schemas.openxmlformats.org/drawingml/2006/chartDrawing">
    <cdr:from>
      <cdr:x>0.14989</cdr:x>
      <cdr:y>0.42244</cdr:y>
    </cdr:from>
    <cdr:to>
      <cdr:x>0.22049</cdr:x>
      <cdr:y>0.45263</cdr:y>
    </cdr:to>
    <cdr:sp macro="" textlink="">
      <cdr:nvSpPr>
        <cdr:cNvPr id="27" name="TextBox 1">
          <a:extLst xmlns:a="http://schemas.openxmlformats.org/drawingml/2006/main">
            <a:ext uri="{FF2B5EF4-FFF2-40B4-BE49-F238E27FC236}">
              <a16:creationId xmlns:a16="http://schemas.microsoft.com/office/drawing/2014/main" id="{45939C52-6E28-4CE6-9779-F08E248BB3A8}"/>
            </a:ext>
          </a:extLst>
        </cdr:cNvPr>
        <cdr:cNvSpPr txBox="1"/>
      </cdr:nvSpPr>
      <cdr:spPr>
        <a:xfrm xmlns:a="http://schemas.openxmlformats.org/drawingml/2006/main">
          <a:off x="1644733" y="3902988"/>
          <a:ext cx="774680" cy="2789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000" b="1">
              <a:solidFill>
                <a:schemeClr val="tx1">
                  <a:lumMod val="65000"/>
                  <a:lumOff val="35000"/>
                </a:schemeClr>
              </a:solidFill>
            </a:rPr>
            <a:t>48 nations</a:t>
          </a:r>
        </a:p>
      </cdr:txBody>
    </cdr:sp>
  </cdr:relSizeAnchor>
  <cdr:relSizeAnchor xmlns:cdr="http://schemas.openxmlformats.org/drawingml/2006/chartDrawing">
    <cdr:from>
      <cdr:x>0.14526</cdr:x>
      <cdr:y>0.6405</cdr:y>
    </cdr:from>
    <cdr:to>
      <cdr:x>0.21701</cdr:x>
      <cdr:y>0.6915</cdr:y>
    </cdr:to>
    <cdr:sp macro="" textlink="">
      <cdr:nvSpPr>
        <cdr:cNvPr id="30" name="TextBox 1">
          <a:extLst xmlns:a="http://schemas.openxmlformats.org/drawingml/2006/main">
            <a:ext uri="{FF2B5EF4-FFF2-40B4-BE49-F238E27FC236}">
              <a16:creationId xmlns:a16="http://schemas.microsoft.com/office/drawing/2014/main" id="{30498638-D1EB-44F6-A29F-B261A5FFC7BF}"/>
            </a:ext>
          </a:extLst>
        </cdr:cNvPr>
        <cdr:cNvSpPr txBox="1"/>
      </cdr:nvSpPr>
      <cdr:spPr>
        <a:xfrm xmlns:a="http://schemas.openxmlformats.org/drawingml/2006/main">
          <a:off x="1633045" y="5899150"/>
          <a:ext cx="806629" cy="46971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000" b="1">
              <a:solidFill>
                <a:schemeClr val="tx1">
                  <a:lumMod val="65000"/>
                  <a:lumOff val="35000"/>
                </a:schemeClr>
              </a:solidFill>
            </a:rPr>
            <a:t>24 nations</a:t>
          </a:r>
        </a:p>
        <a:p xmlns:a="http://schemas.openxmlformats.org/drawingml/2006/main">
          <a:pPr algn="l"/>
          <a:r>
            <a:rPr lang="en-GB" sz="1000" b="1">
              <a:solidFill>
                <a:srgbClr val="00B050"/>
              </a:solidFill>
            </a:rPr>
            <a:t>37</a:t>
          </a:r>
          <a:r>
            <a:rPr lang="en-GB" sz="1000" b="1" baseline="0">
              <a:solidFill>
                <a:srgbClr val="00B050"/>
              </a:solidFill>
            </a:rPr>
            <a:t> nations</a:t>
          </a:r>
          <a:endParaRPr lang="en-GB" sz="1000" b="1">
            <a:solidFill>
              <a:srgbClr val="00B050"/>
            </a:solidFill>
          </a:endParaRPr>
        </a:p>
      </cdr:txBody>
    </cdr:sp>
  </cdr:relSizeAnchor>
  <cdr:relSizeAnchor xmlns:cdr="http://schemas.openxmlformats.org/drawingml/2006/chartDrawing">
    <cdr:from>
      <cdr:x>0.1441</cdr:x>
      <cdr:y>0.71472</cdr:y>
    </cdr:from>
    <cdr:to>
      <cdr:x>0.21412</cdr:x>
      <cdr:y>0.74492</cdr:y>
    </cdr:to>
    <cdr:sp macro="" textlink="">
      <cdr:nvSpPr>
        <cdr:cNvPr id="31" name="TextBox 1">
          <a:extLst xmlns:a="http://schemas.openxmlformats.org/drawingml/2006/main">
            <a:ext uri="{FF2B5EF4-FFF2-40B4-BE49-F238E27FC236}">
              <a16:creationId xmlns:a16="http://schemas.microsoft.com/office/drawing/2014/main" id="{30498638-D1EB-44F6-A29F-B261A5FFC7BF}"/>
            </a:ext>
          </a:extLst>
        </cdr:cNvPr>
        <cdr:cNvSpPr txBox="1"/>
      </cdr:nvSpPr>
      <cdr:spPr>
        <a:xfrm xmlns:a="http://schemas.openxmlformats.org/drawingml/2006/main">
          <a:off x="1581203" y="6603511"/>
          <a:ext cx="768315" cy="279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000" b="1">
              <a:solidFill>
                <a:schemeClr val="tx1">
                  <a:lumMod val="65000"/>
                  <a:lumOff val="35000"/>
                </a:schemeClr>
              </a:solidFill>
            </a:rPr>
            <a:t>16 nations</a:t>
          </a:r>
        </a:p>
      </cdr:txBody>
    </cdr:sp>
  </cdr:relSizeAnchor>
  <cdr:relSizeAnchor xmlns:cdr="http://schemas.openxmlformats.org/drawingml/2006/chartDrawing">
    <cdr:from>
      <cdr:x>0.14757</cdr:x>
      <cdr:y>0.83888</cdr:y>
    </cdr:from>
    <cdr:to>
      <cdr:x>0.21759</cdr:x>
      <cdr:y>0.86907</cdr:y>
    </cdr:to>
    <cdr:sp macro="" textlink="">
      <cdr:nvSpPr>
        <cdr:cNvPr id="32" name="TextBox 1">
          <a:extLst xmlns:a="http://schemas.openxmlformats.org/drawingml/2006/main">
            <a:ext uri="{FF2B5EF4-FFF2-40B4-BE49-F238E27FC236}">
              <a16:creationId xmlns:a16="http://schemas.microsoft.com/office/drawing/2014/main" id="{30498638-D1EB-44F6-A29F-B261A5FFC7BF}"/>
            </a:ext>
          </a:extLst>
        </cdr:cNvPr>
        <cdr:cNvSpPr txBox="1"/>
      </cdr:nvSpPr>
      <cdr:spPr>
        <a:xfrm xmlns:a="http://schemas.openxmlformats.org/drawingml/2006/main">
          <a:off x="1619246" y="7750613"/>
          <a:ext cx="768315" cy="2789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000" b="1">
              <a:solidFill>
                <a:schemeClr val="tx1">
                  <a:lumMod val="65000"/>
                  <a:lumOff val="35000"/>
                </a:schemeClr>
              </a:solidFill>
            </a:rPr>
            <a:t>24 nations</a:t>
          </a:r>
        </a:p>
      </cdr:txBody>
    </cdr:sp>
  </cdr:relSizeAnchor>
  <cdr:relSizeAnchor xmlns:cdr="http://schemas.openxmlformats.org/drawingml/2006/chartDrawing">
    <cdr:from>
      <cdr:x>0.38461</cdr:x>
      <cdr:y>0.06602</cdr:y>
    </cdr:from>
    <cdr:to>
      <cdr:x>0.61834</cdr:x>
      <cdr:y>0.10103</cdr:y>
    </cdr:to>
    <cdr:sp macro="" textlink="">
      <cdr:nvSpPr>
        <cdr:cNvPr id="33" name="TextBox 1">
          <a:extLst xmlns:a="http://schemas.openxmlformats.org/drawingml/2006/main">
            <a:ext uri="{FF2B5EF4-FFF2-40B4-BE49-F238E27FC236}">
              <a16:creationId xmlns:a16="http://schemas.microsoft.com/office/drawing/2014/main" id="{C2581812-C6D1-435B-9FDE-AF5FD3661DE4}"/>
            </a:ext>
          </a:extLst>
        </cdr:cNvPr>
        <cdr:cNvSpPr txBox="1"/>
      </cdr:nvSpPr>
      <cdr:spPr>
        <a:xfrm xmlns:a="http://schemas.openxmlformats.org/drawingml/2006/main">
          <a:off x="4052378" y="610166"/>
          <a:ext cx="2462721" cy="323562"/>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u="none" baseline="0">
              <a:solidFill>
                <a:schemeClr val="tx1">
                  <a:lumMod val="65000"/>
                  <a:lumOff val="35000"/>
                </a:schemeClr>
              </a:solidFill>
            </a:rPr>
            <a:t>For subsets of 64 Nations.</a:t>
          </a:r>
          <a:endParaRPr lang="en-GB" sz="1400" b="0" u="none">
            <a:solidFill>
              <a:schemeClr val="tx1">
                <a:lumMod val="65000"/>
                <a:lumOff val="35000"/>
              </a:schemeClr>
            </a:solidFill>
          </a:endParaRPr>
        </a:p>
      </cdr:txBody>
    </cdr:sp>
  </cdr:relSizeAnchor>
  <cdr:relSizeAnchor xmlns:cdr="http://schemas.openxmlformats.org/drawingml/2006/chartDrawing">
    <cdr:from>
      <cdr:x>0.26273</cdr:x>
      <cdr:y>0.09353</cdr:y>
    </cdr:from>
    <cdr:to>
      <cdr:x>0.28993</cdr:x>
      <cdr:y>0.2304</cdr:y>
    </cdr:to>
    <cdr:sp macro="" textlink="">
      <cdr:nvSpPr>
        <cdr:cNvPr id="2" name="TextBox 1">
          <a:extLst xmlns:a="http://schemas.openxmlformats.org/drawingml/2006/main">
            <a:ext uri="{FF2B5EF4-FFF2-40B4-BE49-F238E27FC236}">
              <a16:creationId xmlns:a16="http://schemas.microsoft.com/office/drawing/2014/main" id="{3000C736-E92D-4A30-A5F5-4CB95A4EE226}"/>
            </a:ext>
          </a:extLst>
        </cdr:cNvPr>
        <cdr:cNvSpPr txBox="1"/>
      </cdr:nvSpPr>
      <cdr:spPr>
        <a:xfrm xmlns:a="http://schemas.openxmlformats.org/drawingml/2006/main">
          <a:off x="2882901" y="864172"/>
          <a:ext cx="298450" cy="1264576"/>
        </a:xfrm>
        <a:prstGeom xmlns:a="http://schemas.openxmlformats.org/drawingml/2006/main" prst="rect">
          <a:avLst/>
        </a:prstGeom>
      </cdr:spPr>
      <cdr:txBody>
        <a:bodyPr xmlns:a="http://schemas.openxmlformats.org/drawingml/2006/main" vertOverflow="clip" vert="vert270" wrap="square" rtlCol="0"/>
        <a:lstStyle xmlns:a="http://schemas.openxmlformats.org/drawingml/2006/main"/>
        <a:p xmlns:a="http://schemas.openxmlformats.org/drawingml/2006/main">
          <a:r>
            <a:rPr lang="en-GB" sz="1200" b="1">
              <a:solidFill>
                <a:schemeClr val="bg2">
                  <a:lumMod val="50000"/>
                </a:schemeClr>
              </a:solidFill>
            </a:rPr>
            <a:t>&lt;---</a:t>
          </a:r>
          <a:r>
            <a:rPr lang="en-GB" sz="1200" b="1" baseline="0">
              <a:solidFill>
                <a:schemeClr val="bg2">
                  <a:lumMod val="50000"/>
                </a:schemeClr>
              </a:solidFill>
            </a:rPr>
            <a:t>  </a:t>
          </a:r>
          <a:r>
            <a:rPr lang="en-GB" sz="1200" b="1">
              <a:solidFill>
                <a:schemeClr val="bg2">
                  <a:lumMod val="50000"/>
                </a:schemeClr>
              </a:solidFill>
            </a:rPr>
            <a:t>Great Britain</a:t>
          </a:r>
        </a:p>
      </cdr:txBody>
    </cdr:sp>
  </cdr:relSizeAnchor>
  <cdr:relSizeAnchor xmlns:cdr="http://schemas.openxmlformats.org/drawingml/2006/chartDrawing">
    <cdr:from>
      <cdr:x>0.22512</cdr:x>
      <cdr:y>0.10591</cdr:y>
    </cdr:from>
    <cdr:to>
      <cdr:x>0.25637</cdr:x>
      <cdr:y>0.23021</cdr:y>
    </cdr:to>
    <cdr:sp macro="" textlink="">
      <cdr:nvSpPr>
        <cdr:cNvPr id="34" name="TextBox 1">
          <a:extLst xmlns:a="http://schemas.openxmlformats.org/drawingml/2006/main">
            <a:ext uri="{FF2B5EF4-FFF2-40B4-BE49-F238E27FC236}">
              <a16:creationId xmlns:a16="http://schemas.microsoft.com/office/drawing/2014/main" id="{9CC094D0-38B2-4D59-A58E-29F9BE9CAFE1}"/>
            </a:ext>
          </a:extLst>
        </cdr:cNvPr>
        <cdr:cNvSpPr txBox="1"/>
      </cdr:nvSpPr>
      <cdr:spPr>
        <a:xfrm xmlns:a="http://schemas.openxmlformats.org/drawingml/2006/main">
          <a:off x="2470151" y="978529"/>
          <a:ext cx="342900" cy="1148439"/>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Sweden</a:t>
          </a:r>
          <a:endParaRPr lang="en-GB" sz="1200" b="1">
            <a:solidFill>
              <a:schemeClr val="bg2">
                <a:lumMod val="50000"/>
              </a:schemeClr>
            </a:solidFill>
          </a:endParaRPr>
        </a:p>
      </cdr:txBody>
    </cdr:sp>
  </cdr:relSizeAnchor>
  <cdr:relSizeAnchor xmlns:cdr="http://schemas.openxmlformats.org/drawingml/2006/chartDrawing">
    <cdr:from>
      <cdr:x>0.32581</cdr:x>
      <cdr:y>0.10591</cdr:y>
    </cdr:from>
    <cdr:to>
      <cdr:x>0.35532</cdr:x>
      <cdr:y>0.23021</cdr:y>
    </cdr:to>
    <cdr:sp macro="" textlink="">
      <cdr:nvSpPr>
        <cdr:cNvPr id="35" name="TextBox 1">
          <a:extLst xmlns:a="http://schemas.openxmlformats.org/drawingml/2006/main">
            <a:ext uri="{FF2B5EF4-FFF2-40B4-BE49-F238E27FC236}">
              <a16:creationId xmlns:a16="http://schemas.microsoft.com/office/drawing/2014/main" id="{E8B1EDD4-2E23-4235-B168-C1FF962E4AE1}"/>
            </a:ext>
          </a:extLst>
        </cdr:cNvPr>
        <cdr:cNvSpPr txBox="1"/>
      </cdr:nvSpPr>
      <cdr:spPr>
        <a:xfrm xmlns:a="http://schemas.openxmlformats.org/drawingml/2006/main">
          <a:off x="3575050" y="978529"/>
          <a:ext cx="323849" cy="1148439"/>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Finland</a:t>
          </a:r>
          <a:endParaRPr lang="en-GB" sz="1200" b="1">
            <a:solidFill>
              <a:schemeClr val="bg2">
                <a:lumMod val="50000"/>
              </a:schemeClr>
            </a:solidFill>
          </a:endParaRPr>
        </a:p>
      </cdr:txBody>
    </cdr:sp>
  </cdr:relSizeAnchor>
  <cdr:relSizeAnchor xmlns:cdr="http://schemas.openxmlformats.org/drawingml/2006/chartDrawing">
    <cdr:from>
      <cdr:x>0.25174</cdr:x>
      <cdr:y>0.1066</cdr:y>
    </cdr:from>
    <cdr:to>
      <cdr:x>0.28067</cdr:x>
      <cdr:y>0.2309</cdr:y>
    </cdr:to>
    <cdr:sp macro="" textlink="">
      <cdr:nvSpPr>
        <cdr:cNvPr id="36" name="TextBox 1">
          <a:extLst xmlns:a="http://schemas.openxmlformats.org/drawingml/2006/main">
            <a:ext uri="{FF2B5EF4-FFF2-40B4-BE49-F238E27FC236}">
              <a16:creationId xmlns:a16="http://schemas.microsoft.com/office/drawing/2014/main" id="{9C6763B8-8DA3-4AA9-BAAE-55620E9824D5}"/>
            </a:ext>
          </a:extLst>
        </cdr:cNvPr>
        <cdr:cNvSpPr txBox="1"/>
      </cdr:nvSpPr>
      <cdr:spPr>
        <a:xfrm xmlns:a="http://schemas.openxmlformats.org/drawingml/2006/main">
          <a:off x="2762250" y="984904"/>
          <a:ext cx="317500" cy="1148439"/>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Denmark</a:t>
          </a:r>
          <a:endParaRPr lang="en-GB" sz="1200" b="1">
            <a:solidFill>
              <a:schemeClr val="bg2">
                <a:lumMod val="50000"/>
              </a:schemeClr>
            </a:solidFill>
          </a:endParaRPr>
        </a:p>
      </cdr:txBody>
    </cdr:sp>
  </cdr:relSizeAnchor>
  <cdr:relSizeAnchor xmlns:cdr="http://schemas.openxmlformats.org/drawingml/2006/chartDrawing">
    <cdr:from>
      <cdr:x>0.39178</cdr:x>
      <cdr:y>0.10729</cdr:y>
    </cdr:from>
    <cdr:to>
      <cdr:x>0.42477</cdr:x>
      <cdr:y>0.22971</cdr:y>
    </cdr:to>
    <cdr:sp macro="" textlink="">
      <cdr:nvSpPr>
        <cdr:cNvPr id="38"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4298951" y="991279"/>
          <a:ext cx="361949" cy="1131069"/>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Spain</a:t>
          </a:r>
          <a:endParaRPr lang="en-GB" sz="1200" b="1">
            <a:solidFill>
              <a:schemeClr val="bg2">
                <a:lumMod val="50000"/>
              </a:schemeClr>
            </a:solidFill>
          </a:endParaRPr>
        </a:p>
      </cdr:txBody>
    </cdr:sp>
  </cdr:relSizeAnchor>
  <cdr:relSizeAnchor xmlns:cdr="http://schemas.openxmlformats.org/drawingml/2006/chartDrawing">
    <cdr:from>
      <cdr:x>0.34086</cdr:x>
      <cdr:y>0.1066</cdr:y>
    </cdr:from>
    <cdr:to>
      <cdr:x>0.36979</cdr:x>
      <cdr:y>0.2309</cdr:y>
    </cdr:to>
    <cdr:sp macro="" textlink="">
      <cdr:nvSpPr>
        <cdr:cNvPr id="41"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3740151" y="984904"/>
          <a:ext cx="317500" cy="1148439"/>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France</a:t>
          </a:r>
          <a:endParaRPr lang="en-GB" sz="1200" b="1">
            <a:solidFill>
              <a:schemeClr val="bg2">
                <a:lumMod val="50000"/>
              </a:schemeClr>
            </a:solidFill>
          </a:endParaRPr>
        </a:p>
      </cdr:txBody>
    </cdr:sp>
  </cdr:relSizeAnchor>
  <cdr:relSizeAnchor xmlns:cdr="http://schemas.openxmlformats.org/drawingml/2006/chartDrawing">
    <cdr:from>
      <cdr:x>0.54051</cdr:x>
      <cdr:y>0.10935</cdr:y>
    </cdr:from>
    <cdr:to>
      <cdr:x>0.56887</cdr:x>
      <cdr:y>0.23109</cdr:y>
    </cdr:to>
    <cdr:sp macro="" textlink="">
      <cdr:nvSpPr>
        <cdr:cNvPr id="42"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5930900" y="1010312"/>
          <a:ext cx="311150" cy="1124786"/>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Italy</a:t>
          </a:r>
          <a:endParaRPr lang="en-GB" sz="1200" b="1">
            <a:solidFill>
              <a:schemeClr val="bg2">
                <a:lumMod val="50000"/>
              </a:schemeClr>
            </a:solidFill>
          </a:endParaRPr>
        </a:p>
      </cdr:txBody>
    </cdr:sp>
  </cdr:relSizeAnchor>
  <cdr:relSizeAnchor xmlns:cdr="http://schemas.openxmlformats.org/drawingml/2006/chartDrawing">
    <cdr:from>
      <cdr:x>0.29572</cdr:x>
      <cdr:y>0.09972</cdr:y>
    </cdr:from>
    <cdr:to>
      <cdr:x>0.32523</cdr:x>
      <cdr:y>0.2309</cdr:y>
    </cdr:to>
    <cdr:sp macro="" textlink="">
      <cdr:nvSpPr>
        <cdr:cNvPr id="43"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3244851" y="921338"/>
          <a:ext cx="323849" cy="1212005"/>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Netherkands</a:t>
          </a:r>
          <a:endParaRPr lang="en-GB" sz="1200" b="1">
            <a:solidFill>
              <a:schemeClr val="bg2">
                <a:lumMod val="50000"/>
              </a:schemeClr>
            </a:solidFill>
          </a:endParaRPr>
        </a:p>
      </cdr:txBody>
    </cdr:sp>
  </cdr:relSizeAnchor>
  <cdr:relSizeAnchor xmlns:cdr="http://schemas.openxmlformats.org/drawingml/2006/chartDrawing">
    <cdr:from>
      <cdr:x>0.27315</cdr:x>
      <cdr:y>0.11003</cdr:y>
    </cdr:from>
    <cdr:to>
      <cdr:x>0.30382</cdr:x>
      <cdr:y>0.23024</cdr:y>
    </cdr:to>
    <cdr:sp macro="" textlink="">
      <cdr:nvSpPr>
        <cdr:cNvPr id="44"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2997201" y="1016629"/>
          <a:ext cx="336549" cy="1110621"/>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Norway</a:t>
          </a:r>
          <a:endParaRPr lang="en-GB" sz="1200" b="1">
            <a:solidFill>
              <a:schemeClr val="bg2">
                <a:lumMod val="50000"/>
              </a:schemeClr>
            </a:solidFill>
          </a:endParaRPr>
        </a:p>
      </cdr:txBody>
    </cdr:sp>
  </cdr:relSizeAnchor>
  <cdr:relSizeAnchor xmlns:cdr="http://schemas.openxmlformats.org/drawingml/2006/chartDrawing">
    <cdr:from>
      <cdr:x>0.56713</cdr:x>
      <cdr:y>0.1066</cdr:y>
    </cdr:from>
    <cdr:to>
      <cdr:x>0.59433</cdr:x>
      <cdr:y>0.2309</cdr:y>
    </cdr:to>
    <cdr:sp macro="" textlink="">
      <cdr:nvSpPr>
        <cdr:cNvPr id="47"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6223000" y="984904"/>
          <a:ext cx="298450" cy="1148439"/>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Singapore</a:t>
          </a:r>
          <a:endParaRPr lang="en-GB" sz="1200" b="1">
            <a:solidFill>
              <a:schemeClr val="bg2">
                <a:lumMod val="50000"/>
              </a:schemeClr>
            </a:solidFill>
          </a:endParaRPr>
        </a:p>
      </cdr:txBody>
    </cdr:sp>
  </cdr:relSizeAnchor>
  <cdr:relSizeAnchor xmlns:cdr="http://schemas.openxmlformats.org/drawingml/2006/chartDrawing">
    <cdr:from>
      <cdr:x>0.74248</cdr:x>
      <cdr:y>0.1066</cdr:y>
    </cdr:from>
    <cdr:to>
      <cdr:x>0.77199</cdr:x>
      <cdr:y>0.2309</cdr:y>
    </cdr:to>
    <cdr:sp macro="" textlink="">
      <cdr:nvSpPr>
        <cdr:cNvPr id="48"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8147050" y="984904"/>
          <a:ext cx="323850" cy="1148439"/>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Phillipines</a:t>
          </a:r>
          <a:endParaRPr lang="en-GB" sz="1200" b="1">
            <a:solidFill>
              <a:schemeClr val="bg2">
                <a:lumMod val="50000"/>
              </a:schemeClr>
            </a:solidFill>
          </a:endParaRPr>
        </a:p>
      </cdr:txBody>
    </cdr:sp>
  </cdr:relSizeAnchor>
  <cdr:relSizeAnchor xmlns:cdr="http://schemas.openxmlformats.org/drawingml/2006/chartDrawing">
    <cdr:from>
      <cdr:x>0.72512</cdr:x>
      <cdr:y>0.10798</cdr:y>
    </cdr:from>
    <cdr:to>
      <cdr:x>0.74884</cdr:x>
      <cdr:y>0.23177</cdr:y>
    </cdr:to>
    <cdr:sp macro="" textlink="">
      <cdr:nvSpPr>
        <cdr:cNvPr id="50"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7956550" y="997654"/>
          <a:ext cx="260350" cy="1143727"/>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India</a:t>
          </a:r>
          <a:endParaRPr lang="en-GB" sz="1200" b="1">
            <a:solidFill>
              <a:schemeClr val="bg2">
                <a:lumMod val="50000"/>
              </a:schemeClr>
            </a:solidFill>
          </a:endParaRPr>
        </a:p>
      </cdr:txBody>
    </cdr:sp>
  </cdr:relSizeAnchor>
  <cdr:relSizeAnchor xmlns:cdr="http://schemas.openxmlformats.org/drawingml/2006/chartDrawing">
    <cdr:from>
      <cdr:x>0.63831</cdr:x>
      <cdr:y>0.1066</cdr:y>
    </cdr:from>
    <cdr:to>
      <cdr:x>0.66667</cdr:x>
      <cdr:y>0.2309</cdr:y>
    </cdr:to>
    <cdr:sp macro="" textlink="">
      <cdr:nvSpPr>
        <cdr:cNvPr id="63"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7004050" y="984904"/>
          <a:ext cx="311150" cy="1148439"/>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Indonesia</a:t>
          </a:r>
          <a:endParaRPr lang="en-GB" sz="1200" b="1">
            <a:solidFill>
              <a:schemeClr val="bg2">
                <a:lumMod val="50000"/>
              </a:schemeClr>
            </a:solidFill>
          </a:endParaRPr>
        </a:p>
      </cdr:txBody>
    </cdr:sp>
  </cdr:relSizeAnchor>
  <cdr:relSizeAnchor xmlns:cdr="http://schemas.openxmlformats.org/drawingml/2006/chartDrawing">
    <cdr:from>
      <cdr:x>0.60301</cdr:x>
      <cdr:y>0.09697</cdr:y>
    </cdr:from>
    <cdr:to>
      <cdr:x>0.63368</cdr:x>
      <cdr:y>0.2309</cdr:y>
    </cdr:to>
    <cdr:sp macro="" textlink="">
      <cdr:nvSpPr>
        <cdr:cNvPr id="64"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6616700" y="895930"/>
          <a:ext cx="336550" cy="1237413"/>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Poland</a:t>
          </a:r>
          <a:endParaRPr lang="en-GB" sz="1200" b="1">
            <a:solidFill>
              <a:schemeClr val="bg2">
                <a:lumMod val="50000"/>
              </a:schemeClr>
            </a:solidFill>
          </a:endParaRPr>
        </a:p>
      </cdr:txBody>
    </cdr:sp>
  </cdr:relSizeAnchor>
  <cdr:relSizeAnchor xmlns:cdr="http://schemas.openxmlformats.org/drawingml/2006/chartDrawing">
    <cdr:from>
      <cdr:x>0.62095</cdr:x>
      <cdr:y>0.11271</cdr:y>
    </cdr:from>
    <cdr:to>
      <cdr:x>0.66319</cdr:x>
      <cdr:y>0.2304</cdr:y>
    </cdr:to>
    <cdr:sp macro="" textlink="">
      <cdr:nvSpPr>
        <cdr:cNvPr id="65"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6813550" y="1041399"/>
          <a:ext cx="463550" cy="1087323"/>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Turkey</a:t>
          </a:r>
          <a:endParaRPr lang="en-GB" sz="1200" b="1">
            <a:solidFill>
              <a:schemeClr val="bg2">
                <a:lumMod val="50000"/>
              </a:schemeClr>
            </a:solidFill>
          </a:endParaRPr>
        </a:p>
      </cdr:txBody>
    </cdr:sp>
  </cdr:relSizeAnchor>
  <cdr:relSizeAnchor xmlns:cdr="http://schemas.openxmlformats.org/drawingml/2006/chartDrawing">
    <cdr:from>
      <cdr:x>0.77257</cdr:x>
      <cdr:y>0.10798</cdr:y>
    </cdr:from>
    <cdr:to>
      <cdr:x>0.80556</cdr:x>
      <cdr:y>0.23109</cdr:y>
    </cdr:to>
    <cdr:sp macro="" textlink="">
      <cdr:nvSpPr>
        <cdr:cNvPr id="66"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8477250" y="997654"/>
          <a:ext cx="361999" cy="1137444"/>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Thailand</a:t>
          </a:r>
          <a:endParaRPr lang="en-GB" sz="1200" b="1">
            <a:solidFill>
              <a:schemeClr val="bg2">
                <a:lumMod val="50000"/>
              </a:schemeClr>
            </a:solidFill>
          </a:endParaRPr>
        </a:p>
      </cdr:txBody>
    </cdr:sp>
  </cdr:relSizeAnchor>
  <cdr:relSizeAnchor xmlns:cdr="http://schemas.openxmlformats.org/drawingml/2006/chartDrawing">
    <cdr:from>
      <cdr:x>0.67188</cdr:x>
      <cdr:y>0.1066</cdr:y>
    </cdr:from>
    <cdr:to>
      <cdr:x>0.69734</cdr:x>
      <cdr:y>0.2309</cdr:y>
    </cdr:to>
    <cdr:sp macro="" textlink="">
      <cdr:nvSpPr>
        <cdr:cNvPr id="67"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7372350" y="984904"/>
          <a:ext cx="279400" cy="1148439"/>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Romania</a:t>
          </a:r>
          <a:endParaRPr lang="en-GB" sz="1200" b="1">
            <a:solidFill>
              <a:schemeClr val="bg2">
                <a:lumMod val="50000"/>
              </a:schemeClr>
            </a:solidFill>
          </a:endParaRPr>
        </a:p>
      </cdr:txBody>
    </cdr:sp>
  </cdr:relSizeAnchor>
  <cdr:relSizeAnchor xmlns:cdr="http://schemas.openxmlformats.org/drawingml/2006/chartDrawing">
    <cdr:from>
      <cdr:x>0.69039</cdr:x>
      <cdr:y>0.10729</cdr:y>
    </cdr:from>
    <cdr:to>
      <cdr:x>0.72396</cdr:x>
      <cdr:y>0.23158</cdr:y>
    </cdr:to>
    <cdr:sp macro="" textlink="">
      <cdr:nvSpPr>
        <cdr:cNvPr id="68"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7575550" y="991279"/>
          <a:ext cx="368300" cy="1148347"/>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DR Congo</a:t>
          </a:r>
          <a:endParaRPr lang="en-GB" sz="1200" b="1">
            <a:solidFill>
              <a:schemeClr val="bg2">
                <a:lumMod val="50000"/>
              </a:schemeClr>
            </a:solidFill>
          </a:endParaRPr>
        </a:p>
      </cdr:txBody>
    </cdr:sp>
  </cdr:relSizeAnchor>
  <cdr:relSizeAnchor xmlns:cdr="http://schemas.openxmlformats.org/drawingml/2006/chartDrawing">
    <cdr:from>
      <cdr:x>0.43576</cdr:x>
      <cdr:y>0.10798</cdr:y>
    </cdr:from>
    <cdr:to>
      <cdr:x>0.46759</cdr:x>
      <cdr:y>0.23227</cdr:y>
    </cdr:to>
    <cdr:sp macro="" textlink="">
      <cdr:nvSpPr>
        <cdr:cNvPr id="69"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4781551" y="997654"/>
          <a:ext cx="349250" cy="1148347"/>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Ireland</a:t>
          </a:r>
          <a:endParaRPr lang="en-GB" sz="1200" b="1">
            <a:solidFill>
              <a:schemeClr val="bg2">
                <a:lumMod val="50000"/>
              </a:schemeClr>
            </a:solidFill>
          </a:endParaRPr>
        </a:p>
      </cdr:txBody>
    </cdr:sp>
  </cdr:relSizeAnchor>
  <cdr:relSizeAnchor xmlns:cdr="http://schemas.openxmlformats.org/drawingml/2006/chartDrawing">
    <cdr:from>
      <cdr:x>0.49653</cdr:x>
      <cdr:y>0.10867</cdr:y>
    </cdr:from>
    <cdr:to>
      <cdr:x>0.52951</cdr:x>
      <cdr:y>0.23093</cdr:y>
    </cdr:to>
    <cdr:sp macro="" textlink="">
      <cdr:nvSpPr>
        <cdr:cNvPr id="70"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5448300" y="1004029"/>
          <a:ext cx="361907" cy="1129571"/>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Serbia</a:t>
          </a:r>
          <a:endParaRPr lang="en-GB" sz="1200" b="1">
            <a:solidFill>
              <a:schemeClr val="bg2">
                <a:lumMod val="50000"/>
              </a:schemeClr>
            </a:solidFill>
          </a:endParaRPr>
        </a:p>
      </cdr:txBody>
    </cdr:sp>
  </cdr:relSizeAnchor>
  <cdr:relSizeAnchor xmlns:cdr="http://schemas.openxmlformats.org/drawingml/2006/chartDrawing">
    <cdr:from>
      <cdr:x>0.36516</cdr:x>
      <cdr:y>0.10523</cdr:y>
    </cdr:from>
    <cdr:to>
      <cdr:x>0.39873</cdr:x>
      <cdr:y>0.22952</cdr:y>
    </cdr:to>
    <cdr:sp macro="" textlink="">
      <cdr:nvSpPr>
        <cdr:cNvPr id="71"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4006851" y="972246"/>
          <a:ext cx="368300" cy="1148347"/>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Canada</a:t>
          </a:r>
          <a:endParaRPr lang="en-GB" sz="1200" b="1">
            <a:solidFill>
              <a:schemeClr val="bg2">
                <a:lumMod val="50000"/>
              </a:schemeClr>
            </a:solidFill>
          </a:endParaRPr>
        </a:p>
      </cdr:txBody>
    </cdr:sp>
  </cdr:relSizeAnchor>
  <cdr:relSizeAnchor xmlns:cdr="http://schemas.openxmlformats.org/drawingml/2006/chartDrawing">
    <cdr:from>
      <cdr:x>0.31424</cdr:x>
      <cdr:y>0.10591</cdr:y>
    </cdr:from>
    <cdr:to>
      <cdr:x>0.34722</cdr:x>
      <cdr:y>0.23021</cdr:y>
    </cdr:to>
    <cdr:sp macro="" textlink="">
      <cdr:nvSpPr>
        <cdr:cNvPr id="72"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3448051" y="978529"/>
          <a:ext cx="361949" cy="1148439"/>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Australia</a:t>
          </a:r>
          <a:endParaRPr lang="en-GB" sz="1200" b="1">
            <a:solidFill>
              <a:schemeClr val="bg2">
                <a:lumMod val="50000"/>
              </a:schemeClr>
            </a:solidFill>
          </a:endParaRPr>
        </a:p>
      </cdr:txBody>
    </cdr:sp>
  </cdr:relSizeAnchor>
  <cdr:relSizeAnchor xmlns:cdr="http://schemas.openxmlformats.org/drawingml/2006/chartDrawing">
    <cdr:from>
      <cdr:x>0.13542</cdr:x>
      <cdr:y>0.11829</cdr:y>
    </cdr:from>
    <cdr:to>
      <cdr:x>0.22164</cdr:x>
      <cdr:y>0.21183</cdr:y>
    </cdr:to>
    <cdr:sp macro="" textlink="">
      <cdr:nvSpPr>
        <cdr:cNvPr id="73" name="TextBox 1">
          <a:extLst xmlns:a="http://schemas.openxmlformats.org/drawingml/2006/main">
            <a:ext uri="{FF2B5EF4-FFF2-40B4-BE49-F238E27FC236}">
              <a16:creationId xmlns:a16="http://schemas.microsoft.com/office/drawing/2014/main" id="{F5CBCE21-A6B7-4F25-B722-71A655CE8C7D}"/>
            </a:ext>
          </a:extLst>
        </cdr:cNvPr>
        <cdr:cNvSpPr txBox="1"/>
      </cdr:nvSpPr>
      <cdr:spPr>
        <a:xfrm xmlns:a="http://schemas.openxmlformats.org/drawingml/2006/main">
          <a:off x="1485900" y="1092200"/>
          <a:ext cx="946150" cy="8636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u="none" baseline="0">
              <a:solidFill>
                <a:schemeClr val="bg2">
                  <a:lumMod val="50000"/>
                </a:schemeClr>
              </a:solidFill>
            </a:rPr>
            <a:t>Example nation positions</a:t>
          </a:r>
          <a:endParaRPr lang="en-GB" sz="1400" b="0" u="none">
            <a:solidFill>
              <a:schemeClr val="bg2">
                <a:lumMod val="50000"/>
              </a:schemeClr>
            </a:solidFill>
          </a:endParaRPr>
        </a:p>
      </cdr:txBody>
    </cdr:sp>
  </cdr:relSizeAnchor>
  <cdr:relSizeAnchor xmlns:cdr="http://schemas.openxmlformats.org/drawingml/2006/chartDrawing">
    <cdr:from>
      <cdr:x>0.47049</cdr:x>
      <cdr:y>0.10729</cdr:y>
    </cdr:from>
    <cdr:to>
      <cdr:x>0.50116</cdr:x>
      <cdr:y>0.23158</cdr:y>
    </cdr:to>
    <cdr:sp macro="" textlink="">
      <cdr:nvSpPr>
        <cdr:cNvPr id="74" name="TextBox 1">
          <a:extLst xmlns:a="http://schemas.openxmlformats.org/drawingml/2006/main">
            <a:ext uri="{FF2B5EF4-FFF2-40B4-BE49-F238E27FC236}">
              <a16:creationId xmlns:a16="http://schemas.microsoft.com/office/drawing/2014/main" id="{7F7CD5F9-CF96-4DC4-83A1-BB97FD162A46}"/>
            </a:ext>
          </a:extLst>
        </cdr:cNvPr>
        <cdr:cNvSpPr txBox="1"/>
      </cdr:nvSpPr>
      <cdr:spPr>
        <a:xfrm xmlns:a="http://schemas.openxmlformats.org/drawingml/2006/main">
          <a:off x="5162550" y="990600"/>
          <a:ext cx="336550" cy="1147601"/>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Ukraine</a:t>
          </a:r>
          <a:endParaRPr lang="en-GB" sz="1200" b="1">
            <a:solidFill>
              <a:schemeClr val="bg2">
                <a:lumMod val="50000"/>
              </a:schemeClr>
            </a:solidFill>
          </a:endParaRPr>
        </a:p>
      </cdr:txBody>
    </cdr:sp>
  </cdr:relSizeAnchor>
  <cdr:relSizeAnchor xmlns:cdr="http://schemas.openxmlformats.org/drawingml/2006/chartDrawing">
    <cdr:from>
      <cdr:x>0.4103</cdr:x>
      <cdr:y>0.10591</cdr:y>
    </cdr:from>
    <cdr:to>
      <cdr:x>0.44271</cdr:x>
      <cdr:y>0.23021</cdr:y>
    </cdr:to>
    <cdr:sp macro="" textlink="">
      <cdr:nvSpPr>
        <cdr:cNvPr id="75" name="TextBox 1">
          <a:extLst xmlns:a="http://schemas.openxmlformats.org/drawingml/2006/main">
            <a:ext uri="{FF2B5EF4-FFF2-40B4-BE49-F238E27FC236}">
              <a16:creationId xmlns:a16="http://schemas.microsoft.com/office/drawing/2014/main" id="{7F7CD5F9-CF96-4DC4-83A1-BB97FD162A46}"/>
            </a:ext>
          </a:extLst>
        </cdr:cNvPr>
        <cdr:cNvSpPr txBox="1"/>
      </cdr:nvSpPr>
      <cdr:spPr>
        <a:xfrm xmlns:a="http://schemas.openxmlformats.org/drawingml/2006/main">
          <a:off x="4502151" y="978529"/>
          <a:ext cx="355600" cy="1148439"/>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Slovenia</a:t>
          </a:r>
          <a:endParaRPr lang="en-GB" sz="1200" b="1">
            <a:solidFill>
              <a:schemeClr val="bg2">
                <a:lumMod val="50000"/>
              </a:schemeClr>
            </a:solidFill>
          </a:endParaRPr>
        </a:p>
      </cdr:txBody>
    </cdr:sp>
  </cdr:relSizeAnchor>
  <cdr:relSizeAnchor xmlns:cdr="http://schemas.openxmlformats.org/drawingml/2006/chartDrawing">
    <cdr:from>
      <cdr:x>0.58449</cdr:x>
      <cdr:y>0.1066</cdr:y>
    </cdr:from>
    <cdr:to>
      <cdr:x>0.61343</cdr:x>
      <cdr:y>0.2309</cdr:y>
    </cdr:to>
    <cdr:sp macro="" textlink="">
      <cdr:nvSpPr>
        <cdr:cNvPr id="76" name="TextBox 1">
          <a:extLst xmlns:a="http://schemas.openxmlformats.org/drawingml/2006/main">
            <a:ext uri="{FF2B5EF4-FFF2-40B4-BE49-F238E27FC236}">
              <a16:creationId xmlns:a16="http://schemas.microsoft.com/office/drawing/2014/main" id="{7F7CD5F9-CF96-4DC4-83A1-BB97FD162A46}"/>
            </a:ext>
          </a:extLst>
        </cdr:cNvPr>
        <cdr:cNvSpPr txBox="1"/>
      </cdr:nvSpPr>
      <cdr:spPr>
        <a:xfrm xmlns:a="http://schemas.openxmlformats.org/drawingml/2006/main">
          <a:off x="6413501" y="984904"/>
          <a:ext cx="317500" cy="1148439"/>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Iran</a:t>
          </a:r>
          <a:endParaRPr lang="en-GB" sz="1200" b="1">
            <a:solidFill>
              <a:schemeClr val="bg2">
                <a:lumMod val="50000"/>
              </a:schemeClr>
            </a:solidFill>
          </a:endParaRPr>
        </a:p>
      </cdr:txBody>
    </cdr:sp>
  </cdr:relSizeAnchor>
  <cdr:relSizeAnchor xmlns:cdr="http://schemas.openxmlformats.org/drawingml/2006/chartDrawing">
    <cdr:from>
      <cdr:x>0.75926</cdr:x>
      <cdr:y>0.10591</cdr:y>
    </cdr:from>
    <cdr:to>
      <cdr:x>0.79109</cdr:x>
      <cdr:y>0.23021</cdr:y>
    </cdr:to>
    <cdr:sp macro="" textlink="">
      <cdr:nvSpPr>
        <cdr:cNvPr id="77" name="TextBox 1">
          <a:extLst xmlns:a="http://schemas.openxmlformats.org/drawingml/2006/main">
            <a:ext uri="{FF2B5EF4-FFF2-40B4-BE49-F238E27FC236}">
              <a16:creationId xmlns:a16="http://schemas.microsoft.com/office/drawing/2014/main" id="{7F7CD5F9-CF96-4DC4-83A1-BB97FD162A46}"/>
            </a:ext>
          </a:extLst>
        </cdr:cNvPr>
        <cdr:cNvSpPr txBox="1"/>
      </cdr:nvSpPr>
      <cdr:spPr>
        <a:xfrm xmlns:a="http://schemas.openxmlformats.org/drawingml/2006/main">
          <a:off x="8331200" y="977900"/>
          <a:ext cx="349250" cy="1147601"/>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Bahrain</a:t>
          </a:r>
          <a:endParaRPr lang="en-GB" sz="1200" b="1">
            <a:solidFill>
              <a:schemeClr val="bg2">
                <a:lumMod val="50000"/>
              </a:schemeClr>
            </a:solidFill>
          </a:endParaRPr>
        </a:p>
      </cdr:txBody>
    </cdr:sp>
  </cdr:relSizeAnchor>
  <cdr:relSizeAnchor xmlns:cdr="http://schemas.openxmlformats.org/drawingml/2006/chartDrawing">
    <cdr:from>
      <cdr:x>0.08912</cdr:x>
      <cdr:y>0.8033</cdr:y>
    </cdr:from>
    <cdr:to>
      <cdr:x>0.22685</cdr:x>
      <cdr:y>0.83349</cdr:y>
    </cdr:to>
    <cdr:sp macro="" textlink="">
      <cdr:nvSpPr>
        <cdr:cNvPr id="82" name="TextBox 1">
          <a:extLst xmlns:a="http://schemas.openxmlformats.org/drawingml/2006/main">
            <a:ext uri="{FF2B5EF4-FFF2-40B4-BE49-F238E27FC236}">
              <a16:creationId xmlns:a16="http://schemas.microsoft.com/office/drawing/2014/main" id="{0378821A-9D65-48BB-878D-9264832A3CFF}"/>
            </a:ext>
          </a:extLst>
        </cdr:cNvPr>
        <cdr:cNvSpPr txBox="1"/>
      </cdr:nvSpPr>
      <cdr:spPr>
        <a:xfrm xmlns:a="http://schemas.openxmlformats.org/drawingml/2006/main">
          <a:off x="977918" y="7421897"/>
          <a:ext cx="1511284" cy="27893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000" b="1">
              <a:solidFill>
                <a:schemeClr val="tx1">
                  <a:lumMod val="65000"/>
                  <a:lumOff val="35000"/>
                </a:schemeClr>
              </a:solidFill>
            </a:rPr>
            <a:t>Estimate</a:t>
          </a:r>
          <a:r>
            <a:rPr lang="en-GB" sz="1000" b="1" baseline="0">
              <a:solidFill>
                <a:schemeClr val="tx1">
                  <a:lumMod val="65000"/>
                  <a:lumOff val="35000"/>
                </a:schemeClr>
              </a:solidFill>
            </a:rPr>
            <a:t> from 48</a:t>
          </a:r>
          <a:r>
            <a:rPr lang="en-GB" sz="1000" b="1">
              <a:solidFill>
                <a:schemeClr val="tx1">
                  <a:lumMod val="65000"/>
                  <a:lumOff val="35000"/>
                </a:schemeClr>
              </a:solidFill>
            </a:rPr>
            <a:t> nations</a:t>
          </a:r>
        </a:p>
        <a:p xmlns:a="http://schemas.openxmlformats.org/drawingml/2006/main">
          <a:pPr algn="ctr"/>
          <a:r>
            <a:rPr lang="en-GB" sz="1000" b="1">
              <a:solidFill>
                <a:schemeClr val="tx1">
                  <a:lumMod val="65000"/>
                  <a:lumOff val="35000"/>
                </a:schemeClr>
              </a:solidFill>
            </a:rPr>
            <a:t>spot confined</a:t>
          </a:r>
          <a:r>
            <a:rPr lang="en-GB" sz="1000" b="1" baseline="0">
              <a:solidFill>
                <a:schemeClr val="tx1">
                  <a:lumMod val="65000"/>
                  <a:lumOff val="35000"/>
                </a:schemeClr>
              </a:solidFill>
            </a:rPr>
            <a:t> by 5</a:t>
          </a:r>
          <a:endParaRPr lang="en-GB" sz="1000" b="1">
            <a:solidFill>
              <a:schemeClr val="tx1">
                <a:lumMod val="65000"/>
                <a:lumOff val="35000"/>
              </a:schemeClr>
            </a:solidFill>
          </a:endParaRPr>
        </a:p>
      </cdr:txBody>
    </cdr:sp>
  </cdr:relSizeAnchor>
  <cdr:relSizeAnchor xmlns:cdr="http://schemas.openxmlformats.org/drawingml/2006/chartDrawing">
    <cdr:from>
      <cdr:x>0.45313</cdr:x>
      <cdr:y>0.10859</cdr:y>
    </cdr:from>
    <cdr:to>
      <cdr:x>0.48438</cdr:x>
      <cdr:y>0.23093</cdr:y>
    </cdr:to>
    <cdr:sp macro="" textlink="">
      <cdr:nvSpPr>
        <cdr:cNvPr id="79" name="TextBox 1">
          <a:extLst xmlns:a="http://schemas.openxmlformats.org/drawingml/2006/main">
            <a:ext uri="{FF2B5EF4-FFF2-40B4-BE49-F238E27FC236}">
              <a16:creationId xmlns:a16="http://schemas.microsoft.com/office/drawing/2014/main" id="{35FD3057-1E3D-4C18-BD84-DB44F723A730}"/>
            </a:ext>
          </a:extLst>
        </cdr:cNvPr>
        <cdr:cNvSpPr txBox="1"/>
      </cdr:nvSpPr>
      <cdr:spPr>
        <a:xfrm xmlns:a="http://schemas.openxmlformats.org/drawingml/2006/main">
          <a:off x="4972050" y="1003301"/>
          <a:ext cx="342900" cy="1130300"/>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Lithuania</a:t>
          </a:r>
          <a:endParaRPr lang="en-GB" sz="1200" b="1">
            <a:solidFill>
              <a:schemeClr val="bg2">
                <a:lumMod val="50000"/>
              </a:schemeClr>
            </a:solidFill>
          </a:endParaRPr>
        </a:p>
      </cdr:txBody>
    </cdr:sp>
  </cdr:relSizeAnchor>
  <cdr:relSizeAnchor xmlns:cdr="http://schemas.openxmlformats.org/drawingml/2006/chartDrawing">
    <cdr:from>
      <cdr:x>0.51563</cdr:x>
      <cdr:y>0.10859</cdr:y>
    </cdr:from>
    <cdr:to>
      <cdr:x>0.55035</cdr:x>
      <cdr:y>0.23093</cdr:y>
    </cdr:to>
    <cdr:sp macro="" textlink="">
      <cdr:nvSpPr>
        <cdr:cNvPr id="83" name="TextBox 1">
          <a:extLst xmlns:a="http://schemas.openxmlformats.org/drawingml/2006/main">
            <a:ext uri="{FF2B5EF4-FFF2-40B4-BE49-F238E27FC236}">
              <a16:creationId xmlns:a16="http://schemas.microsoft.com/office/drawing/2014/main" id="{35FD3057-1E3D-4C18-BD84-DB44F723A730}"/>
            </a:ext>
          </a:extLst>
        </cdr:cNvPr>
        <cdr:cNvSpPr txBox="1"/>
      </cdr:nvSpPr>
      <cdr:spPr>
        <a:xfrm xmlns:a="http://schemas.openxmlformats.org/drawingml/2006/main">
          <a:off x="5657850" y="1003300"/>
          <a:ext cx="381000" cy="1130299"/>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Chile</a:t>
          </a:r>
          <a:endParaRPr lang="en-GB" sz="1200" b="1">
            <a:solidFill>
              <a:schemeClr val="bg2">
                <a:lumMod val="50000"/>
              </a:schemeClr>
            </a:solidFill>
          </a:endParaRPr>
        </a:p>
      </cdr:txBody>
    </cdr:sp>
  </cdr:relSizeAnchor>
  <cdr:relSizeAnchor xmlns:cdr="http://schemas.openxmlformats.org/drawingml/2006/chartDrawing">
    <cdr:from>
      <cdr:x>0.65509</cdr:x>
      <cdr:y>0.10859</cdr:y>
    </cdr:from>
    <cdr:to>
      <cdr:x>0.68692</cdr:x>
      <cdr:y>0.23162</cdr:y>
    </cdr:to>
    <cdr:sp macro="" textlink="">
      <cdr:nvSpPr>
        <cdr:cNvPr id="84" name="TextBox 1">
          <a:extLst xmlns:a="http://schemas.openxmlformats.org/drawingml/2006/main">
            <a:ext uri="{FF2B5EF4-FFF2-40B4-BE49-F238E27FC236}">
              <a16:creationId xmlns:a16="http://schemas.microsoft.com/office/drawing/2014/main" id="{35FD3057-1E3D-4C18-BD84-DB44F723A730}"/>
            </a:ext>
          </a:extLst>
        </cdr:cNvPr>
        <cdr:cNvSpPr txBox="1"/>
      </cdr:nvSpPr>
      <cdr:spPr>
        <a:xfrm xmlns:a="http://schemas.openxmlformats.org/drawingml/2006/main">
          <a:off x="7188200" y="1003301"/>
          <a:ext cx="349250" cy="1136650"/>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Egypt</a:t>
          </a:r>
          <a:endParaRPr lang="en-GB" sz="1200" b="1">
            <a:solidFill>
              <a:schemeClr val="bg2">
                <a:lumMod val="50000"/>
              </a:schemeClr>
            </a:solidFill>
          </a:endParaRPr>
        </a:p>
      </cdr:txBody>
    </cdr:sp>
  </cdr:relSizeAnchor>
  <cdr:relSizeAnchor xmlns:cdr="http://schemas.openxmlformats.org/drawingml/2006/chartDrawing">
    <cdr:from>
      <cdr:x>0.70718</cdr:x>
      <cdr:y>0.10722</cdr:y>
    </cdr:from>
    <cdr:to>
      <cdr:x>0.73843</cdr:x>
      <cdr:y>0.23151</cdr:y>
    </cdr:to>
    <cdr:sp macro="" textlink="">
      <cdr:nvSpPr>
        <cdr:cNvPr id="85" name="TextBox 1">
          <a:extLst xmlns:a="http://schemas.openxmlformats.org/drawingml/2006/main">
            <a:ext uri="{FF2B5EF4-FFF2-40B4-BE49-F238E27FC236}">
              <a16:creationId xmlns:a16="http://schemas.microsoft.com/office/drawing/2014/main" id="{35FD3057-1E3D-4C18-BD84-DB44F723A730}"/>
            </a:ext>
          </a:extLst>
        </cdr:cNvPr>
        <cdr:cNvSpPr txBox="1"/>
      </cdr:nvSpPr>
      <cdr:spPr>
        <a:xfrm xmlns:a="http://schemas.openxmlformats.org/drawingml/2006/main">
          <a:off x="7759700" y="990600"/>
          <a:ext cx="342900" cy="1148347"/>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UAE</a:t>
          </a:r>
          <a:endParaRPr lang="en-GB" sz="1200" b="1">
            <a:solidFill>
              <a:schemeClr val="bg2">
                <a:lumMod val="50000"/>
              </a:schemeClr>
            </a:solidFill>
          </a:endParaRPr>
        </a:p>
      </cdr:txBody>
    </cdr:sp>
  </cdr:relSizeAnchor>
  <cdr:relSizeAnchor xmlns:cdr="http://schemas.openxmlformats.org/drawingml/2006/chartDrawing">
    <cdr:from>
      <cdr:x>0</cdr:x>
      <cdr:y>0.0055</cdr:y>
    </cdr:from>
    <cdr:to>
      <cdr:x>0.11229</cdr:x>
      <cdr:y>0.05052</cdr:y>
    </cdr:to>
    <cdr:sp macro="" textlink="">
      <cdr:nvSpPr>
        <cdr:cNvPr id="78" name="TextBox 32">
          <a:extLst xmlns:a="http://schemas.openxmlformats.org/drawingml/2006/main">
            <a:ext uri="{FF2B5EF4-FFF2-40B4-BE49-F238E27FC236}">
              <a16:creationId xmlns:a16="http://schemas.microsoft.com/office/drawing/2014/main" id="{FF2F729E-1941-4F1A-8F16-8A0548A8137A}"/>
            </a:ext>
          </a:extLst>
        </cdr:cNvPr>
        <cdr:cNvSpPr txBox="1"/>
      </cdr:nvSpPr>
      <cdr:spPr>
        <a:xfrm xmlns:a="http://schemas.openxmlformats.org/drawingml/2006/main">
          <a:off x="0" y="50831"/>
          <a:ext cx="1183116" cy="416073"/>
        </a:xfrm>
        <a:prstGeom xmlns:a="http://schemas.openxmlformats.org/drawingml/2006/main" prst="rect">
          <a:avLst/>
        </a:prstGeom>
        <a:noFill xmlns:a="http://schemas.openxmlformats.org/drawingml/2006/main"/>
        <a:ln xmlns:a="http://schemas.openxmlformats.org/drawingml/2006/main" w="6350"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GB" sz="2400" b="1" i="0" baseline="0">
              <a:solidFill>
                <a:sysClr val="windowText" lastClr="000000"/>
              </a:solidFill>
            </a:rPr>
            <a:t>Trends</a:t>
          </a:r>
          <a:r>
            <a:rPr lang="en-GB" sz="1200" b="1" i="0" baseline="0">
              <a:solidFill>
                <a:sysClr val="windowText" lastClr="000000"/>
              </a:solidFill>
            </a:rPr>
            <a:t>1</a:t>
          </a:r>
        </a:p>
      </cdr:txBody>
    </cdr:sp>
  </cdr:relSizeAnchor>
  <cdr:relSizeAnchor xmlns:cdr="http://schemas.openxmlformats.org/drawingml/2006/chartDrawing">
    <cdr:from>
      <cdr:x>0.14685</cdr:x>
      <cdr:y>0.76312</cdr:y>
    </cdr:from>
    <cdr:to>
      <cdr:x>0.21687</cdr:x>
      <cdr:y>0.79332</cdr:y>
    </cdr:to>
    <cdr:sp macro="" textlink="">
      <cdr:nvSpPr>
        <cdr:cNvPr id="80" name="TextBox 1">
          <a:extLst xmlns:a="http://schemas.openxmlformats.org/drawingml/2006/main">
            <a:ext uri="{FF2B5EF4-FFF2-40B4-BE49-F238E27FC236}">
              <a16:creationId xmlns:a16="http://schemas.microsoft.com/office/drawing/2014/main" id="{F8E49799-5363-4489-86CC-16279F28068D}"/>
            </a:ext>
          </a:extLst>
        </cdr:cNvPr>
        <cdr:cNvSpPr txBox="1"/>
      </cdr:nvSpPr>
      <cdr:spPr>
        <a:xfrm xmlns:a="http://schemas.openxmlformats.org/drawingml/2006/main">
          <a:off x="1650948" y="7028518"/>
          <a:ext cx="787180" cy="2781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000" b="1">
              <a:solidFill>
                <a:schemeClr val="tx1">
                  <a:lumMod val="65000"/>
                  <a:lumOff val="35000"/>
                </a:schemeClr>
              </a:solidFill>
            </a:rPr>
            <a:t>26 nations</a:t>
          </a:r>
        </a:p>
      </cdr:txBody>
    </cdr:sp>
  </cdr:relSizeAnchor>
  <cdr:relSizeAnchor xmlns:cdr="http://schemas.openxmlformats.org/drawingml/2006/chartDrawing">
    <cdr:from>
      <cdr:x>0.21318</cdr:x>
      <cdr:y>0.30868</cdr:y>
    </cdr:from>
    <cdr:to>
      <cdr:x>0.799</cdr:x>
      <cdr:y>0.70314</cdr:y>
    </cdr:to>
    <cdr:cxnSp macro="">
      <cdr:nvCxnSpPr>
        <cdr:cNvPr id="81" name="Straight Connector 80">
          <a:extLst xmlns:a="http://schemas.openxmlformats.org/drawingml/2006/main">
            <a:ext uri="{FF2B5EF4-FFF2-40B4-BE49-F238E27FC236}">
              <a16:creationId xmlns:a16="http://schemas.microsoft.com/office/drawing/2014/main" id="{C8E62E13-7921-4704-967E-4F91EAB41391}"/>
            </a:ext>
          </a:extLst>
        </cdr:cNvPr>
        <cdr:cNvCxnSpPr/>
      </cdr:nvCxnSpPr>
      <cdr:spPr>
        <a:xfrm xmlns:a="http://schemas.openxmlformats.org/drawingml/2006/main" flipV="1">
          <a:off x="2396671" y="2842986"/>
          <a:ext cx="6585856" cy="3633112"/>
        </a:xfrm>
        <a:prstGeom xmlns:a="http://schemas.openxmlformats.org/drawingml/2006/main" prst="line">
          <a:avLst/>
        </a:prstGeom>
        <a:ln xmlns:a="http://schemas.openxmlformats.org/drawingml/2006/main" w="34925">
          <a:solidFill>
            <a:schemeClr val="accent1">
              <a:alpha val="7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0.79367</cdr:x>
      <cdr:y>0.29981</cdr:y>
    </cdr:from>
    <cdr:to>
      <cdr:x>0.93052</cdr:x>
      <cdr:y>0.33113</cdr:y>
    </cdr:to>
    <cdr:sp macro="" textlink="">
      <cdr:nvSpPr>
        <cdr:cNvPr id="87" name="TextBox 1">
          <a:extLst xmlns:a="http://schemas.openxmlformats.org/drawingml/2006/main">
            <a:ext uri="{FF2B5EF4-FFF2-40B4-BE49-F238E27FC236}">
              <a16:creationId xmlns:a16="http://schemas.microsoft.com/office/drawing/2014/main" id="{61DC6AE2-C5FE-44E8-861B-800425DC9697}"/>
            </a:ext>
          </a:extLst>
        </cdr:cNvPr>
        <cdr:cNvSpPr txBox="1"/>
      </cdr:nvSpPr>
      <cdr:spPr>
        <a:xfrm xmlns:a="http://schemas.openxmlformats.org/drawingml/2006/main">
          <a:off x="8362475" y="2770835"/>
          <a:ext cx="1441925" cy="28945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tx1">
                  <a:lumMod val="65000"/>
                  <a:lumOff val="35000"/>
                </a:schemeClr>
              </a:solidFill>
            </a:rPr>
            <a:t>MWA </a:t>
          </a:r>
          <a:r>
            <a:rPr lang="en-GB" sz="1200" b="1" u="sng">
              <a:solidFill>
                <a:schemeClr val="tx1">
                  <a:lumMod val="65000"/>
                  <a:lumOff val="35000"/>
                </a:schemeClr>
              </a:solidFill>
            </a:rPr>
            <a:t>+</a:t>
          </a:r>
          <a:r>
            <a:rPr lang="en-GB" sz="1200" b="1" u="sng" baseline="0">
              <a:solidFill>
                <a:schemeClr val="tx1">
                  <a:lumMod val="65000"/>
                  <a:lumOff val="35000"/>
                </a:schemeClr>
              </a:solidFill>
            </a:rPr>
            <a:t> 1Y</a:t>
          </a:r>
          <a:r>
            <a:rPr lang="en-GB" sz="1200" b="1" baseline="0">
              <a:solidFill>
                <a:schemeClr val="tx1">
                  <a:lumMod val="65000"/>
                  <a:lumOff val="35000"/>
                </a:schemeClr>
              </a:solidFill>
            </a:rPr>
            <a:t> </a:t>
          </a:r>
          <a:r>
            <a:rPr lang="en-GB" sz="1200" b="1">
              <a:solidFill>
                <a:schemeClr val="tx1">
                  <a:lumMod val="65000"/>
                  <a:lumOff val="35000"/>
                </a:schemeClr>
              </a:solidFill>
            </a:rPr>
            <a:t>(r=0.81)</a:t>
          </a:r>
        </a:p>
      </cdr:txBody>
    </cdr:sp>
  </cdr:relSizeAnchor>
  <cdr:relSizeAnchor xmlns:cdr="http://schemas.openxmlformats.org/drawingml/2006/chartDrawing">
    <cdr:from>
      <cdr:x>0.18123</cdr:x>
      <cdr:y>0.61479</cdr:y>
    </cdr:from>
    <cdr:to>
      <cdr:x>0.40359</cdr:x>
      <cdr:y>0.65542</cdr:y>
    </cdr:to>
    <cdr:sp macro="" textlink="">
      <cdr:nvSpPr>
        <cdr:cNvPr id="88" name="TextBox 32">
          <a:extLst xmlns:a="http://schemas.openxmlformats.org/drawingml/2006/main">
            <a:ext uri="{FF2B5EF4-FFF2-40B4-BE49-F238E27FC236}">
              <a16:creationId xmlns:a16="http://schemas.microsoft.com/office/drawing/2014/main" id="{51E9BF2C-88D0-4D8E-B589-A54C55BFA0C0}"/>
            </a:ext>
          </a:extLst>
        </cdr:cNvPr>
        <cdr:cNvSpPr txBox="1"/>
      </cdr:nvSpPr>
      <cdr:spPr>
        <a:xfrm xmlns:a="http://schemas.openxmlformats.org/drawingml/2006/main" rot="19834442">
          <a:off x="2037443" y="5662386"/>
          <a:ext cx="2499820" cy="374211"/>
        </a:xfrm>
        <a:prstGeom xmlns:a="http://schemas.openxmlformats.org/drawingml/2006/main" prst="rect">
          <a:avLst/>
        </a:prstGeom>
        <a:noFill xmlns:a="http://schemas.openxmlformats.org/drawingml/2006/main"/>
        <a:ln xmlns:a="http://schemas.openxmlformats.org/drawingml/2006/main" w="6350"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0" i="0" baseline="0">
              <a:solidFill>
                <a:srgbClr val="7C9CD6"/>
              </a:solidFill>
            </a:rPr>
            <a:t>Medium-Weak Aligned </a:t>
          </a:r>
          <a:r>
            <a:rPr lang="en-GB" sz="1100" b="0" i="0" baseline="0">
              <a:solidFill>
                <a:srgbClr val="7C9CD6"/>
              </a:solidFill>
            </a:rPr>
            <a:t>(+1Y)</a:t>
          </a:r>
        </a:p>
      </cdr:txBody>
    </cdr:sp>
  </cdr:relSizeAnchor>
  <cdr:relSizeAnchor xmlns:cdr="http://schemas.openxmlformats.org/drawingml/2006/chartDrawing">
    <cdr:from>
      <cdr:x>0.15073</cdr:x>
      <cdr:y>0.68748</cdr:y>
    </cdr:from>
    <cdr:to>
      <cdr:x>0.22075</cdr:x>
      <cdr:y>0.71768</cdr:y>
    </cdr:to>
    <cdr:sp macro="" textlink="">
      <cdr:nvSpPr>
        <cdr:cNvPr id="89" name="TextBox 1">
          <a:extLst xmlns:a="http://schemas.openxmlformats.org/drawingml/2006/main">
            <a:ext uri="{FF2B5EF4-FFF2-40B4-BE49-F238E27FC236}">
              <a16:creationId xmlns:a16="http://schemas.microsoft.com/office/drawing/2014/main" id="{867243B8-26DB-454E-BCED-943871E91EA2}"/>
            </a:ext>
          </a:extLst>
        </cdr:cNvPr>
        <cdr:cNvSpPr txBox="1"/>
      </cdr:nvSpPr>
      <cdr:spPr>
        <a:xfrm xmlns:a="http://schemas.openxmlformats.org/drawingml/2006/main">
          <a:off x="1694543" y="6331857"/>
          <a:ext cx="787180" cy="2781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000" b="1">
              <a:solidFill>
                <a:schemeClr val="tx1">
                  <a:lumMod val="65000"/>
                  <a:lumOff val="35000"/>
                </a:schemeClr>
              </a:solidFill>
            </a:rPr>
            <a:t>17 nations</a:t>
          </a:r>
        </a:p>
      </cdr:txBody>
    </cdr:sp>
  </cdr:relSizeAnchor>
  <cdr:relSizeAnchor xmlns:cdr="http://schemas.openxmlformats.org/drawingml/2006/chartDrawing">
    <cdr:from>
      <cdr:x>0.6954</cdr:x>
      <cdr:y>0.28858</cdr:y>
    </cdr:from>
    <cdr:to>
      <cdr:x>0.76153</cdr:x>
      <cdr:y>0.40673</cdr:y>
    </cdr:to>
    <cdr:sp macro="" textlink="">
      <cdr:nvSpPr>
        <cdr:cNvPr id="86" name="Arrow: Curved Right 85">
          <a:extLst xmlns:a="http://schemas.openxmlformats.org/drawingml/2006/main">
            <a:ext uri="{FF2B5EF4-FFF2-40B4-BE49-F238E27FC236}">
              <a16:creationId xmlns:a16="http://schemas.microsoft.com/office/drawing/2014/main" id="{D7F6D054-AF31-43CE-897F-30116B44CBF0}"/>
            </a:ext>
          </a:extLst>
        </cdr:cNvPr>
        <cdr:cNvSpPr/>
      </cdr:nvSpPr>
      <cdr:spPr>
        <a:xfrm xmlns:a="http://schemas.openxmlformats.org/drawingml/2006/main" rot="19556804">
          <a:off x="7817874" y="2657929"/>
          <a:ext cx="743457" cy="1088142"/>
        </a:xfrm>
        <a:prstGeom xmlns:a="http://schemas.openxmlformats.org/drawingml/2006/main" prst="curvedRightArrow">
          <a:avLst/>
        </a:prstGeom>
        <a:solidFill xmlns:a="http://schemas.openxmlformats.org/drawingml/2006/main">
          <a:srgbClr val="FF00FF"/>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0.70393</cdr:x>
      <cdr:y>0.68187</cdr:y>
    </cdr:from>
    <cdr:to>
      <cdr:x>0.77006</cdr:x>
      <cdr:y>0.91014</cdr:y>
    </cdr:to>
    <cdr:sp macro="" textlink="">
      <cdr:nvSpPr>
        <cdr:cNvPr id="90" name="Arrow: Curved Right 89">
          <a:extLst xmlns:a="http://schemas.openxmlformats.org/drawingml/2006/main">
            <a:ext uri="{FF2B5EF4-FFF2-40B4-BE49-F238E27FC236}">
              <a16:creationId xmlns:a16="http://schemas.microsoft.com/office/drawing/2014/main" id="{4636F600-247F-44D3-992E-186E038AF4A3}"/>
            </a:ext>
          </a:extLst>
        </cdr:cNvPr>
        <cdr:cNvSpPr/>
      </cdr:nvSpPr>
      <cdr:spPr>
        <a:xfrm xmlns:a="http://schemas.openxmlformats.org/drawingml/2006/main" rot="756925" flipV="1">
          <a:off x="7913755" y="6280159"/>
          <a:ext cx="743457" cy="2102441"/>
        </a:xfrm>
        <a:prstGeom xmlns:a="http://schemas.openxmlformats.org/drawingml/2006/main" prst="curvedRightArrow">
          <a:avLst/>
        </a:prstGeom>
        <a:solidFill xmlns:a="http://schemas.openxmlformats.org/drawingml/2006/main">
          <a:srgbClr val="FF00FF"/>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0.69539</cdr:x>
      <cdr:y>0.38273</cdr:y>
    </cdr:from>
    <cdr:to>
      <cdr:x>0.89617</cdr:x>
      <cdr:y>0.46179</cdr:y>
    </cdr:to>
    <cdr:sp macro="" textlink="">
      <cdr:nvSpPr>
        <cdr:cNvPr id="91" name="TextBox 1">
          <a:extLst xmlns:a="http://schemas.openxmlformats.org/drawingml/2006/main">
            <a:ext uri="{FF2B5EF4-FFF2-40B4-BE49-F238E27FC236}">
              <a16:creationId xmlns:a16="http://schemas.microsoft.com/office/drawing/2014/main" id="{915BE962-7161-4C61-ACDC-0EF2ADC3584C}"/>
            </a:ext>
          </a:extLst>
        </cdr:cNvPr>
        <cdr:cNvSpPr txBox="1"/>
      </cdr:nvSpPr>
      <cdr:spPr>
        <a:xfrm xmlns:a="http://schemas.openxmlformats.org/drawingml/2006/main">
          <a:off x="7817757" y="3524999"/>
          <a:ext cx="2257232" cy="728221"/>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1" baseline="0">
              <a:solidFill>
                <a:srgbClr val="FF00FF"/>
              </a:solidFill>
              <a:latin typeface="Ink Free" panose="03080402000500000000" pitchFamily="66" charset="0"/>
            </a:rPr>
            <a:t>Most Climate-change concerns</a:t>
          </a:r>
          <a:endParaRPr lang="en-GB" sz="1600" b="1">
            <a:solidFill>
              <a:srgbClr val="FF00FF"/>
            </a:solidFill>
            <a:latin typeface="Ink Free" panose="03080402000500000000" pitchFamily="66" charset="0"/>
          </a:endParaRPr>
        </a:p>
      </cdr:txBody>
    </cdr:sp>
  </cdr:relSizeAnchor>
  <cdr:relSizeAnchor xmlns:cdr="http://schemas.openxmlformats.org/drawingml/2006/chartDrawing">
    <cdr:from>
      <cdr:x>0.72424</cdr:x>
      <cdr:y>0.61855</cdr:y>
    </cdr:from>
    <cdr:to>
      <cdr:x>0.93284</cdr:x>
      <cdr:y>0.72374</cdr:y>
    </cdr:to>
    <cdr:sp macro="" textlink="">
      <cdr:nvSpPr>
        <cdr:cNvPr id="92" name="TextBox 1">
          <a:extLst xmlns:a="http://schemas.openxmlformats.org/drawingml/2006/main">
            <a:ext uri="{FF2B5EF4-FFF2-40B4-BE49-F238E27FC236}">
              <a16:creationId xmlns:a16="http://schemas.microsoft.com/office/drawing/2014/main" id="{24BFD83C-A033-45EF-8F74-1A50CDE7D505}"/>
            </a:ext>
          </a:extLst>
        </cdr:cNvPr>
        <cdr:cNvSpPr txBox="1"/>
      </cdr:nvSpPr>
      <cdr:spPr>
        <a:xfrm xmlns:a="http://schemas.openxmlformats.org/drawingml/2006/main">
          <a:off x="8142071" y="5696956"/>
          <a:ext cx="2345171" cy="96881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1" baseline="0">
              <a:solidFill>
                <a:srgbClr val="FF00FF"/>
              </a:solidFill>
              <a:latin typeface="Ink Free" panose="03080402000500000000" pitchFamily="66" charset="0"/>
            </a:rPr>
            <a:t>Least drive in reality, for action on Climate-change</a:t>
          </a:r>
          <a:endParaRPr lang="en-GB" sz="1600" b="1">
            <a:solidFill>
              <a:srgbClr val="FF00FF"/>
            </a:solidFill>
            <a:latin typeface="Ink Free" panose="03080402000500000000" pitchFamily="66" charset="0"/>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0.00153</cdr:x>
      <cdr:y>0.01327</cdr:y>
    </cdr:from>
    <cdr:to>
      <cdr:x>0.08976</cdr:x>
      <cdr:y>0.09212</cdr:y>
    </cdr:to>
    <cdr:sp macro="" textlink="">
      <cdr:nvSpPr>
        <cdr:cNvPr id="2" name="TextBox 1">
          <a:extLst xmlns:a="http://schemas.openxmlformats.org/drawingml/2006/main">
            <a:ext uri="{FF2B5EF4-FFF2-40B4-BE49-F238E27FC236}">
              <a16:creationId xmlns:a16="http://schemas.microsoft.com/office/drawing/2014/main" id="{B375673A-3039-4F0B-A8CD-72653B14BF33}"/>
            </a:ext>
          </a:extLst>
        </cdr:cNvPr>
        <cdr:cNvSpPr txBox="1"/>
      </cdr:nvSpPr>
      <cdr:spPr>
        <a:xfrm xmlns:a="http://schemas.openxmlformats.org/drawingml/2006/main">
          <a:off x="15322" y="94013"/>
          <a:ext cx="886378" cy="55877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300" b="1" u="sng"/>
            <a:t>WA,</a:t>
          </a:r>
          <a:r>
            <a:rPr lang="en-GB" sz="1300" b="1" u="sng" baseline="0"/>
            <a:t> SC combo</a:t>
          </a:r>
          <a:endParaRPr lang="en-GB" sz="1300" b="1" u="sng"/>
        </a:p>
      </cdr:txBody>
    </cdr:sp>
  </cdr:relSizeAnchor>
  <cdr:relSizeAnchor xmlns:cdr="http://schemas.openxmlformats.org/drawingml/2006/chartDrawing">
    <cdr:from>
      <cdr:x>0.87044</cdr:x>
      <cdr:y>0.76805</cdr:y>
    </cdr:from>
    <cdr:to>
      <cdr:x>0.92828</cdr:x>
      <cdr:y>0.81308</cdr:y>
    </cdr:to>
    <cdr:sp macro="" textlink="">
      <cdr:nvSpPr>
        <cdr:cNvPr id="9" name="TextBox 1">
          <a:extLst xmlns:a="http://schemas.openxmlformats.org/drawingml/2006/main">
            <a:ext uri="{FF2B5EF4-FFF2-40B4-BE49-F238E27FC236}">
              <a16:creationId xmlns:a16="http://schemas.microsoft.com/office/drawing/2014/main" id="{D482CAD5-4F5A-4914-9450-2C2CBA1B7FAE}"/>
            </a:ext>
          </a:extLst>
        </cdr:cNvPr>
        <cdr:cNvSpPr txBox="1"/>
      </cdr:nvSpPr>
      <cdr:spPr>
        <a:xfrm xmlns:a="http://schemas.openxmlformats.org/drawingml/2006/main">
          <a:off x="9556717" y="5740373"/>
          <a:ext cx="635034" cy="33655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1" u="none" baseline="0">
              <a:solidFill>
                <a:schemeClr val="accent2"/>
              </a:solidFill>
            </a:rPr>
            <a:t>'SC'</a:t>
          </a:r>
          <a:endParaRPr lang="en-GB" sz="1600" b="1" u="none">
            <a:solidFill>
              <a:schemeClr val="accent2"/>
            </a:solidFill>
          </a:endParaRPr>
        </a:p>
      </cdr:txBody>
    </cdr:sp>
  </cdr:relSizeAnchor>
  <cdr:relSizeAnchor xmlns:cdr="http://schemas.openxmlformats.org/drawingml/2006/chartDrawing">
    <cdr:from>
      <cdr:x>0.87275</cdr:x>
      <cdr:y>0.20051</cdr:y>
    </cdr:from>
    <cdr:to>
      <cdr:x>0.93059</cdr:x>
      <cdr:y>0.24553</cdr:y>
    </cdr:to>
    <cdr:sp macro="" textlink="">
      <cdr:nvSpPr>
        <cdr:cNvPr id="10" name="TextBox 1">
          <a:extLst xmlns:a="http://schemas.openxmlformats.org/drawingml/2006/main">
            <a:ext uri="{FF2B5EF4-FFF2-40B4-BE49-F238E27FC236}">
              <a16:creationId xmlns:a16="http://schemas.microsoft.com/office/drawing/2014/main" id="{D482CAD5-4F5A-4914-9450-2C2CBA1B7FAE}"/>
            </a:ext>
          </a:extLst>
        </cdr:cNvPr>
        <cdr:cNvSpPr txBox="1"/>
      </cdr:nvSpPr>
      <cdr:spPr>
        <a:xfrm xmlns:a="http://schemas.openxmlformats.org/drawingml/2006/main">
          <a:off x="9582103" y="1498636"/>
          <a:ext cx="635034" cy="3364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1" u="none" baseline="0">
              <a:solidFill>
                <a:schemeClr val="accent1"/>
              </a:solidFill>
            </a:rPr>
            <a:t>'WA'</a:t>
          </a:r>
          <a:endParaRPr lang="en-GB" sz="1600" b="1" u="none">
            <a:solidFill>
              <a:schemeClr val="accent1"/>
            </a:solidFill>
          </a:endParaRPr>
        </a:p>
      </cdr:txBody>
    </cdr:sp>
  </cdr:relSizeAnchor>
</c:userShapes>
</file>

<file path=xl/drawings/drawing2.xml><?xml version="1.0" encoding="utf-8"?>
<c:userShapes xmlns:c="http://schemas.openxmlformats.org/drawingml/2006/chart">
  <cdr:relSizeAnchor xmlns:cdr="http://schemas.openxmlformats.org/drawingml/2006/chartDrawing">
    <cdr:from>
      <cdr:x>0.00596</cdr:x>
      <cdr:y>0.00766</cdr:y>
    </cdr:from>
    <cdr:to>
      <cdr:x>0.10685</cdr:x>
      <cdr:y>0.08429</cdr:y>
    </cdr:to>
    <cdr:sp macro="" textlink="">
      <cdr:nvSpPr>
        <cdr:cNvPr id="3" name="TextBox 1">
          <a:extLst xmlns:a="http://schemas.openxmlformats.org/drawingml/2006/main">
            <a:ext uri="{FF2B5EF4-FFF2-40B4-BE49-F238E27FC236}">
              <a16:creationId xmlns:a16="http://schemas.microsoft.com/office/drawing/2014/main" id="{E803452E-45D3-4023-818E-ECAB9F5BF8D6}"/>
            </a:ext>
          </a:extLst>
        </cdr:cNvPr>
        <cdr:cNvSpPr txBox="1"/>
      </cdr:nvSpPr>
      <cdr:spPr>
        <a:xfrm xmlns:a="http://schemas.openxmlformats.org/drawingml/2006/main">
          <a:off x="50800" y="49000"/>
          <a:ext cx="860416" cy="48999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2800" b="1"/>
            <a:t>'WA'</a:t>
          </a:r>
          <a:endParaRPr lang="en-GB" sz="1400" b="1"/>
        </a:p>
      </cdr:txBody>
    </cdr:sp>
  </cdr:relSizeAnchor>
</c:userShapes>
</file>

<file path=xl/drawings/drawing20.xml><?xml version="1.0" encoding="utf-8"?>
<c:userShapes xmlns:c="http://schemas.openxmlformats.org/drawingml/2006/chart">
  <cdr:relSizeAnchor xmlns:cdr="http://schemas.openxmlformats.org/drawingml/2006/chartDrawing">
    <cdr:from>
      <cdr:x>0.53642</cdr:x>
      <cdr:y>0.63678</cdr:y>
    </cdr:from>
    <cdr:to>
      <cdr:x>0.75749</cdr:x>
      <cdr:y>0.66704</cdr:y>
    </cdr:to>
    <cdr:sp macro="" textlink="">
      <cdr:nvSpPr>
        <cdr:cNvPr id="45" name="TextBox 32">
          <a:extLst xmlns:a="http://schemas.openxmlformats.org/drawingml/2006/main">
            <a:ext uri="{FF2B5EF4-FFF2-40B4-BE49-F238E27FC236}">
              <a16:creationId xmlns:a16="http://schemas.microsoft.com/office/drawing/2014/main" id="{5615ACBB-BE05-47A8-B270-693A6B98FCA8}"/>
            </a:ext>
          </a:extLst>
        </cdr:cNvPr>
        <cdr:cNvSpPr txBox="1"/>
      </cdr:nvSpPr>
      <cdr:spPr>
        <a:xfrm xmlns:a="http://schemas.openxmlformats.org/drawingml/2006/main" rot="1471559">
          <a:off x="5885994" y="5883380"/>
          <a:ext cx="2425757" cy="279580"/>
        </a:xfrm>
        <a:prstGeom xmlns:a="http://schemas.openxmlformats.org/drawingml/2006/main" prst="rect">
          <a:avLst/>
        </a:prstGeom>
        <a:noFill xmlns:a="http://schemas.openxmlformats.org/drawingml/2006/main"/>
        <a:ln xmlns:a="http://schemas.openxmlformats.org/drawingml/2006/main" w="6350"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0" i="0" baseline="0">
              <a:solidFill>
                <a:schemeClr val="accent2">
                  <a:lumMod val="60000"/>
                  <a:lumOff val="40000"/>
                </a:schemeClr>
              </a:solidFill>
            </a:rPr>
            <a:t>Weakly reality-Constrained</a:t>
          </a:r>
        </a:p>
      </cdr:txBody>
    </cdr:sp>
  </cdr:relSizeAnchor>
  <cdr:relSizeAnchor xmlns:cdr="http://schemas.openxmlformats.org/drawingml/2006/chartDrawing">
    <cdr:from>
      <cdr:x>0.27866</cdr:x>
      <cdr:y>0.57697</cdr:y>
    </cdr:from>
    <cdr:to>
      <cdr:x>0.68215</cdr:x>
      <cdr:y>0.62469</cdr:y>
    </cdr:to>
    <cdr:sp macro="" textlink="">
      <cdr:nvSpPr>
        <cdr:cNvPr id="46" name="TextBox 32">
          <a:extLst xmlns:a="http://schemas.openxmlformats.org/drawingml/2006/main">
            <a:ext uri="{FF2B5EF4-FFF2-40B4-BE49-F238E27FC236}">
              <a16:creationId xmlns:a16="http://schemas.microsoft.com/office/drawing/2014/main" id="{1BC16175-5DCE-46E3-81A8-F0AA91904B82}"/>
            </a:ext>
          </a:extLst>
        </cdr:cNvPr>
        <cdr:cNvSpPr txBox="1"/>
      </cdr:nvSpPr>
      <cdr:spPr>
        <a:xfrm xmlns:a="http://schemas.openxmlformats.org/drawingml/2006/main" rot="19252090">
          <a:off x="3132757" y="5314021"/>
          <a:ext cx="4536124" cy="439512"/>
        </a:xfrm>
        <a:prstGeom xmlns:a="http://schemas.openxmlformats.org/drawingml/2006/main" prst="rect">
          <a:avLst/>
        </a:prstGeom>
        <a:noFill xmlns:a="http://schemas.openxmlformats.org/drawingml/2006/main"/>
        <a:ln xmlns:a="http://schemas.openxmlformats.org/drawingml/2006/main" w="6350"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0" i="0" baseline="0">
              <a:solidFill>
                <a:schemeClr val="accent1"/>
              </a:solidFill>
            </a:rPr>
            <a:t>Strongly Aligned to cultural narrative of catastrophe</a:t>
          </a:r>
        </a:p>
      </cdr:txBody>
    </cdr:sp>
  </cdr:relSizeAnchor>
  <cdr:relSizeAnchor xmlns:cdr="http://schemas.openxmlformats.org/drawingml/2006/chartDrawing">
    <cdr:from>
      <cdr:x>0.21123</cdr:x>
      <cdr:y>0.58076</cdr:y>
    </cdr:from>
    <cdr:to>
      <cdr:x>0.79167</cdr:x>
      <cdr:y>0.79381</cdr:y>
    </cdr:to>
    <cdr:cxnSp macro="">
      <cdr:nvCxnSpPr>
        <cdr:cNvPr id="49" name="Straight Connector 48">
          <a:extLst xmlns:a="http://schemas.openxmlformats.org/drawingml/2006/main">
            <a:ext uri="{FF2B5EF4-FFF2-40B4-BE49-F238E27FC236}">
              <a16:creationId xmlns:a16="http://schemas.microsoft.com/office/drawing/2014/main" id="{F17B06B8-3CE8-466B-BC53-369FFF27B86F}"/>
            </a:ext>
          </a:extLst>
        </cdr:cNvPr>
        <cdr:cNvCxnSpPr/>
      </cdr:nvCxnSpPr>
      <cdr:spPr>
        <a:xfrm xmlns:a="http://schemas.openxmlformats.org/drawingml/2006/main">
          <a:off x="2317750" y="5365750"/>
          <a:ext cx="6369050" cy="1968500"/>
        </a:xfrm>
        <a:prstGeom xmlns:a="http://schemas.openxmlformats.org/drawingml/2006/main" prst="line">
          <a:avLst/>
        </a:prstGeom>
        <a:ln xmlns:a="http://schemas.openxmlformats.org/drawingml/2006/main" w="28575">
          <a:solidFill>
            <a:schemeClr val="accent2">
              <a:alpha val="6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0.49759</cdr:x>
      <cdr:y>0.69759</cdr:y>
    </cdr:from>
    <cdr:to>
      <cdr:x>0.71965</cdr:x>
      <cdr:y>0.72784</cdr:y>
    </cdr:to>
    <cdr:sp macro="" textlink="">
      <cdr:nvSpPr>
        <cdr:cNvPr id="52" name="TextBox 32">
          <a:extLst xmlns:a="http://schemas.openxmlformats.org/drawingml/2006/main">
            <a:ext uri="{FF2B5EF4-FFF2-40B4-BE49-F238E27FC236}">
              <a16:creationId xmlns:a16="http://schemas.microsoft.com/office/drawing/2014/main" id="{0B1D0475-BD3B-4359-9528-F1847EA328EB}"/>
            </a:ext>
          </a:extLst>
        </cdr:cNvPr>
        <cdr:cNvSpPr txBox="1"/>
      </cdr:nvSpPr>
      <cdr:spPr>
        <a:xfrm xmlns:a="http://schemas.openxmlformats.org/drawingml/2006/main" rot="1070193">
          <a:off x="5459902" y="6445252"/>
          <a:ext cx="2436620" cy="279487"/>
        </a:xfrm>
        <a:prstGeom xmlns:a="http://schemas.openxmlformats.org/drawingml/2006/main" prst="rect">
          <a:avLst/>
        </a:prstGeom>
        <a:noFill xmlns:a="http://schemas.openxmlformats.org/drawingml/2006/main"/>
        <a:ln xmlns:a="http://schemas.openxmlformats.org/drawingml/2006/main" w="6350"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0" i="0" baseline="0">
              <a:solidFill>
                <a:srgbClr val="F1A069"/>
              </a:solidFill>
            </a:rPr>
            <a:t>Medium reality-Constrained</a:t>
          </a:r>
        </a:p>
      </cdr:txBody>
    </cdr:sp>
  </cdr:relSizeAnchor>
  <cdr:relSizeAnchor xmlns:cdr="http://schemas.openxmlformats.org/drawingml/2006/chartDrawing">
    <cdr:from>
      <cdr:x>0.48847</cdr:x>
      <cdr:y>0.76835</cdr:y>
    </cdr:from>
    <cdr:to>
      <cdr:x>0.72183</cdr:x>
      <cdr:y>0.8058</cdr:y>
    </cdr:to>
    <cdr:sp macro="" textlink="">
      <cdr:nvSpPr>
        <cdr:cNvPr id="53" name="TextBox 32">
          <a:extLst xmlns:a="http://schemas.openxmlformats.org/drawingml/2006/main">
            <a:ext uri="{FF2B5EF4-FFF2-40B4-BE49-F238E27FC236}">
              <a16:creationId xmlns:a16="http://schemas.microsoft.com/office/drawing/2014/main" id="{506A25BF-2B49-4129-A597-5FF31B449B3A}"/>
            </a:ext>
          </a:extLst>
        </cdr:cNvPr>
        <cdr:cNvSpPr txBox="1"/>
      </cdr:nvSpPr>
      <cdr:spPr>
        <a:xfrm xmlns:a="http://schemas.openxmlformats.org/drawingml/2006/main" rot="497440">
          <a:off x="5359849" y="7098994"/>
          <a:ext cx="2560612" cy="345972"/>
        </a:xfrm>
        <a:prstGeom xmlns:a="http://schemas.openxmlformats.org/drawingml/2006/main" prst="rect">
          <a:avLst/>
        </a:prstGeom>
        <a:noFill xmlns:a="http://schemas.openxmlformats.org/drawingml/2006/main"/>
        <a:ln xmlns:a="http://schemas.openxmlformats.org/drawingml/2006/main" w="6350"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0" i="0" baseline="0">
              <a:solidFill>
                <a:srgbClr val="EE8E4C"/>
              </a:solidFill>
            </a:rPr>
            <a:t>Strongly reality-Constrained</a:t>
          </a:r>
        </a:p>
      </cdr:txBody>
    </cdr:sp>
  </cdr:relSizeAnchor>
  <cdr:relSizeAnchor xmlns:cdr="http://schemas.openxmlformats.org/drawingml/2006/chartDrawing">
    <cdr:from>
      <cdr:x>0.51558</cdr:x>
      <cdr:y>0.83722</cdr:y>
    </cdr:from>
    <cdr:to>
      <cdr:x>0.71274</cdr:x>
      <cdr:y>0.86748</cdr:y>
    </cdr:to>
    <cdr:sp macro="" textlink="">
      <cdr:nvSpPr>
        <cdr:cNvPr id="54" name="TextBox 32">
          <a:extLst xmlns:a="http://schemas.openxmlformats.org/drawingml/2006/main">
            <a:ext uri="{FF2B5EF4-FFF2-40B4-BE49-F238E27FC236}">
              <a16:creationId xmlns:a16="http://schemas.microsoft.com/office/drawing/2014/main" id="{308FAC61-73F4-4114-9B86-73E7A59C9CB4}"/>
            </a:ext>
          </a:extLst>
        </cdr:cNvPr>
        <cdr:cNvSpPr txBox="1"/>
      </cdr:nvSpPr>
      <cdr:spPr>
        <a:xfrm xmlns:a="http://schemas.openxmlformats.org/drawingml/2006/main" rot="291415">
          <a:off x="5657345" y="7729927"/>
          <a:ext cx="2163397" cy="279388"/>
        </a:xfrm>
        <a:prstGeom xmlns:a="http://schemas.openxmlformats.org/drawingml/2006/main" prst="rect">
          <a:avLst/>
        </a:prstGeom>
        <a:noFill xmlns:a="http://schemas.openxmlformats.org/drawingml/2006/main"/>
        <a:ln xmlns:a="http://schemas.openxmlformats.org/drawingml/2006/main" w="6350"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0" i="0" baseline="0">
              <a:solidFill>
                <a:schemeClr val="accent2"/>
              </a:solidFill>
            </a:rPr>
            <a:t>Fully reality-Constrained</a:t>
          </a:r>
        </a:p>
      </cdr:txBody>
    </cdr:sp>
  </cdr:relSizeAnchor>
  <cdr:relSizeAnchor xmlns:cdr="http://schemas.openxmlformats.org/drawingml/2006/chartDrawing">
    <cdr:from>
      <cdr:x>0.24016</cdr:x>
      <cdr:y>0.48703</cdr:y>
    </cdr:from>
    <cdr:to>
      <cdr:x>0.64093</cdr:x>
      <cdr:y>0.53357</cdr:y>
    </cdr:to>
    <cdr:sp macro="" textlink="">
      <cdr:nvSpPr>
        <cdr:cNvPr id="55" name="TextBox 32">
          <a:extLst xmlns:a="http://schemas.openxmlformats.org/drawingml/2006/main">
            <a:ext uri="{FF2B5EF4-FFF2-40B4-BE49-F238E27FC236}">
              <a16:creationId xmlns:a16="http://schemas.microsoft.com/office/drawing/2014/main" id="{7E12AF2D-DC0F-4BD2-89CA-38E4E8C6E9CF}"/>
            </a:ext>
          </a:extLst>
        </cdr:cNvPr>
        <cdr:cNvSpPr txBox="1"/>
      </cdr:nvSpPr>
      <cdr:spPr>
        <a:xfrm xmlns:a="http://schemas.openxmlformats.org/drawingml/2006/main" rot="20058919">
          <a:off x="2699885" y="4485658"/>
          <a:ext cx="4505647" cy="428643"/>
        </a:xfrm>
        <a:prstGeom xmlns:a="http://schemas.openxmlformats.org/drawingml/2006/main" prst="rect">
          <a:avLst/>
        </a:prstGeom>
        <a:noFill xmlns:a="http://schemas.openxmlformats.org/drawingml/2006/main"/>
        <a:ln xmlns:a="http://schemas.openxmlformats.org/drawingml/2006/main" w="6350"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0" i="0" baseline="0">
              <a:solidFill>
                <a:srgbClr val="82A1D8"/>
              </a:solidFill>
            </a:rPr>
            <a:t>Weakly Aligned to cultural narrative of catastrophe</a:t>
          </a:r>
        </a:p>
      </cdr:txBody>
    </cdr:sp>
  </cdr:relSizeAnchor>
  <cdr:relSizeAnchor xmlns:cdr="http://schemas.openxmlformats.org/drawingml/2006/chartDrawing">
    <cdr:from>
      <cdr:x>0.78935</cdr:x>
      <cdr:y>0.86819</cdr:y>
    </cdr:from>
    <cdr:to>
      <cdr:x>0.83333</cdr:x>
      <cdr:y>0.90646</cdr:y>
    </cdr:to>
    <cdr:sp macro="" textlink="">
      <cdr:nvSpPr>
        <cdr:cNvPr id="37" name="TextBox 36">
          <a:extLst xmlns:a="http://schemas.openxmlformats.org/drawingml/2006/main">
            <a:ext uri="{FF2B5EF4-FFF2-40B4-BE49-F238E27FC236}">
              <a16:creationId xmlns:a16="http://schemas.microsoft.com/office/drawing/2014/main" id="{7FF9BA0B-B8E6-430E-B7BA-C829A99C821A}"/>
            </a:ext>
          </a:extLst>
        </cdr:cNvPr>
        <cdr:cNvSpPr txBox="1"/>
      </cdr:nvSpPr>
      <cdr:spPr>
        <a:xfrm xmlns:a="http://schemas.openxmlformats.org/drawingml/2006/main">
          <a:off x="8661381" y="8015911"/>
          <a:ext cx="482620" cy="35338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200" b="1">
              <a:solidFill>
                <a:schemeClr val="tx1">
                  <a:lumMod val="65000"/>
                  <a:lumOff val="35000"/>
                </a:schemeClr>
              </a:solidFill>
            </a:rPr>
            <a:t>FC </a:t>
          </a:r>
          <a:endParaRPr lang="en-GB" sz="1000" b="1">
            <a:solidFill>
              <a:schemeClr val="tx1">
                <a:lumMod val="65000"/>
                <a:lumOff val="35000"/>
              </a:schemeClr>
            </a:solidFill>
          </a:endParaRPr>
        </a:p>
      </cdr:txBody>
    </cdr:sp>
  </cdr:relSizeAnchor>
  <cdr:relSizeAnchor xmlns:cdr="http://schemas.openxmlformats.org/drawingml/2006/chartDrawing">
    <cdr:from>
      <cdr:x>0.78646</cdr:x>
      <cdr:y>0.73112</cdr:y>
    </cdr:from>
    <cdr:to>
      <cdr:x>0.88137</cdr:x>
      <cdr:y>0.76647</cdr:y>
    </cdr:to>
    <cdr:sp macro="" textlink="">
      <cdr:nvSpPr>
        <cdr:cNvPr id="57" name="TextBox 1">
          <a:extLst xmlns:a="http://schemas.openxmlformats.org/drawingml/2006/main">
            <a:ext uri="{FF2B5EF4-FFF2-40B4-BE49-F238E27FC236}">
              <a16:creationId xmlns:a16="http://schemas.microsoft.com/office/drawing/2014/main" id="{9F133AA4-1308-45EF-9CB6-A58B84DB92F6}"/>
            </a:ext>
          </a:extLst>
        </cdr:cNvPr>
        <cdr:cNvSpPr txBox="1"/>
      </cdr:nvSpPr>
      <cdr:spPr>
        <a:xfrm xmlns:a="http://schemas.openxmlformats.org/drawingml/2006/main">
          <a:off x="8629626" y="6755036"/>
          <a:ext cx="1041428" cy="32660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tx1">
                  <a:lumMod val="65000"/>
                  <a:lumOff val="35000"/>
                </a:schemeClr>
              </a:solidFill>
            </a:rPr>
            <a:t>WC (r=-0.75)</a:t>
          </a:r>
        </a:p>
      </cdr:txBody>
    </cdr:sp>
  </cdr:relSizeAnchor>
  <cdr:relSizeAnchor xmlns:cdr="http://schemas.openxmlformats.org/drawingml/2006/chartDrawing">
    <cdr:from>
      <cdr:x>0.78646</cdr:x>
      <cdr:y>0.77742</cdr:y>
    </cdr:from>
    <cdr:to>
      <cdr:x>0.82523</cdr:x>
      <cdr:y>0.81276</cdr:y>
    </cdr:to>
    <cdr:sp macro="" textlink="">
      <cdr:nvSpPr>
        <cdr:cNvPr id="58" name="TextBox 1">
          <a:extLst xmlns:a="http://schemas.openxmlformats.org/drawingml/2006/main">
            <a:ext uri="{FF2B5EF4-FFF2-40B4-BE49-F238E27FC236}">
              <a16:creationId xmlns:a16="http://schemas.microsoft.com/office/drawing/2014/main" id="{9F133AA4-1308-45EF-9CB6-A58B84DB92F6}"/>
            </a:ext>
          </a:extLst>
        </cdr:cNvPr>
        <cdr:cNvSpPr txBox="1"/>
      </cdr:nvSpPr>
      <cdr:spPr>
        <a:xfrm xmlns:a="http://schemas.openxmlformats.org/drawingml/2006/main">
          <a:off x="8629683" y="7182770"/>
          <a:ext cx="425415" cy="32651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tx1">
                  <a:lumMod val="65000"/>
                  <a:lumOff val="35000"/>
                </a:schemeClr>
              </a:solidFill>
            </a:rPr>
            <a:t>MC</a:t>
          </a:r>
        </a:p>
      </cdr:txBody>
    </cdr:sp>
  </cdr:relSizeAnchor>
  <cdr:relSizeAnchor xmlns:cdr="http://schemas.openxmlformats.org/drawingml/2006/chartDrawing">
    <cdr:from>
      <cdr:x>0.78935</cdr:x>
      <cdr:y>0.8188</cdr:y>
    </cdr:from>
    <cdr:to>
      <cdr:x>0.87558</cdr:x>
      <cdr:y>0.85415</cdr:y>
    </cdr:to>
    <cdr:sp macro="" textlink="">
      <cdr:nvSpPr>
        <cdr:cNvPr id="59" name="TextBox 1">
          <a:extLst xmlns:a="http://schemas.openxmlformats.org/drawingml/2006/main">
            <a:ext uri="{FF2B5EF4-FFF2-40B4-BE49-F238E27FC236}">
              <a16:creationId xmlns:a16="http://schemas.microsoft.com/office/drawing/2014/main" id="{9F133AA4-1308-45EF-9CB6-A58B84DB92F6}"/>
            </a:ext>
          </a:extLst>
        </cdr:cNvPr>
        <cdr:cNvSpPr txBox="1"/>
      </cdr:nvSpPr>
      <cdr:spPr>
        <a:xfrm xmlns:a="http://schemas.openxmlformats.org/drawingml/2006/main">
          <a:off x="8661380" y="7565079"/>
          <a:ext cx="946170" cy="32660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tx1">
                  <a:lumMod val="65000"/>
                  <a:lumOff val="35000"/>
                </a:schemeClr>
              </a:solidFill>
            </a:rPr>
            <a:t>SC (r=-0.57)</a:t>
          </a:r>
        </a:p>
      </cdr:txBody>
    </cdr:sp>
  </cdr:relSizeAnchor>
  <cdr:relSizeAnchor xmlns:cdr="http://schemas.openxmlformats.org/drawingml/2006/chartDrawing">
    <cdr:from>
      <cdr:x>0.78819</cdr:x>
      <cdr:y>0.25401</cdr:y>
    </cdr:from>
    <cdr:to>
      <cdr:x>0.87384</cdr:x>
      <cdr:y>0.28711</cdr:y>
    </cdr:to>
    <cdr:sp macro="" textlink="">
      <cdr:nvSpPr>
        <cdr:cNvPr id="60" name="TextBox 1">
          <a:extLst xmlns:a="http://schemas.openxmlformats.org/drawingml/2006/main">
            <a:ext uri="{FF2B5EF4-FFF2-40B4-BE49-F238E27FC236}">
              <a16:creationId xmlns:a16="http://schemas.microsoft.com/office/drawing/2014/main" id="{9F133AA4-1308-45EF-9CB6-A58B84DB92F6}"/>
            </a:ext>
          </a:extLst>
        </cdr:cNvPr>
        <cdr:cNvSpPr txBox="1"/>
      </cdr:nvSpPr>
      <cdr:spPr>
        <a:xfrm xmlns:a="http://schemas.openxmlformats.org/drawingml/2006/main">
          <a:off x="8861006" y="2339522"/>
          <a:ext cx="962896" cy="304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tx1">
                  <a:lumMod val="65000"/>
                  <a:lumOff val="35000"/>
                </a:schemeClr>
              </a:solidFill>
            </a:rPr>
            <a:t>SA (r=0.94)</a:t>
          </a:r>
        </a:p>
      </cdr:txBody>
    </cdr:sp>
  </cdr:relSizeAnchor>
  <cdr:relSizeAnchor xmlns:cdr="http://schemas.openxmlformats.org/drawingml/2006/chartDrawing">
    <cdr:from>
      <cdr:x>0.77067</cdr:x>
      <cdr:y>0.32725</cdr:y>
    </cdr:from>
    <cdr:to>
      <cdr:x>0.86963</cdr:x>
      <cdr:y>0.38616</cdr:y>
    </cdr:to>
    <cdr:sp macro="" textlink="">
      <cdr:nvSpPr>
        <cdr:cNvPr id="61" name="TextBox 1">
          <a:extLst xmlns:a="http://schemas.openxmlformats.org/drawingml/2006/main">
            <a:ext uri="{FF2B5EF4-FFF2-40B4-BE49-F238E27FC236}">
              <a16:creationId xmlns:a16="http://schemas.microsoft.com/office/drawing/2014/main" id="{C4405D7D-6D04-428F-8C35-AB7989633B5D}"/>
            </a:ext>
          </a:extLst>
        </cdr:cNvPr>
        <cdr:cNvSpPr txBox="1"/>
      </cdr:nvSpPr>
      <cdr:spPr>
        <a:xfrm xmlns:a="http://schemas.openxmlformats.org/drawingml/2006/main">
          <a:off x="8664098" y="3014069"/>
          <a:ext cx="1112530" cy="5425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tx1">
                  <a:lumMod val="65000"/>
                  <a:lumOff val="35000"/>
                </a:schemeClr>
              </a:solidFill>
            </a:rPr>
            <a:t>WA (r=0.89)</a:t>
          </a:r>
        </a:p>
        <a:p xmlns:a="http://schemas.openxmlformats.org/drawingml/2006/main">
          <a:r>
            <a:rPr lang="en-GB" sz="1200" b="1">
              <a:solidFill>
                <a:srgbClr val="00B050"/>
              </a:solidFill>
            </a:rPr>
            <a:t>&amp; WA1(r=0.7)</a:t>
          </a:r>
        </a:p>
      </cdr:txBody>
    </cdr:sp>
  </cdr:relSizeAnchor>
  <cdr:relSizeAnchor xmlns:cdr="http://schemas.openxmlformats.org/drawingml/2006/chartDrawing">
    <cdr:from>
      <cdr:x>0.78569</cdr:x>
      <cdr:y>0.27576</cdr:y>
    </cdr:from>
    <cdr:to>
      <cdr:x>0.87864</cdr:x>
      <cdr:y>0.30602</cdr:y>
    </cdr:to>
    <cdr:sp macro="" textlink="">
      <cdr:nvSpPr>
        <cdr:cNvPr id="62" name="TextBox 1">
          <a:extLst xmlns:a="http://schemas.openxmlformats.org/drawingml/2006/main">
            <a:ext uri="{FF2B5EF4-FFF2-40B4-BE49-F238E27FC236}">
              <a16:creationId xmlns:a16="http://schemas.microsoft.com/office/drawing/2014/main" id="{C4405D7D-6D04-428F-8C35-AB7989633B5D}"/>
            </a:ext>
          </a:extLst>
        </cdr:cNvPr>
        <cdr:cNvSpPr txBox="1"/>
      </cdr:nvSpPr>
      <cdr:spPr>
        <a:xfrm xmlns:a="http://schemas.openxmlformats.org/drawingml/2006/main">
          <a:off x="8832850" y="2539846"/>
          <a:ext cx="1045027" cy="2786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tx1">
                  <a:lumMod val="65000"/>
                  <a:lumOff val="35000"/>
                </a:schemeClr>
              </a:solidFill>
            </a:rPr>
            <a:t>MSA (r=0.67)</a:t>
          </a:r>
        </a:p>
      </cdr:txBody>
    </cdr:sp>
  </cdr:relSizeAnchor>
  <cdr:relSizeAnchor xmlns:cdr="http://schemas.openxmlformats.org/drawingml/2006/chartDrawing">
    <cdr:from>
      <cdr:x>0.01485</cdr:x>
      <cdr:y>0.97862</cdr:y>
    </cdr:from>
    <cdr:to>
      <cdr:x>0.06867</cdr:x>
      <cdr:y>0.97899</cdr:y>
    </cdr:to>
    <cdr:cxnSp macro="">
      <cdr:nvCxnSpPr>
        <cdr:cNvPr id="26" name="Straight Connector 25">
          <a:extLst xmlns:a="http://schemas.openxmlformats.org/drawingml/2006/main">
            <a:ext uri="{FF2B5EF4-FFF2-40B4-BE49-F238E27FC236}">
              <a16:creationId xmlns:a16="http://schemas.microsoft.com/office/drawing/2014/main" id="{B227D7BB-8D4E-4CC3-98B2-2CD8CFA5F1A4}"/>
            </a:ext>
          </a:extLst>
        </cdr:cNvPr>
        <cdr:cNvCxnSpPr/>
      </cdr:nvCxnSpPr>
      <cdr:spPr>
        <a:xfrm xmlns:a="http://schemas.openxmlformats.org/drawingml/2006/main">
          <a:off x="166928" y="9013311"/>
          <a:ext cx="605056" cy="3408"/>
        </a:xfrm>
        <a:prstGeom xmlns:a="http://schemas.openxmlformats.org/drawingml/2006/main" prst="line">
          <a:avLst/>
        </a:prstGeom>
        <a:ln xmlns:a="http://schemas.openxmlformats.org/drawingml/2006/main" w="31750">
          <a:solidFill>
            <a:schemeClr val="accent2">
              <a:alpha val="6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0.06163</cdr:x>
      <cdr:y>0.96494</cdr:y>
    </cdr:from>
    <cdr:to>
      <cdr:x>0.22164</cdr:x>
      <cdr:y>1</cdr:y>
    </cdr:to>
    <cdr:sp macro="" textlink="">
      <cdr:nvSpPr>
        <cdr:cNvPr id="39" name="TextBox 1">
          <a:extLst xmlns:a="http://schemas.openxmlformats.org/drawingml/2006/main">
            <a:ext uri="{FF2B5EF4-FFF2-40B4-BE49-F238E27FC236}">
              <a16:creationId xmlns:a16="http://schemas.microsoft.com/office/drawing/2014/main" id="{90434706-48B2-4BAE-A067-B89AE9EE2863}"/>
            </a:ext>
          </a:extLst>
        </cdr:cNvPr>
        <cdr:cNvSpPr txBox="1"/>
      </cdr:nvSpPr>
      <cdr:spPr>
        <a:xfrm xmlns:a="http://schemas.openxmlformats.org/drawingml/2006/main">
          <a:off x="692858" y="8887277"/>
          <a:ext cx="1798868" cy="32294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100" b="0">
              <a:solidFill>
                <a:schemeClr val="tx1">
                  <a:lumMod val="65000"/>
                  <a:lumOff val="35000"/>
                </a:schemeClr>
              </a:solidFill>
            </a:rPr>
            <a:t>Intuited, not measured</a:t>
          </a:r>
        </a:p>
      </cdr:txBody>
    </cdr:sp>
  </cdr:relSizeAnchor>
  <cdr:relSizeAnchor xmlns:cdr="http://schemas.openxmlformats.org/drawingml/2006/chartDrawing">
    <cdr:from>
      <cdr:x>0.76232</cdr:x>
      <cdr:y>0.97465</cdr:y>
    </cdr:from>
    <cdr:to>
      <cdr:x>0.80803</cdr:x>
      <cdr:y>0.97489</cdr:y>
    </cdr:to>
    <cdr:cxnSp macro="">
      <cdr:nvCxnSpPr>
        <cdr:cNvPr id="23" name="Straight Connector 22">
          <a:extLst xmlns:a="http://schemas.openxmlformats.org/drawingml/2006/main">
            <a:ext uri="{FF2B5EF4-FFF2-40B4-BE49-F238E27FC236}">
              <a16:creationId xmlns:a16="http://schemas.microsoft.com/office/drawing/2014/main" id="{AA5A5D22-32B9-47EF-917F-042582BD56FA}"/>
            </a:ext>
          </a:extLst>
        </cdr:cNvPr>
        <cdr:cNvCxnSpPr/>
      </cdr:nvCxnSpPr>
      <cdr:spPr>
        <a:xfrm xmlns:a="http://schemas.openxmlformats.org/drawingml/2006/main">
          <a:off x="8570192" y="8976733"/>
          <a:ext cx="513882" cy="2210"/>
        </a:xfrm>
        <a:prstGeom xmlns:a="http://schemas.openxmlformats.org/drawingml/2006/main" prst="line">
          <a:avLst/>
        </a:prstGeom>
        <a:ln xmlns:a="http://schemas.openxmlformats.org/drawingml/2006/main" w="50800">
          <a:solidFill>
            <a:schemeClr val="accent2"/>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0.8044</cdr:x>
      <cdr:y>0.95395</cdr:y>
    </cdr:from>
    <cdr:to>
      <cdr:x>1</cdr:x>
      <cdr:y>0.99961</cdr:y>
    </cdr:to>
    <cdr:sp macro="" textlink="">
      <cdr:nvSpPr>
        <cdr:cNvPr id="24" name="TextBox 1">
          <a:extLst xmlns:a="http://schemas.openxmlformats.org/drawingml/2006/main">
            <a:ext uri="{FF2B5EF4-FFF2-40B4-BE49-F238E27FC236}">
              <a16:creationId xmlns:a16="http://schemas.microsoft.com/office/drawing/2014/main" id="{A464D767-315E-438A-9B0F-4403440E7758}"/>
            </a:ext>
          </a:extLst>
        </cdr:cNvPr>
        <cdr:cNvSpPr txBox="1"/>
      </cdr:nvSpPr>
      <cdr:spPr>
        <a:xfrm xmlns:a="http://schemas.openxmlformats.org/drawingml/2006/main">
          <a:off x="8826500" y="8807744"/>
          <a:ext cx="2146298" cy="4215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100" b="0">
              <a:solidFill>
                <a:schemeClr val="tx1">
                  <a:lumMod val="65000"/>
                  <a:lumOff val="35000"/>
                </a:schemeClr>
              </a:solidFill>
            </a:rPr>
            <a:t>Estimated from measurement, and spot</a:t>
          </a:r>
          <a:r>
            <a:rPr lang="en-GB" sz="1100" b="0" baseline="0">
              <a:solidFill>
                <a:schemeClr val="tx1">
                  <a:lumMod val="65000"/>
                  <a:lumOff val="35000"/>
                </a:schemeClr>
              </a:solidFill>
            </a:rPr>
            <a:t> </a:t>
          </a:r>
          <a:r>
            <a:rPr lang="en-GB" sz="1100" b="0">
              <a:solidFill>
                <a:schemeClr val="tx1">
                  <a:lumMod val="65000"/>
                  <a:lumOff val="35000"/>
                </a:schemeClr>
              </a:solidFill>
            </a:rPr>
            <a:t>measurement</a:t>
          </a:r>
          <a:r>
            <a:rPr lang="en-GB" sz="1100" b="0" baseline="0">
              <a:solidFill>
                <a:schemeClr val="tx1">
                  <a:lumMod val="65000"/>
                  <a:lumOff val="35000"/>
                </a:schemeClr>
              </a:solidFill>
            </a:rPr>
            <a:t> confiined</a:t>
          </a:r>
          <a:endParaRPr lang="en-GB" sz="1100" b="0">
            <a:solidFill>
              <a:schemeClr val="tx1">
                <a:lumMod val="65000"/>
                <a:lumOff val="35000"/>
              </a:schemeClr>
            </a:solidFill>
          </a:endParaRPr>
        </a:p>
      </cdr:txBody>
    </cdr:sp>
  </cdr:relSizeAnchor>
  <cdr:relSizeAnchor xmlns:cdr="http://schemas.openxmlformats.org/drawingml/2006/chartDrawing">
    <cdr:from>
      <cdr:x>0.14989</cdr:x>
      <cdr:y>0.42244</cdr:y>
    </cdr:from>
    <cdr:to>
      <cdr:x>0.22049</cdr:x>
      <cdr:y>0.45263</cdr:y>
    </cdr:to>
    <cdr:sp macro="" textlink="">
      <cdr:nvSpPr>
        <cdr:cNvPr id="27" name="TextBox 1">
          <a:extLst xmlns:a="http://schemas.openxmlformats.org/drawingml/2006/main">
            <a:ext uri="{FF2B5EF4-FFF2-40B4-BE49-F238E27FC236}">
              <a16:creationId xmlns:a16="http://schemas.microsoft.com/office/drawing/2014/main" id="{45939C52-6E28-4CE6-9779-F08E248BB3A8}"/>
            </a:ext>
          </a:extLst>
        </cdr:cNvPr>
        <cdr:cNvSpPr txBox="1"/>
      </cdr:nvSpPr>
      <cdr:spPr>
        <a:xfrm xmlns:a="http://schemas.openxmlformats.org/drawingml/2006/main">
          <a:off x="1644733" y="3902988"/>
          <a:ext cx="774680" cy="2789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000" b="1">
              <a:solidFill>
                <a:schemeClr val="tx1">
                  <a:lumMod val="65000"/>
                  <a:lumOff val="35000"/>
                </a:schemeClr>
              </a:solidFill>
            </a:rPr>
            <a:t>48 nations</a:t>
          </a:r>
        </a:p>
      </cdr:txBody>
    </cdr:sp>
  </cdr:relSizeAnchor>
  <cdr:relSizeAnchor xmlns:cdr="http://schemas.openxmlformats.org/drawingml/2006/chartDrawing">
    <cdr:from>
      <cdr:x>0.14526</cdr:x>
      <cdr:y>0.6405</cdr:y>
    </cdr:from>
    <cdr:to>
      <cdr:x>0.21701</cdr:x>
      <cdr:y>0.6915</cdr:y>
    </cdr:to>
    <cdr:sp macro="" textlink="">
      <cdr:nvSpPr>
        <cdr:cNvPr id="30" name="TextBox 1">
          <a:extLst xmlns:a="http://schemas.openxmlformats.org/drawingml/2006/main">
            <a:ext uri="{FF2B5EF4-FFF2-40B4-BE49-F238E27FC236}">
              <a16:creationId xmlns:a16="http://schemas.microsoft.com/office/drawing/2014/main" id="{30498638-D1EB-44F6-A29F-B261A5FFC7BF}"/>
            </a:ext>
          </a:extLst>
        </cdr:cNvPr>
        <cdr:cNvSpPr txBox="1"/>
      </cdr:nvSpPr>
      <cdr:spPr>
        <a:xfrm xmlns:a="http://schemas.openxmlformats.org/drawingml/2006/main">
          <a:off x="1633045" y="5899150"/>
          <a:ext cx="806629" cy="46971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000" b="1">
              <a:solidFill>
                <a:schemeClr val="tx1">
                  <a:lumMod val="65000"/>
                  <a:lumOff val="35000"/>
                </a:schemeClr>
              </a:solidFill>
            </a:rPr>
            <a:t>24 nations</a:t>
          </a:r>
        </a:p>
        <a:p xmlns:a="http://schemas.openxmlformats.org/drawingml/2006/main">
          <a:pPr algn="l"/>
          <a:r>
            <a:rPr lang="en-GB" sz="1000" b="1">
              <a:solidFill>
                <a:srgbClr val="00B050"/>
              </a:solidFill>
            </a:rPr>
            <a:t>37</a:t>
          </a:r>
          <a:r>
            <a:rPr lang="en-GB" sz="1000" b="1" baseline="0">
              <a:solidFill>
                <a:srgbClr val="00B050"/>
              </a:solidFill>
            </a:rPr>
            <a:t> nations</a:t>
          </a:r>
          <a:endParaRPr lang="en-GB" sz="1000" b="1">
            <a:solidFill>
              <a:srgbClr val="00B050"/>
            </a:solidFill>
          </a:endParaRPr>
        </a:p>
      </cdr:txBody>
    </cdr:sp>
  </cdr:relSizeAnchor>
  <cdr:relSizeAnchor xmlns:cdr="http://schemas.openxmlformats.org/drawingml/2006/chartDrawing">
    <cdr:from>
      <cdr:x>0.14468</cdr:x>
      <cdr:y>0.71472</cdr:y>
    </cdr:from>
    <cdr:to>
      <cdr:x>0.2147</cdr:x>
      <cdr:y>0.74492</cdr:y>
    </cdr:to>
    <cdr:sp macro="" textlink="">
      <cdr:nvSpPr>
        <cdr:cNvPr id="31" name="TextBox 1">
          <a:extLst xmlns:a="http://schemas.openxmlformats.org/drawingml/2006/main">
            <a:ext uri="{FF2B5EF4-FFF2-40B4-BE49-F238E27FC236}">
              <a16:creationId xmlns:a16="http://schemas.microsoft.com/office/drawing/2014/main" id="{30498638-D1EB-44F6-A29F-B261A5FFC7BF}"/>
            </a:ext>
          </a:extLst>
        </cdr:cNvPr>
        <cdr:cNvSpPr txBox="1"/>
      </cdr:nvSpPr>
      <cdr:spPr>
        <a:xfrm xmlns:a="http://schemas.openxmlformats.org/drawingml/2006/main">
          <a:off x="1587530" y="6603477"/>
          <a:ext cx="768316" cy="279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000" b="1">
              <a:solidFill>
                <a:schemeClr val="tx1">
                  <a:lumMod val="65000"/>
                  <a:lumOff val="35000"/>
                </a:schemeClr>
              </a:solidFill>
            </a:rPr>
            <a:t>16 nations</a:t>
          </a:r>
        </a:p>
      </cdr:txBody>
    </cdr:sp>
  </cdr:relSizeAnchor>
  <cdr:relSizeAnchor xmlns:cdr="http://schemas.openxmlformats.org/drawingml/2006/chartDrawing">
    <cdr:from>
      <cdr:x>0.14757</cdr:x>
      <cdr:y>0.83888</cdr:y>
    </cdr:from>
    <cdr:to>
      <cdr:x>0.21759</cdr:x>
      <cdr:y>0.86907</cdr:y>
    </cdr:to>
    <cdr:sp macro="" textlink="">
      <cdr:nvSpPr>
        <cdr:cNvPr id="32" name="TextBox 1">
          <a:extLst xmlns:a="http://schemas.openxmlformats.org/drawingml/2006/main">
            <a:ext uri="{FF2B5EF4-FFF2-40B4-BE49-F238E27FC236}">
              <a16:creationId xmlns:a16="http://schemas.microsoft.com/office/drawing/2014/main" id="{30498638-D1EB-44F6-A29F-B261A5FFC7BF}"/>
            </a:ext>
          </a:extLst>
        </cdr:cNvPr>
        <cdr:cNvSpPr txBox="1"/>
      </cdr:nvSpPr>
      <cdr:spPr>
        <a:xfrm xmlns:a="http://schemas.openxmlformats.org/drawingml/2006/main">
          <a:off x="1619246" y="7750613"/>
          <a:ext cx="768315" cy="2789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000" b="1">
              <a:solidFill>
                <a:schemeClr val="tx1">
                  <a:lumMod val="65000"/>
                  <a:lumOff val="35000"/>
                </a:schemeClr>
              </a:solidFill>
            </a:rPr>
            <a:t>24 nations</a:t>
          </a:r>
        </a:p>
      </cdr:txBody>
    </cdr:sp>
  </cdr:relSizeAnchor>
  <cdr:relSizeAnchor xmlns:cdr="http://schemas.openxmlformats.org/drawingml/2006/chartDrawing">
    <cdr:from>
      <cdr:x>0.28993</cdr:x>
      <cdr:y>0.06052</cdr:y>
    </cdr:from>
    <cdr:to>
      <cdr:x>0.7419</cdr:x>
      <cdr:y>0.09553</cdr:y>
    </cdr:to>
    <cdr:sp macro="" textlink="">
      <cdr:nvSpPr>
        <cdr:cNvPr id="33" name="TextBox 1">
          <a:extLst xmlns:a="http://schemas.openxmlformats.org/drawingml/2006/main">
            <a:ext uri="{FF2B5EF4-FFF2-40B4-BE49-F238E27FC236}">
              <a16:creationId xmlns:a16="http://schemas.microsoft.com/office/drawing/2014/main" id="{C2581812-C6D1-435B-9FDE-AF5FD3661DE4}"/>
            </a:ext>
          </a:extLst>
        </cdr:cNvPr>
        <cdr:cNvSpPr txBox="1"/>
      </cdr:nvSpPr>
      <cdr:spPr>
        <a:xfrm xmlns:a="http://schemas.openxmlformats.org/drawingml/2006/main">
          <a:off x="3181348" y="559192"/>
          <a:ext cx="4959352" cy="323467"/>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u="none" baseline="0">
              <a:solidFill>
                <a:schemeClr val="tx1">
                  <a:lumMod val="65000"/>
                  <a:lumOff val="35000"/>
                </a:schemeClr>
              </a:solidFill>
            </a:rPr>
            <a:t>For subsets of 64 Nations. With SA Reconstruction in </a:t>
          </a:r>
          <a:r>
            <a:rPr lang="en-GB" sz="1400" b="1" u="none" baseline="0">
              <a:solidFill>
                <a:srgbClr val="FF00FF"/>
              </a:solidFill>
            </a:rPr>
            <a:t>Pink</a:t>
          </a:r>
          <a:endParaRPr lang="en-GB" sz="1400" b="0" u="none">
            <a:solidFill>
              <a:srgbClr val="FF00FF"/>
            </a:solidFill>
          </a:endParaRPr>
        </a:p>
      </cdr:txBody>
    </cdr:sp>
  </cdr:relSizeAnchor>
  <cdr:relSizeAnchor xmlns:cdr="http://schemas.openxmlformats.org/drawingml/2006/chartDrawing">
    <cdr:from>
      <cdr:x>0.26273</cdr:x>
      <cdr:y>0.09353</cdr:y>
    </cdr:from>
    <cdr:to>
      <cdr:x>0.28993</cdr:x>
      <cdr:y>0.2304</cdr:y>
    </cdr:to>
    <cdr:sp macro="" textlink="">
      <cdr:nvSpPr>
        <cdr:cNvPr id="2" name="TextBox 1">
          <a:extLst xmlns:a="http://schemas.openxmlformats.org/drawingml/2006/main">
            <a:ext uri="{FF2B5EF4-FFF2-40B4-BE49-F238E27FC236}">
              <a16:creationId xmlns:a16="http://schemas.microsoft.com/office/drawing/2014/main" id="{3000C736-E92D-4A30-A5F5-4CB95A4EE226}"/>
            </a:ext>
          </a:extLst>
        </cdr:cNvPr>
        <cdr:cNvSpPr txBox="1"/>
      </cdr:nvSpPr>
      <cdr:spPr>
        <a:xfrm xmlns:a="http://schemas.openxmlformats.org/drawingml/2006/main">
          <a:off x="2882901" y="864172"/>
          <a:ext cx="298450" cy="1264576"/>
        </a:xfrm>
        <a:prstGeom xmlns:a="http://schemas.openxmlformats.org/drawingml/2006/main" prst="rect">
          <a:avLst/>
        </a:prstGeom>
      </cdr:spPr>
      <cdr:txBody>
        <a:bodyPr xmlns:a="http://schemas.openxmlformats.org/drawingml/2006/main" vertOverflow="clip" vert="vert270" wrap="square" rtlCol="0"/>
        <a:lstStyle xmlns:a="http://schemas.openxmlformats.org/drawingml/2006/main"/>
        <a:p xmlns:a="http://schemas.openxmlformats.org/drawingml/2006/main">
          <a:r>
            <a:rPr lang="en-GB" sz="1200" b="1">
              <a:solidFill>
                <a:schemeClr val="bg2">
                  <a:lumMod val="50000"/>
                </a:schemeClr>
              </a:solidFill>
            </a:rPr>
            <a:t>&lt;---</a:t>
          </a:r>
          <a:r>
            <a:rPr lang="en-GB" sz="1200" b="1" baseline="0">
              <a:solidFill>
                <a:schemeClr val="bg2">
                  <a:lumMod val="50000"/>
                </a:schemeClr>
              </a:solidFill>
            </a:rPr>
            <a:t>  </a:t>
          </a:r>
          <a:r>
            <a:rPr lang="en-GB" sz="1200" b="1">
              <a:solidFill>
                <a:schemeClr val="bg2">
                  <a:lumMod val="50000"/>
                </a:schemeClr>
              </a:solidFill>
            </a:rPr>
            <a:t>Great Britain</a:t>
          </a:r>
        </a:p>
      </cdr:txBody>
    </cdr:sp>
  </cdr:relSizeAnchor>
  <cdr:relSizeAnchor xmlns:cdr="http://schemas.openxmlformats.org/drawingml/2006/chartDrawing">
    <cdr:from>
      <cdr:x>0.22512</cdr:x>
      <cdr:y>0.10591</cdr:y>
    </cdr:from>
    <cdr:to>
      <cdr:x>0.25637</cdr:x>
      <cdr:y>0.23021</cdr:y>
    </cdr:to>
    <cdr:sp macro="" textlink="">
      <cdr:nvSpPr>
        <cdr:cNvPr id="34" name="TextBox 1">
          <a:extLst xmlns:a="http://schemas.openxmlformats.org/drawingml/2006/main">
            <a:ext uri="{FF2B5EF4-FFF2-40B4-BE49-F238E27FC236}">
              <a16:creationId xmlns:a16="http://schemas.microsoft.com/office/drawing/2014/main" id="{9CC094D0-38B2-4D59-A58E-29F9BE9CAFE1}"/>
            </a:ext>
          </a:extLst>
        </cdr:cNvPr>
        <cdr:cNvSpPr txBox="1"/>
      </cdr:nvSpPr>
      <cdr:spPr>
        <a:xfrm xmlns:a="http://schemas.openxmlformats.org/drawingml/2006/main">
          <a:off x="2470151" y="978529"/>
          <a:ext cx="342900" cy="1148439"/>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Sweden</a:t>
          </a:r>
          <a:endParaRPr lang="en-GB" sz="1200" b="1">
            <a:solidFill>
              <a:schemeClr val="bg2">
                <a:lumMod val="50000"/>
              </a:schemeClr>
            </a:solidFill>
          </a:endParaRPr>
        </a:p>
      </cdr:txBody>
    </cdr:sp>
  </cdr:relSizeAnchor>
  <cdr:relSizeAnchor xmlns:cdr="http://schemas.openxmlformats.org/drawingml/2006/chartDrawing">
    <cdr:from>
      <cdr:x>0.32581</cdr:x>
      <cdr:y>0.10591</cdr:y>
    </cdr:from>
    <cdr:to>
      <cdr:x>0.35532</cdr:x>
      <cdr:y>0.23021</cdr:y>
    </cdr:to>
    <cdr:sp macro="" textlink="">
      <cdr:nvSpPr>
        <cdr:cNvPr id="35" name="TextBox 1">
          <a:extLst xmlns:a="http://schemas.openxmlformats.org/drawingml/2006/main">
            <a:ext uri="{FF2B5EF4-FFF2-40B4-BE49-F238E27FC236}">
              <a16:creationId xmlns:a16="http://schemas.microsoft.com/office/drawing/2014/main" id="{E8B1EDD4-2E23-4235-B168-C1FF962E4AE1}"/>
            </a:ext>
          </a:extLst>
        </cdr:cNvPr>
        <cdr:cNvSpPr txBox="1"/>
      </cdr:nvSpPr>
      <cdr:spPr>
        <a:xfrm xmlns:a="http://schemas.openxmlformats.org/drawingml/2006/main">
          <a:off x="3575050" y="978529"/>
          <a:ext cx="323849" cy="1148439"/>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Finland</a:t>
          </a:r>
          <a:endParaRPr lang="en-GB" sz="1200" b="1">
            <a:solidFill>
              <a:schemeClr val="bg2">
                <a:lumMod val="50000"/>
              </a:schemeClr>
            </a:solidFill>
          </a:endParaRPr>
        </a:p>
      </cdr:txBody>
    </cdr:sp>
  </cdr:relSizeAnchor>
  <cdr:relSizeAnchor xmlns:cdr="http://schemas.openxmlformats.org/drawingml/2006/chartDrawing">
    <cdr:from>
      <cdr:x>0.25174</cdr:x>
      <cdr:y>0.1066</cdr:y>
    </cdr:from>
    <cdr:to>
      <cdr:x>0.28067</cdr:x>
      <cdr:y>0.2309</cdr:y>
    </cdr:to>
    <cdr:sp macro="" textlink="">
      <cdr:nvSpPr>
        <cdr:cNvPr id="36" name="TextBox 1">
          <a:extLst xmlns:a="http://schemas.openxmlformats.org/drawingml/2006/main">
            <a:ext uri="{FF2B5EF4-FFF2-40B4-BE49-F238E27FC236}">
              <a16:creationId xmlns:a16="http://schemas.microsoft.com/office/drawing/2014/main" id="{9C6763B8-8DA3-4AA9-BAAE-55620E9824D5}"/>
            </a:ext>
          </a:extLst>
        </cdr:cNvPr>
        <cdr:cNvSpPr txBox="1"/>
      </cdr:nvSpPr>
      <cdr:spPr>
        <a:xfrm xmlns:a="http://schemas.openxmlformats.org/drawingml/2006/main">
          <a:off x="2762250" y="984904"/>
          <a:ext cx="317500" cy="1148439"/>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Denmark</a:t>
          </a:r>
          <a:endParaRPr lang="en-GB" sz="1200" b="1">
            <a:solidFill>
              <a:schemeClr val="bg2">
                <a:lumMod val="50000"/>
              </a:schemeClr>
            </a:solidFill>
          </a:endParaRPr>
        </a:p>
      </cdr:txBody>
    </cdr:sp>
  </cdr:relSizeAnchor>
  <cdr:relSizeAnchor xmlns:cdr="http://schemas.openxmlformats.org/drawingml/2006/chartDrawing">
    <cdr:from>
      <cdr:x>0.39178</cdr:x>
      <cdr:y>0.10729</cdr:y>
    </cdr:from>
    <cdr:to>
      <cdr:x>0.42477</cdr:x>
      <cdr:y>0.22971</cdr:y>
    </cdr:to>
    <cdr:sp macro="" textlink="">
      <cdr:nvSpPr>
        <cdr:cNvPr id="38"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4298951" y="991279"/>
          <a:ext cx="361949" cy="1131069"/>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Spain</a:t>
          </a:r>
          <a:endParaRPr lang="en-GB" sz="1200" b="1">
            <a:solidFill>
              <a:schemeClr val="bg2">
                <a:lumMod val="50000"/>
              </a:schemeClr>
            </a:solidFill>
          </a:endParaRPr>
        </a:p>
      </cdr:txBody>
    </cdr:sp>
  </cdr:relSizeAnchor>
  <cdr:relSizeAnchor xmlns:cdr="http://schemas.openxmlformats.org/drawingml/2006/chartDrawing">
    <cdr:from>
      <cdr:x>0.34086</cdr:x>
      <cdr:y>0.1066</cdr:y>
    </cdr:from>
    <cdr:to>
      <cdr:x>0.36979</cdr:x>
      <cdr:y>0.2309</cdr:y>
    </cdr:to>
    <cdr:sp macro="" textlink="">
      <cdr:nvSpPr>
        <cdr:cNvPr id="41"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3740151" y="984904"/>
          <a:ext cx="317500" cy="1148439"/>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France</a:t>
          </a:r>
          <a:endParaRPr lang="en-GB" sz="1200" b="1">
            <a:solidFill>
              <a:schemeClr val="bg2">
                <a:lumMod val="50000"/>
              </a:schemeClr>
            </a:solidFill>
          </a:endParaRPr>
        </a:p>
      </cdr:txBody>
    </cdr:sp>
  </cdr:relSizeAnchor>
  <cdr:relSizeAnchor xmlns:cdr="http://schemas.openxmlformats.org/drawingml/2006/chartDrawing">
    <cdr:from>
      <cdr:x>0.54051</cdr:x>
      <cdr:y>0.10935</cdr:y>
    </cdr:from>
    <cdr:to>
      <cdr:x>0.56887</cdr:x>
      <cdr:y>0.23109</cdr:y>
    </cdr:to>
    <cdr:sp macro="" textlink="">
      <cdr:nvSpPr>
        <cdr:cNvPr id="42"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5930900" y="1010312"/>
          <a:ext cx="311150" cy="1124786"/>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Italy</a:t>
          </a:r>
          <a:endParaRPr lang="en-GB" sz="1200" b="1">
            <a:solidFill>
              <a:schemeClr val="bg2">
                <a:lumMod val="50000"/>
              </a:schemeClr>
            </a:solidFill>
          </a:endParaRPr>
        </a:p>
      </cdr:txBody>
    </cdr:sp>
  </cdr:relSizeAnchor>
  <cdr:relSizeAnchor xmlns:cdr="http://schemas.openxmlformats.org/drawingml/2006/chartDrawing">
    <cdr:from>
      <cdr:x>0.29572</cdr:x>
      <cdr:y>0.09972</cdr:y>
    </cdr:from>
    <cdr:to>
      <cdr:x>0.32523</cdr:x>
      <cdr:y>0.2309</cdr:y>
    </cdr:to>
    <cdr:sp macro="" textlink="">
      <cdr:nvSpPr>
        <cdr:cNvPr id="43"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3244851" y="921338"/>
          <a:ext cx="323849" cy="1212005"/>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Netherkands</a:t>
          </a:r>
          <a:endParaRPr lang="en-GB" sz="1200" b="1">
            <a:solidFill>
              <a:schemeClr val="bg2">
                <a:lumMod val="50000"/>
              </a:schemeClr>
            </a:solidFill>
          </a:endParaRPr>
        </a:p>
      </cdr:txBody>
    </cdr:sp>
  </cdr:relSizeAnchor>
  <cdr:relSizeAnchor xmlns:cdr="http://schemas.openxmlformats.org/drawingml/2006/chartDrawing">
    <cdr:from>
      <cdr:x>0.27315</cdr:x>
      <cdr:y>0.11003</cdr:y>
    </cdr:from>
    <cdr:to>
      <cdr:x>0.30382</cdr:x>
      <cdr:y>0.23024</cdr:y>
    </cdr:to>
    <cdr:sp macro="" textlink="">
      <cdr:nvSpPr>
        <cdr:cNvPr id="44"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2997201" y="1016629"/>
          <a:ext cx="336549" cy="1110621"/>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Norway</a:t>
          </a:r>
          <a:endParaRPr lang="en-GB" sz="1200" b="1">
            <a:solidFill>
              <a:schemeClr val="bg2">
                <a:lumMod val="50000"/>
              </a:schemeClr>
            </a:solidFill>
          </a:endParaRPr>
        </a:p>
      </cdr:txBody>
    </cdr:sp>
  </cdr:relSizeAnchor>
  <cdr:relSizeAnchor xmlns:cdr="http://schemas.openxmlformats.org/drawingml/2006/chartDrawing">
    <cdr:from>
      <cdr:x>0.56713</cdr:x>
      <cdr:y>0.1066</cdr:y>
    </cdr:from>
    <cdr:to>
      <cdr:x>0.59433</cdr:x>
      <cdr:y>0.2309</cdr:y>
    </cdr:to>
    <cdr:sp macro="" textlink="">
      <cdr:nvSpPr>
        <cdr:cNvPr id="47"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6223000" y="984904"/>
          <a:ext cx="298450" cy="1148439"/>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Singapore</a:t>
          </a:r>
          <a:endParaRPr lang="en-GB" sz="1200" b="1">
            <a:solidFill>
              <a:schemeClr val="bg2">
                <a:lumMod val="50000"/>
              </a:schemeClr>
            </a:solidFill>
          </a:endParaRPr>
        </a:p>
      </cdr:txBody>
    </cdr:sp>
  </cdr:relSizeAnchor>
  <cdr:relSizeAnchor xmlns:cdr="http://schemas.openxmlformats.org/drawingml/2006/chartDrawing">
    <cdr:from>
      <cdr:x>0.74248</cdr:x>
      <cdr:y>0.1066</cdr:y>
    </cdr:from>
    <cdr:to>
      <cdr:x>0.77199</cdr:x>
      <cdr:y>0.2309</cdr:y>
    </cdr:to>
    <cdr:sp macro="" textlink="">
      <cdr:nvSpPr>
        <cdr:cNvPr id="48"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8147050" y="984904"/>
          <a:ext cx="323850" cy="1148439"/>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Phillipines</a:t>
          </a:r>
          <a:endParaRPr lang="en-GB" sz="1200" b="1">
            <a:solidFill>
              <a:schemeClr val="bg2">
                <a:lumMod val="50000"/>
              </a:schemeClr>
            </a:solidFill>
          </a:endParaRPr>
        </a:p>
      </cdr:txBody>
    </cdr:sp>
  </cdr:relSizeAnchor>
  <cdr:relSizeAnchor xmlns:cdr="http://schemas.openxmlformats.org/drawingml/2006/chartDrawing">
    <cdr:from>
      <cdr:x>0.72512</cdr:x>
      <cdr:y>0.10798</cdr:y>
    </cdr:from>
    <cdr:to>
      <cdr:x>0.74884</cdr:x>
      <cdr:y>0.23177</cdr:y>
    </cdr:to>
    <cdr:sp macro="" textlink="">
      <cdr:nvSpPr>
        <cdr:cNvPr id="50"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7956550" y="997654"/>
          <a:ext cx="260350" cy="1143727"/>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India</a:t>
          </a:r>
          <a:endParaRPr lang="en-GB" sz="1200" b="1">
            <a:solidFill>
              <a:schemeClr val="bg2">
                <a:lumMod val="50000"/>
              </a:schemeClr>
            </a:solidFill>
          </a:endParaRPr>
        </a:p>
      </cdr:txBody>
    </cdr:sp>
  </cdr:relSizeAnchor>
  <cdr:relSizeAnchor xmlns:cdr="http://schemas.openxmlformats.org/drawingml/2006/chartDrawing">
    <cdr:from>
      <cdr:x>0.63831</cdr:x>
      <cdr:y>0.1066</cdr:y>
    </cdr:from>
    <cdr:to>
      <cdr:x>0.66667</cdr:x>
      <cdr:y>0.2309</cdr:y>
    </cdr:to>
    <cdr:sp macro="" textlink="">
      <cdr:nvSpPr>
        <cdr:cNvPr id="63"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7004050" y="984904"/>
          <a:ext cx="311150" cy="1148439"/>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Indonesia</a:t>
          </a:r>
          <a:endParaRPr lang="en-GB" sz="1200" b="1">
            <a:solidFill>
              <a:schemeClr val="bg2">
                <a:lumMod val="50000"/>
              </a:schemeClr>
            </a:solidFill>
          </a:endParaRPr>
        </a:p>
      </cdr:txBody>
    </cdr:sp>
  </cdr:relSizeAnchor>
  <cdr:relSizeAnchor xmlns:cdr="http://schemas.openxmlformats.org/drawingml/2006/chartDrawing">
    <cdr:from>
      <cdr:x>0.60301</cdr:x>
      <cdr:y>0.09697</cdr:y>
    </cdr:from>
    <cdr:to>
      <cdr:x>0.63368</cdr:x>
      <cdr:y>0.2309</cdr:y>
    </cdr:to>
    <cdr:sp macro="" textlink="">
      <cdr:nvSpPr>
        <cdr:cNvPr id="64"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6616700" y="895930"/>
          <a:ext cx="336550" cy="1237413"/>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Poland</a:t>
          </a:r>
          <a:endParaRPr lang="en-GB" sz="1200" b="1">
            <a:solidFill>
              <a:schemeClr val="bg2">
                <a:lumMod val="50000"/>
              </a:schemeClr>
            </a:solidFill>
          </a:endParaRPr>
        </a:p>
      </cdr:txBody>
    </cdr:sp>
  </cdr:relSizeAnchor>
  <cdr:relSizeAnchor xmlns:cdr="http://schemas.openxmlformats.org/drawingml/2006/chartDrawing">
    <cdr:from>
      <cdr:x>0.62095</cdr:x>
      <cdr:y>0.11271</cdr:y>
    </cdr:from>
    <cdr:to>
      <cdr:x>0.66319</cdr:x>
      <cdr:y>0.2304</cdr:y>
    </cdr:to>
    <cdr:sp macro="" textlink="">
      <cdr:nvSpPr>
        <cdr:cNvPr id="65"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6813550" y="1041399"/>
          <a:ext cx="463550" cy="1087323"/>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Turkey</a:t>
          </a:r>
          <a:endParaRPr lang="en-GB" sz="1200" b="1">
            <a:solidFill>
              <a:schemeClr val="bg2">
                <a:lumMod val="50000"/>
              </a:schemeClr>
            </a:solidFill>
          </a:endParaRPr>
        </a:p>
      </cdr:txBody>
    </cdr:sp>
  </cdr:relSizeAnchor>
  <cdr:relSizeAnchor xmlns:cdr="http://schemas.openxmlformats.org/drawingml/2006/chartDrawing">
    <cdr:from>
      <cdr:x>0.77257</cdr:x>
      <cdr:y>0.10798</cdr:y>
    </cdr:from>
    <cdr:to>
      <cdr:x>0.80556</cdr:x>
      <cdr:y>0.23109</cdr:y>
    </cdr:to>
    <cdr:sp macro="" textlink="">
      <cdr:nvSpPr>
        <cdr:cNvPr id="66"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8477250" y="997654"/>
          <a:ext cx="361999" cy="1137444"/>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Thailand</a:t>
          </a:r>
          <a:endParaRPr lang="en-GB" sz="1200" b="1">
            <a:solidFill>
              <a:schemeClr val="bg2">
                <a:lumMod val="50000"/>
              </a:schemeClr>
            </a:solidFill>
          </a:endParaRPr>
        </a:p>
      </cdr:txBody>
    </cdr:sp>
  </cdr:relSizeAnchor>
  <cdr:relSizeAnchor xmlns:cdr="http://schemas.openxmlformats.org/drawingml/2006/chartDrawing">
    <cdr:from>
      <cdr:x>0.67188</cdr:x>
      <cdr:y>0.1066</cdr:y>
    </cdr:from>
    <cdr:to>
      <cdr:x>0.69734</cdr:x>
      <cdr:y>0.2309</cdr:y>
    </cdr:to>
    <cdr:sp macro="" textlink="">
      <cdr:nvSpPr>
        <cdr:cNvPr id="67"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7372350" y="984904"/>
          <a:ext cx="279400" cy="1148439"/>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Romania</a:t>
          </a:r>
          <a:endParaRPr lang="en-GB" sz="1200" b="1">
            <a:solidFill>
              <a:schemeClr val="bg2">
                <a:lumMod val="50000"/>
              </a:schemeClr>
            </a:solidFill>
          </a:endParaRPr>
        </a:p>
      </cdr:txBody>
    </cdr:sp>
  </cdr:relSizeAnchor>
  <cdr:relSizeAnchor xmlns:cdr="http://schemas.openxmlformats.org/drawingml/2006/chartDrawing">
    <cdr:from>
      <cdr:x>0.69039</cdr:x>
      <cdr:y>0.10729</cdr:y>
    </cdr:from>
    <cdr:to>
      <cdr:x>0.72396</cdr:x>
      <cdr:y>0.23158</cdr:y>
    </cdr:to>
    <cdr:sp macro="" textlink="">
      <cdr:nvSpPr>
        <cdr:cNvPr id="68"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7575550" y="991279"/>
          <a:ext cx="368300" cy="1148347"/>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DR Congo</a:t>
          </a:r>
          <a:endParaRPr lang="en-GB" sz="1200" b="1">
            <a:solidFill>
              <a:schemeClr val="bg2">
                <a:lumMod val="50000"/>
              </a:schemeClr>
            </a:solidFill>
          </a:endParaRPr>
        </a:p>
      </cdr:txBody>
    </cdr:sp>
  </cdr:relSizeAnchor>
  <cdr:relSizeAnchor xmlns:cdr="http://schemas.openxmlformats.org/drawingml/2006/chartDrawing">
    <cdr:from>
      <cdr:x>0.43576</cdr:x>
      <cdr:y>0.10798</cdr:y>
    </cdr:from>
    <cdr:to>
      <cdr:x>0.46759</cdr:x>
      <cdr:y>0.23227</cdr:y>
    </cdr:to>
    <cdr:sp macro="" textlink="">
      <cdr:nvSpPr>
        <cdr:cNvPr id="69"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4781551" y="997654"/>
          <a:ext cx="349250" cy="1148347"/>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Ireland</a:t>
          </a:r>
          <a:endParaRPr lang="en-GB" sz="1200" b="1">
            <a:solidFill>
              <a:schemeClr val="bg2">
                <a:lumMod val="50000"/>
              </a:schemeClr>
            </a:solidFill>
          </a:endParaRPr>
        </a:p>
      </cdr:txBody>
    </cdr:sp>
  </cdr:relSizeAnchor>
  <cdr:relSizeAnchor xmlns:cdr="http://schemas.openxmlformats.org/drawingml/2006/chartDrawing">
    <cdr:from>
      <cdr:x>0.49653</cdr:x>
      <cdr:y>0.10867</cdr:y>
    </cdr:from>
    <cdr:to>
      <cdr:x>0.52951</cdr:x>
      <cdr:y>0.23093</cdr:y>
    </cdr:to>
    <cdr:sp macro="" textlink="">
      <cdr:nvSpPr>
        <cdr:cNvPr id="70"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5448300" y="1004029"/>
          <a:ext cx="361907" cy="1129571"/>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Serbia</a:t>
          </a:r>
          <a:endParaRPr lang="en-GB" sz="1200" b="1">
            <a:solidFill>
              <a:schemeClr val="bg2">
                <a:lumMod val="50000"/>
              </a:schemeClr>
            </a:solidFill>
          </a:endParaRPr>
        </a:p>
      </cdr:txBody>
    </cdr:sp>
  </cdr:relSizeAnchor>
  <cdr:relSizeAnchor xmlns:cdr="http://schemas.openxmlformats.org/drawingml/2006/chartDrawing">
    <cdr:from>
      <cdr:x>0.36516</cdr:x>
      <cdr:y>0.10523</cdr:y>
    </cdr:from>
    <cdr:to>
      <cdr:x>0.39873</cdr:x>
      <cdr:y>0.22952</cdr:y>
    </cdr:to>
    <cdr:sp macro="" textlink="">
      <cdr:nvSpPr>
        <cdr:cNvPr id="71"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4006851" y="972246"/>
          <a:ext cx="368300" cy="1148347"/>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Canada</a:t>
          </a:r>
          <a:endParaRPr lang="en-GB" sz="1200" b="1">
            <a:solidFill>
              <a:schemeClr val="bg2">
                <a:lumMod val="50000"/>
              </a:schemeClr>
            </a:solidFill>
          </a:endParaRPr>
        </a:p>
      </cdr:txBody>
    </cdr:sp>
  </cdr:relSizeAnchor>
  <cdr:relSizeAnchor xmlns:cdr="http://schemas.openxmlformats.org/drawingml/2006/chartDrawing">
    <cdr:from>
      <cdr:x>0.31424</cdr:x>
      <cdr:y>0.10591</cdr:y>
    </cdr:from>
    <cdr:to>
      <cdr:x>0.34722</cdr:x>
      <cdr:y>0.23021</cdr:y>
    </cdr:to>
    <cdr:sp macro="" textlink="">
      <cdr:nvSpPr>
        <cdr:cNvPr id="72"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3448051" y="978529"/>
          <a:ext cx="361949" cy="1148439"/>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Australia</a:t>
          </a:r>
          <a:endParaRPr lang="en-GB" sz="1200" b="1">
            <a:solidFill>
              <a:schemeClr val="bg2">
                <a:lumMod val="50000"/>
              </a:schemeClr>
            </a:solidFill>
          </a:endParaRPr>
        </a:p>
      </cdr:txBody>
    </cdr:sp>
  </cdr:relSizeAnchor>
  <cdr:relSizeAnchor xmlns:cdr="http://schemas.openxmlformats.org/drawingml/2006/chartDrawing">
    <cdr:from>
      <cdr:x>0.13542</cdr:x>
      <cdr:y>0.11829</cdr:y>
    </cdr:from>
    <cdr:to>
      <cdr:x>0.22164</cdr:x>
      <cdr:y>0.21183</cdr:y>
    </cdr:to>
    <cdr:sp macro="" textlink="">
      <cdr:nvSpPr>
        <cdr:cNvPr id="73" name="TextBox 1">
          <a:extLst xmlns:a="http://schemas.openxmlformats.org/drawingml/2006/main">
            <a:ext uri="{FF2B5EF4-FFF2-40B4-BE49-F238E27FC236}">
              <a16:creationId xmlns:a16="http://schemas.microsoft.com/office/drawing/2014/main" id="{F5CBCE21-A6B7-4F25-B722-71A655CE8C7D}"/>
            </a:ext>
          </a:extLst>
        </cdr:cNvPr>
        <cdr:cNvSpPr txBox="1"/>
      </cdr:nvSpPr>
      <cdr:spPr>
        <a:xfrm xmlns:a="http://schemas.openxmlformats.org/drawingml/2006/main">
          <a:off x="1485900" y="1092200"/>
          <a:ext cx="946150" cy="8636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u="none" baseline="0">
              <a:solidFill>
                <a:schemeClr val="bg2">
                  <a:lumMod val="50000"/>
                </a:schemeClr>
              </a:solidFill>
            </a:rPr>
            <a:t>Example nation positions</a:t>
          </a:r>
          <a:endParaRPr lang="en-GB" sz="1400" b="0" u="none">
            <a:solidFill>
              <a:schemeClr val="bg2">
                <a:lumMod val="50000"/>
              </a:schemeClr>
            </a:solidFill>
          </a:endParaRPr>
        </a:p>
      </cdr:txBody>
    </cdr:sp>
  </cdr:relSizeAnchor>
  <cdr:relSizeAnchor xmlns:cdr="http://schemas.openxmlformats.org/drawingml/2006/chartDrawing">
    <cdr:from>
      <cdr:x>0.47049</cdr:x>
      <cdr:y>0.10729</cdr:y>
    </cdr:from>
    <cdr:to>
      <cdr:x>0.50116</cdr:x>
      <cdr:y>0.23158</cdr:y>
    </cdr:to>
    <cdr:sp macro="" textlink="">
      <cdr:nvSpPr>
        <cdr:cNvPr id="74" name="TextBox 1">
          <a:extLst xmlns:a="http://schemas.openxmlformats.org/drawingml/2006/main">
            <a:ext uri="{FF2B5EF4-FFF2-40B4-BE49-F238E27FC236}">
              <a16:creationId xmlns:a16="http://schemas.microsoft.com/office/drawing/2014/main" id="{7F7CD5F9-CF96-4DC4-83A1-BB97FD162A46}"/>
            </a:ext>
          </a:extLst>
        </cdr:cNvPr>
        <cdr:cNvSpPr txBox="1"/>
      </cdr:nvSpPr>
      <cdr:spPr>
        <a:xfrm xmlns:a="http://schemas.openxmlformats.org/drawingml/2006/main">
          <a:off x="5162550" y="990600"/>
          <a:ext cx="336550" cy="1147601"/>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Ukraine</a:t>
          </a:r>
          <a:endParaRPr lang="en-GB" sz="1200" b="1">
            <a:solidFill>
              <a:schemeClr val="bg2">
                <a:lumMod val="50000"/>
              </a:schemeClr>
            </a:solidFill>
          </a:endParaRPr>
        </a:p>
      </cdr:txBody>
    </cdr:sp>
  </cdr:relSizeAnchor>
  <cdr:relSizeAnchor xmlns:cdr="http://schemas.openxmlformats.org/drawingml/2006/chartDrawing">
    <cdr:from>
      <cdr:x>0.4103</cdr:x>
      <cdr:y>0.10591</cdr:y>
    </cdr:from>
    <cdr:to>
      <cdr:x>0.44271</cdr:x>
      <cdr:y>0.23021</cdr:y>
    </cdr:to>
    <cdr:sp macro="" textlink="">
      <cdr:nvSpPr>
        <cdr:cNvPr id="75" name="TextBox 1">
          <a:extLst xmlns:a="http://schemas.openxmlformats.org/drawingml/2006/main">
            <a:ext uri="{FF2B5EF4-FFF2-40B4-BE49-F238E27FC236}">
              <a16:creationId xmlns:a16="http://schemas.microsoft.com/office/drawing/2014/main" id="{7F7CD5F9-CF96-4DC4-83A1-BB97FD162A46}"/>
            </a:ext>
          </a:extLst>
        </cdr:cNvPr>
        <cdr:cNvSpPr txBox="1"/>
      </cdr:nvSpPr>
      <cdr:spPr>
        <a:xfrm xmlns:a="http://schemas.openxmlformats.org/drawingml/2006/main">
          <a:off x="4502151" y="978529"/>
          <a:ext cx="355600" cy="1148439"/>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Slovenia</a:t>
          </a:r>
          <a:endParaRPr lang="en-GB" sz="1200" b="1">
            <a:solidFill>
              <a:schemeClr val="bg2">
                <a:lumMod val="50000"/>
              </a:schemeClr>
            </a:solidFill>
          </a:endParaRPr>
        </a:p>
      </cdr:txBody>
    </cdr:sp>
  </cdr:relSizeAnchor>
  <cdr:relSizeAnchor xmlns:cdr="http://schemas.openxmlformats.org/drawingml/2006/chartDrawing">
    <cdr:from>
      <cdr:x>0.58449</cdr:x>
      <cdr:y>0.1066</cdr:y>
    </cdr:from>
    <cdr:to>
      <cdr:x>0.61343</cdr:x>
      <cdr:y>0.2309</cdr:y>
    </cdr:to>
    <cdr:sp macro="" textlink="">
      <cdr:nvSpPr>
        <cdr:cNvPr id="76" name="TextBox 1">
          <a:extLst xmlns:a="http://schemas.openxmlformats.org/drawingml/2006/main">
            <a:ext uri="{FF2B5EF4-FFF2-40B4-BE49-F238E27FC236}">
              <a16:creationId xmlns:a16="http://schemas.microsoft.com/office/drawing/2014/main" id="{7F7CD5F9-CF96-4DC4-83A1-BB97FD162A46}"/>
            </a:ext>
          </a:extLst>
        </cdr:cNvPr>
        <cdr:cNvSpPr txBox="1"/>
      </cdr:nvSpPr>
      <cdr:spPr>
        <a:xfrm xmlns:a="http://schemas.openxmlformats.org/drawingml/2006/main">
          <a:off x="6413501" y="984904"/>
          <a:ext cx="317500" cy="1148439"/>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Iran</a:t>
          </a:r>
          <a:endParaRPr lang="en-GB" sz="1200" b="1">
            <a:solidFill>
              <a:schemeClr val="bg2">
                <a:lumMod val="50000"/>
              </a:schemeClr>
            </a:solidFill>
          </a:endParaRPr>
        </a:p>
      </cdr:txBody>
    </cdr:sp>
  </cdr:relSizeAnchor>
  <cdr:relSizeAnchor xmlns:cdr="http://schemas.openxmlformats.org/drawingml/2006/chartDrawing">
    <cdr:from>
      <cdr:x>0.75926</cdr:x>
      <cdr:y>0.10591</cdr:y>
    </cdr:from>
    <cdr:to>
      <cdr:x>0.79109</cdr:x>
      <cdr:y>0.23021</cdr:y>
    </cdr:to>
    <cdr:sp macro="" textlink="">
      <cdr:nvSpPr>
        <cdr:cNvPr id="77" name="TextBox 1">
          <a:extLst xmlns:a="http://schemas.openxmlformats.org/drawingml/2006/main">
            <a:ext uri="{FF2B5EF4-FFF2-40B4-BE49-F238E27FC236}">
              <a16:creationId xmlns:a16="http://schemas.microsoft.com/office/drawing/2014/main" id="{7F7CD5F9-CF96-4DC4-83A1-BB97FD162A46}"/>
            </a:ext>
          </a:extLst>
        </cdr:cNvPr>
        <cdr:cNvSpPr txBox="1"/>
      </cdr:nvSpPr>
      <cdr:spPr>
        <a:xfrm xmlns:a="http://schemas.openxmlformats.org/drawingml/2006/main">
          <a:off x="8331200" y="977900"/>
          <a:ext cx="349250" cy="1147601"/>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Bahrain</a:t>
          </a:r>
          <a:endParaRPr lang="en-GB" sz="1200" b="1">
            <a:solidFill>
              <a:schemeClr val="bg2">
                <a:lumMod val="50000"/>
              </a:schemeClr>
            </a:solidFill>
          </a:endParaRPr>
        </a:p>
      </cdr:txBody>
    </cdr:sp>
  </cdr:relSizeAnchor>
  <cdr:relSizeAnchor xmlns:cdr="http://schemas.openxmlformats.org/drawingml/2006/chartDrawing">
    <cdr:from>
      <cdr:x>0.08912</cdr:x>
      <cdr:y>0.8033</cdr:y>
    </cdr:from>
    <cdr:to>
      <cdr:x>0.22685</cdr:x>
      <cdr:y>0.83349</cdr:y>
    </cdr:to>
    <cdr:sp macro="" textlink="">
      <cdr:nvSpPr>
        <cdr:cNvPr id="82" name="TextBox 1">
          <a:extLst xmlns:a="http://schemas.openxmlformats.org/drawingml/2006/main">
            <a:ext uri="{FF2B5EF4-FFF2-40B4-BE49-F238E27FC236}">
              <a16:creationId xmlns:a16="http://schemas.microsoft.com/office/drawing/2014/main" id="{0378821A-9D65-48BB-878D-9264832A3CFF}"/>
            </a:ext>
          </a:extLst>
        </cdr:cNvPr>
        <cdr:cNvSpPr txBox="1"/>
      </cdr:nvSpPr>
      <cdr:spPr>
        <a:xfrm xmlns:a="http://schemas.openxmlformats.org/drawingml/2006/main">
          <a:off x="977918" y="7421897"/>
          <a:ext cx="1511284" cy="27893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000" b="1">
              <a:solidFill>
                <a:schemeClr val="tx1">
                  <a:lumMod val="65000"/>
                  <a:lumOff val="35000"/>
                </a:schemeClr>
              </a:solidFill>
            </a:rPr>
            <a:t>Estimate</a:t>
          </a:r>
          <a:r>
            <a:rPr lang="en-GB" sz="1000" b="1" baseline="0">
              <a:solidFill>
                <a:schemeClr val="tx1">
                  <a:lumMod val="65000"/>
                  <a:lumOff val="35000"/>
                </a:schemeClr>
              </a:solidFill>
            </a:rPr>
            <a:t> from 48</a:t>
          </a:r>
          <a:r>
            <a:rPr lang="en-GB" sz="1000" b="1">
              <a:solidFill>
                <a:schemeClr val="tx1">
                  <a:lumMod val="65000"/>
                  <a:lumOff val="35000"/>
                </a:schemeClr>
              </a:solidFill>
            </a:rPr>
            <a:t> nations</a:t>
          </a:r>
        </a:p>
        <a:p xmlns:a="http://schemas.openxmlformats.org/drawingml/2006/main">
          <a:pPr algn="ctr"/>
          <a:r>
            <a:rPr lang="en-GB" sz="1000" b="1">
              <a:solidFill>
                <a:schemeClr val="tx1">
                  <a:lumMod val="65000"/>
                  <a:lumOff val="35000"/>
                </a:schemeClr>
              </a:solidFill>
            </a:rPr>
            <a:t>spot confined</a:t>
          </a:r>
          <a:r>
            <a:rPr lang="en-GB" sz="1000" b="1" baseline="0">
              <a:solidFill>
                <a:schemeClr val="tx1">
                  <a:lumMod val="65000"/>
                  <a:lumOff val="35000"/>
                </a:schemeClr>
              </a:solidFill>
            </a:rPr>
            <a:t> by 5</a:t>
          </a:r>
          <a:endParaRPr lang="en-GB" sz="1000" b="1">
            <a:solidFill>
              <a:schemeClr val="tx1">
                <a:lumMod val="65000"/>
                <a:lumOff val="35000"/>
              </a:schemeClr>
            </a:solidFill>
          </a:endParaRPr>
        </a:p>
      </cdr:txBody>
    </cdr:sp>
  </cdr:relSizeAnchor>
  <cdr:relSizeAnchor xmlns:cdr="http://schemas.openxmlformats.org/drawingml/2006/chartDrawing">
    <cdr:from>
      <cdr:x>0.45313</cdr:x>
      <cdr:y>0.10859</cdr:y>
    </cdr:from>
    <cdr:to>
      <cdr:x>0.48438</cdr:x>
      <cdr:y>0.23093</cdr:y>
    </cdr:to>
    <cdr:sp macro="" textlink="">
      <cdr:nvSpPr>
        <cdr:cNvPr id="79" name="TextBox 1">
          <a:extLst xmlns:a="http://schemas.openxmlformats.org/drawingml/2006/main">
            <a:ext uri="{FF2B5EF4-FFF2-40B4-BE49-F238E27FC236}">
              <a16:creationId xmlns:a16="http://schemas.microsoft.com/office/drawing/2014/main" id="{35FD3057-1E3D-4C18-BD84-DB44F723A730}"/>
            </a:ext>
          </a:extLst>
        </cdr:cNvPr>
        <cdr:cNvSpPr txBox="1"/>
      </cdr:nvSpPr>
      <cdr:spPr>
        <a:xfrm xmlns:a="http://schemas.openxmlformats.org/drawingml/2006/main">
          <a:off x="4972050" y="1003301"/>
          <a:ext cx="342900" cy="1130300"/>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Lithuania</a:t>
          </a:r>
          <a:endParaRPr lang="en-GB" sz="1200" b="1">
            <a:solidFill>
              <a:schemeClr val="bg2">
                <a:lumMod val="50000"/>
              </a:schemeClr>
            </a:solidFill>
          </a:endParaRPr>
        </a:p>
      </cdr:txBody>
    </cdr:sp>
  </cdr:relSizeAnchor>
  <cdr:relSizeAnchor xmlns:cdr="http://schemas.openxmlformats.org/drawingml/2006/chartDrawing">
    <cdr:from>
      <cdr:x>0.51563</cdr:x>
      <cdr:y>0.10859</cdr:y>
    </cdr:from>
    <cdr:to>
      <cdr:x>0.55035</cdr:x>
      <cdr:y>0.23093</cdr:y>
    </cdr:to>
    <cdr:sp macro="" textlink="">
      <cdr:nvSpPr>
        <cdr:cNvPr id="83" name="TextBox 1">
          <a:extLst xmlns:a="http://schemas.openxmlformats.org/drawingml/2006/main">
            <a:ext uri="{FF2B5EF4-FFF2-40B4-BE49-F238E27FC236}">
              <a16:creationId xmlns:a16="http://schemas.microsoft.com/office/drawing/2014/main" id="{35FD3057-1E3D-4C18-BD84-DB44F723A730}"/>
            </a:ext>
          </a:extLst>
        </cdr:cNvPr>
        <cdr:cNvSpPr txBox="1"/>
      </cdr:nvSpPr>
      <cdr:spPr>
        <a:xfrm xmlns:a="http://schemas.openxmlformats.org/drawingml/2006/main">
          <a:off x="5657850" y="1003300"/>
          <a:ext cx="381000" cy="1130299"/>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Chile</a:t>
          </a:r>
          <a:endParaRPr lang="en-GB" sz="1200" b="1">
            <a:solidFill>
              <a:schemeClr val="bg2">
                <a:lumMod val="50000"/>
              </a:schemeClr>
            </a:solidFill>
          </a:endParaRPr>
        </a:p>
      </cdr:txBody>
    </cdr:sp>
  </cdr:relSizeAnchor>
  <cdr:relSizeAnchor xmlns:cdr="http://schemas.openxmlformats.org/drawingml/2006/chartDrawing">
    <cdr:from>
      <cdr:x>0.65509</cdr:x>
      <cdr:y>0.10859</cdr:y>
    </cdr:from>
    <cdr:to>
      <cdr:x>0.68692</cdr:x>
      <cdr:y>0.23162</cdr:y>
    </cdr:to>
    <cdr:sp macro="" textlink="">
      <cdr:nvSpPr>
        <cdr:cNvPr id="84" name="TextBox 1">
          <a:extLst xmlns:a="http://schemas.openxmlformats.org/drawingml/2006/main">
            <a:ext uri="{FF2B5EF4-FFF2-40B4-BE49-F238E27FC236}">
              <a16:creationId xmlns:a16="http://schemas.microsoft.com/office/drawing/2014/main" id="{35FD3057-1E3D-4C18-BD84-DB44F723A730}"/>
            </a:ext>
          </a:extLst>
        </cdr:cNvPr>
        <cdr:cNvSpPr txBox="1"/>
      </cdr:nvSpPr>
      <cdr:spPr>
        <a:xfrm xmlns:a="http://schemas.openxmlformats.org/drawingml/2006/main">
          <a:off x="7188200" y="1003301"/>
          <a:ext cx="349250" cy="1136650"/>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Egypt</a:t>
          </a:r>
          <a:endParaRPr lang="en-GB" sz="1200" b="1">
            <a:solidFill>
              <a:schemeClr val="bg2">
                <a:lumMod val="50000"/>
              </a:schemeClr>
            </a:solidFill>
          </a:endParaRPr>
        </a:p>
      </cdr:txBody>
    </cdr:sp>
  </cdr:relSizeAnchor>
  <cdr:relSizeAnchor xmlns:cdr="http://schemas.openxmlformats.org/drawingml/2006/chartDrawing">
    <cdr:from>
      <cdr:x>0.70718</cdr:x>
      <cdr:y>0.10722</cdr:y>
    </cdr:from>
    <cdr:to>
      <cdr:x>0.73843</cdr:x>
      <cdr:y>0.23151</cdr:y>
    </cdr:to>
    <cdr:sp macro="" textlink="">
      <cdr:nvSpPr>
        <cdr:cNvPr id="85" name="TextBox 1">
          <a:extLst xmlns:a="http://schemas.openxmlformats.org/drawingml/2006/main">
            <a:ext uri="{FF2B5EF4-FFF2-40B4-BE49-F238E27FC236}">
              <a16:creationId xmlns:a16="http://schemas.microsoft.com/office/drawing/2014/main" id="{35FD3057-1E3D-4C18-BD84-DB44F723A730}"/>
            </a:ext>
          </a:extLst>
        </cdr:cNvPr>
        <cdr:cNvSpPr txBox="1"/>
      </cdr:nvSpPr>
      <cdr:spPr>
        <a:xfrm xmlns:a="http://schemas.openxmlformats.org/drawingml/2006/main">
          <a:off x="7759700" y="990600"/>
          <a:ext cx="342900" cy="1148347"/>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UAE</a:t>
          </a:r>
          <a:endParaRPr lang="en-GB" sz="1200" b="1">
            <a:solidFill>
              <a:schemeClr val="bg2">
                <a:lumMod val="50000"/>
              </a:schemeClr>
            </a:solidFill>
          </a:endParaRPr>
        </a:p>
      </cdr:txBody>
    </cdr:sp>
  </cdr:relSizeAnchor>
  <cdr:relSizeAnchor xmlns:cdr="http://schemas.openxmlformats.org/drawingml/2006/chartDrawing">
    <cdr:from>
      <cdr:x>0.00463</cdr:x>
      <cdr:y>0.0055</cdr:y>
    </cdr:from>
    <cdr:to>
      <cdr:x>0.12037</cdr:x>
      <cdr:y>0.08385</cdr:y>
    </cdr:to>
    <cdr:sp macro="" textlink="">
      <cdr:nvSpPr>
        <cdr:cNvPr id="78" name="TextBox 32">
          <a:extLst xmlns:a="http://schemas.openxmlformats.org/drawingml/2006/main">
            <a:ext uri="{FF2B5EF4-FFF2-40B4-BE49-F238E27FC236}">
              <a16:creationId xmlns:a16="http://schemas.microsoft.com/office/drawing/2014/main" id="{FF2F729E-1941-4F1A-8F16-8A0548A8137A}"/>
            </a:ext>
          </a:extLst>
        </cdr:cNvPr>
        <cdr:cNvSpPr txBox="1"/>
      </cdr:nvSpPr>
      <cdr:spPr>
        <a:xfrm xmlns:a="http://schemas.openxmlformats.org/drawingml/2006/main">
          <a:off x="50804" y="50816"/>
          <a:ext cx="1269996" cy="723884"/>
        </a:xfrm>
        <a:prstGeom xmlns:a="http://schemas.openxmlformats.org/drawingml/2006/main" prst="rect">
          <a:avLst/>
        </a:prstGeom>
        <a:noFill xmlns:a="http://schemas.openxmlformats.org/drawingml/2006/main"/>
        <a:ln xmlns:a="http://schemas.openxmlformats.org/drawingml/2006/main" w="6350"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GB" sz="2000" b="1" i="0" baseline="0">
              <a:solidFill>
                <a:sysClr val="windowText" lastClr="000000"/>
              </a:solidFill>
            </a:rPr>
            <a:t>SA Recon</a:t>
          </a:r>
        </a:p>
      </cdr:txBody>
    </cdr:sp>
  </cdr:relSizeAnchor>
  <cdr:relSizeAnchor xmlns:cdr="http://schemas.openxmlformats.org/drawingml/2006/chartDrawing">
    <cdr:from>
      <cdr:x>0.14685</cdr:x>
      <cdr:y>0.76312</cdr:y>
    </cdr:from>
    <cdr:to>
      <cdr:x>0.21687</cdr:x>
      <cdr:y>0.79332</cdr:y>
    </cdr:to>
    <cdr:sp macro="" textlink="">
      <cdr:nvSpPr>
        <cdr:cNvPr id="80" name="TextBox 1">
          <a:extLst xmlns:a="http://schemas.openxmlformats.org/drawingml/2006/main">
            <a:ext uri="{FF2B5EF4-FFF2-40B4-BE49-F238E27FC236}">
              <a16:creationId xmlns:a16="http://schemas.microsoft.com/office/drawing/2014/main" id="{F8E49799-5363-4489-86CC-16279F28068D}"/>
            </a:ext>
          </a:extLst>
        </cdr:cNvPr>
        <cdr:cNvSpPr txBox="1"/>
      </cdr:nvSpPr>
      <cdr:spPr>
        <a:xfrm xmlns:a="http://schemas.openxmlformats.org/drawingml/2006/main">
          <a:off x="1650948" y="7028518"/>
          <a:ext cx="787180" cy="2781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000" b="1">
              <a:solidFill>
                <a:schemeClr val="tx1">
                  <a:lumMod val="65000"/>
                  <a:lumOff val="35000"/>
                </a:schemeClr>
              </a:solidFill>
            </a:rPr>
            <a:t>26 nations</a:t>
          </a:r>
        </a:p>
      </cdr:txBody>
    </cdr:sp>
  </cdr:relSizeAnchor>
  <cdr:relSizeAnchor xmlns:cdr="http://schemas.openxmlformats.org/drawingml/2006/chartDrawing">
    <cdr:from>
      <cdr:x>0.21318</cdr:x>
      <cdr:y>0.30868</cdr:y>
    </cdr:from>
    <cdr:to>
      <cdr:x>0.799</cdr:x>
      <cdr:y>0.70314</cdr:y>
    </cdr:to>
    <cdr:cxnSp macro="">
      <cdr:nvCxnSpPr>
        <cdr:cNvPr id="81" name="Straight Connector 80">
          <a:extLst xmlns:a="http://schemas.openxmlformats.org/drawingml/2006/main">
            <a:ext uri="{FF2B5EF4-FFF2-40B4-BE49-F238E27FC236}">
              <a16:creationId xmlns:a16="http://schemas.microsoft.com/office/drawing/2014/main" id="{C8E62E13-7921-4704-967E-4F91EAB41391}"/>
            </a:ext>
          </a:extLst>
        </cdr:cNvPr>
        <cdr:cNvCxnSpPr/>
      </cdr:nvCxnSpPr>
      <cdr:spPr>
        <a:xfrm xmlns:a="http://schemas.openxmlformats.org/drawingml/2006/main" flipV="1">
          <a:off x="2396671" y="2842986"/>
          <a:ext cx="6585856" cy="3633112"/>
        </a:xfrm>
        <a:prstGeom xmlns:a="http://schemas.openxmlformats.org/drawingml/2006/main" prst="line">
          <a:avLst/>
        </a:prstGeom>
        <a:ln xmlns:a="http://schemas.openxmlformats.org/drawingml/2006/main" w="34925">
          <a:solidFill>
            <a:schemeClr val="accent1">
              <a:alpha val="7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0.79367</cdr:x>
      <cdr:y>0.29981</cdr:y>
    </cdr:from>
    <cdr:to>
      <cdr:x>0.92511</cdr:x>
      <cdr:y>0.33113</cdr:y>
    </cdr:to>
    <cdr:sp macro="" textlink="">
      <cdr:nvSpPr>
        <cdr:cNvPr id="87" name="TextBox 1">
          <a:extLst xmlns:a="http://schemas.openxmlformats.org/drawingml/2006/main">
            <a:ext uri="{FF2B5EF4-FFF2-40B4-BE49-F238E27FC236}">
              <a16:creationId xmlns:a16="http://schemas.microsoft.com/office/drawing/2014/main" id="{61DC6AE2-C5FE-44E8-861B-800425DC9697}"/>
            </a:ext>
          </a:extLst>
        </cdr:cNvPr>
        <cdr:cNvSpPr txBox="1"/>
      </cdr:nvSpPr>
      <cdr:spPr>
        <a:xfrm xmlns:a="http://schemas.openxmlformats.org/drawingml/2006/main">
          <a:off x="8922657" y="2761343"/>
          <a:ext cx="1477678" cy="28846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tx1">
                  <a:lumMod val="65000"/>
                  <a:lumOff val="35000"/>
                </a:schemeClr>
              </a:solidFill>
            </a:rPr>
            <a:t>MWA </a:t>
          </a:r>
          <a:r>
            <a:rPr lang="en-GB" sz="1200" b="1" u="sng">
              <a:solidFill>
                <a:schemeClr val="tx1">
                  <a:lumMod val="65000"/>
                  <a:lumOff val="35000"/>
                </a:schemeClr>
              </a:solidFill>
            </a:rPr>
            <a:t>+</a:t>
          </a:r>
          <a:r>
            <a:rPr lang="en-GB" sz="1200" b="1" u="sng" baseline="0">
              <a:solidFill>
                <a:schemeClr val="tx1">
                  <a:lumMod val="65000"/>
                  <a:lumOff val="35000"/>
                </a:schemeClr>
              </a:solidFill>
            </a:rPr>
            <a:t> 1Y</a:t>
          </a:r>
          <a:r>
            <a:rPr lang="en-GB" sz="1200" b="1" baseline="0">
              <a:solidFill>
                <a:schemeClr val="tx1">
                  <a:lumMod val="65000"/>
                  <a:lumOff val="35000"/>
                </a:schemeClr>
              </a:solidFill>
            </a:rPr>
            <a:t> </a:t>
          </a:r>
          <a:r>
            <a:rPr lang="en-GB" sz="1200" b="1">
              <a:solidFill>
                <a:schemeClr val="tx1">
                  <a:lumMod val="65000"/>
                  <a:lumOff val="35000"/>
                </a:schemeClr>
              </a:solidFill>
            </a:rPr>
            <a:t>(r=0.81)</a:t>
          </a:r>
        </a:p>
      </cdr:txBody>
    </cdr:sp>
  </cdr:relSizeAnchor>
  <cdr:relSizeAnchor xmlns:cdr="http://schemas.openxmlformats.org/drawingml/2006/chartDrawing">
    <cdr:from>
      <cdr:x>0.18123</cdr:x>
      <cdr:y>0.61479</cdr:y>
    </cdr:from>
    <cdr:to>
      <cdr:x>0.40359</cdr:x>
      <cdr:y>0.65542</cdr:y>
    </cdr:to>
    <cdr:sp macro="" textlink="">
      <cdr:nvSpPr>
        <cdr:cNvPr id="88" name="TextBox 32">
          <a:extLst xmlns:a="http://schemas.openxmlformats.org/drawingml/2006/main">
            <a:ext uri="{FF2B5EF4-FFF2-40B4-BE49-F238E27FC236}">
              <a16:creationId xmlns:a16="http://schemas.microsoft.com/office/drawing/2014/main" id="{51E9BF2C-88D0-4D8E-B589-A54C55BFA0C0}"/>
            </a:ext>
          </a:extLst>
        </cdr:cNvPr>
        <cdr:cNvSpPr txBox="1"/>
      </cdr:nvSpPr>
      <cdr:spPr>
        <a:xfrm xmlns:a="http://schemas.openxmlformats.org/drawingml/2006/main" rot="19834442">
          <a:off x="2037443" y="5662386"/>
          <a:ext cx="2499820" cy="374211"/>
        </a:xfrm>
        <a:prstGeom xmlns:a="http://schemas.openxmlformats.org/drawingml/2006/main" prst="rect">
          <a:avLst/>
        </a:prstGeom>
        <a:noFill xmlns:a="http://schemas.openxmlformats.org/drawingml/2006/main"/>
        <a:ln xmlns:a="http://schemas.openxmlformats.org/drawingml/2006/main" w="6350"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0" i="0" baseline="0">
              <a:solidFill>
                <a:srgbClr val="7C9CD6"/>
              </a:solidFill>
            </a:rPr>
            <a:t>Medium-Weak Aligned </a:t>
          </a:r>
          <a:r>
            <a:rPr lang="en-GB" sz="1100" b="0" i="0" baseline="0">
              <a:solidFill>
                <a:srgbClr val="7C9CD6"/>
              </a:solidFill>
            </a:rPr>
            <a:t>(+1Y)</a:t>
          </a:r>
        </a:p>
      </cdr:txBody>
    </cdr:sp>
  </cdr:relSizeAnchor>
  <cdr:relSizeAnchor xmlns:cdr="http://schemas.openxmlformats.org/drawingml/2006/chartDrawing">
    <cdr:from>
      <cdr:x>0.15073</cdr:x>
      <cdr:y>0.68748</cdr:y>
    </cdr:from>
    <cdr:to>
      <cdr:x>0.22075</cdr:x>
      <cdr:y>0.71768</cdr:y>
    </cdr:to>
    <cdr:sp macro="" textlink="">
      <cdr:nvSpPr>
        <cdr:cNvPr id="89" name="TextBox 1">
          <a:extLst xmlns:a="http://schemas.openxmlformats.org/drawingml/2006/main">
            <a:ext uri="{FF2B5EF4-FFF2-40B4-BE49-F238E27FC236}">
              <a16:creationId xmlns:a16="http://schemas.microsoft.com/office/drawing/2014/main" id="{867243B8-26DB-454E-BCED-943871E91EA2}"/>
            </a:ext>
          </a:extLst>
        </cdr:cNvPr>
        <cdr:cNvSpPr txBox="1"/>
      </cdr:nvSpPr>
      <cdr:spPr>
        <a:xfrm xmlns:a="http://schemas.openxmlformats.org/drawingml/2006/main">
          <a:off x="1694543" y="6331857"/>
          <a:ext cx="787180" cy="2781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000" b="1">
              <a:solidFill>
                <a:schemeClr val="tx1">
                  <a:lumMod val="65000"/>
                  <a:lumOff val="35000"/>
                </a:schemeClr>
              </a:solidFill>
            </a:rPr>
            <a:t>17 nations</a:t>
          </a:r>
        </a:p>
      </cdr:txBody>
    </cdr:sp>
  </cdr:relSizeAnchor>
  <cdr:relSizeAnchor xmlns:cdr="http://schemas.openxmlformats.org/drawingml/2006/chartDrawing">
    <cdr:from>
      <cdr:x>0.22687</cdr:x>
      <cdr:y>0.6526</cdr:y>
    </cdr:from>
    <cdr:to>
      <cdr:x>0.41136</cdr:x>
      <cdr:y>0.69999</cdr:y>
    </cdr:to>
    <cdr:sp macro="" textlink="">
      <cdr:nvSpPr>
        <cdr:cNvPr id="90" name="TextBox 32">
          <a:extLst xmlns:a="http://schemas.openxmlformats.org/drawingml/2006/main">
            <a:ext uri="{FF2B5EF4-FFF2-40B4-BE49-F238E27FC236}">
              <a16:creationId xmlns:a16="http://schemas.microsoft.com/office/drawing/2014/main" id="{15E8C6BC-65FB-4248-B435-8EF11359A468}"/>
            </a:ext>
          </a:extLst>
        </cdr:cNvPr>
        <cdr:cNvSpPr txBox="1"/>
      </cdr:nvSpPr>
      <cdr:spPr>
        <a:xfrm xmlns:a="http://schemas.openxmlformats.org/drawingml/2006/main" rot="19512920">
          <a:off x="2550487" y="6010613"/>
          <a:ext cx="2074077" cy="436419"/>
        </a:xfrm>
        <a:prstGeom xmlns:a="http://schemas.openxmlformats.org/drawingml/2006/main" prst="rect">
          <a:avLst/>
        </a:prstGeom>
        <a:noFill xmlns:a="http://schemas.openxmlformats.org/drawingml/2006/main"/>
        <a:ln xmlns:a="http://schemas.openxmlformats.org/drawingml/2006/main" w="6350"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0" i="0" baseline="0">
              <a:solidFill>
                <a:srgbClr val="5982CB"/>
              </a:solidFill>
            </a:rPr>
            <a:t>Medium-Strong Aligned</a:t>
          </a:r>
        </a:p>
      </cdr:txBody>
    </cdr:sp>
  </cdr:relSizeAnchor>
  <cdr:relSizeAnchor xmlns:cdr="http://schemas.openxmlformats.org/drawingml/2006/chartDrawing">
    <cdr:from>
      <cdr:x>0.2147</cdr:x>
      <cdr:y>0.30172</cdr:y>
    </cdr:from>
    <cdr:to>
      <cdr:x>0.80093</cdr:x>
      <cdr:y>0.74227</cdr:y>
    </cdr:to>
    <cdr:cxnSp macro="">
      <cdr:nvCxnSpPr>
        <cdr:cNvPr id="4" name="Straight Connector 3">
          <a:extLst xmlns:a="http://schemas.openxmlformats.org/drawingml/2006/main">
            <a:ext uri="{FF2B5EF4-FFF2-40B4-BE49-F238E27FC236}">
              <a16:creationId xmlns:a16="http://schemas.microsoft.com/office/drawing/2014/main" id="{FC95A3AF-7946-DA1F-3E26-9EF529117AB1}"/>
            </a:ext>
          </a:extLst>
        </cdr:cNvPr>
        <cdr:cNvCxnSpPr/>
      </cdr:nvCxnSpPr>
      <cdr:spPr>
        <a:xfrm xmlns:a="http://schemas.openxmlformats.org/drawingml/2006/main" flipH="1">
          <a:off x="2355850" y="2787650"/>
          <a:ext cx="6432550" cy="4070350"/>
        </a:xfrm>
        <a:prstGeom xmlns:a="http://schemas.openxmlformats.org/drawingml/2006/main" prst="line">
          <a:avLst/>
        </a:prstGeom>
        <a:ln xmlns:a="http://schemas.openxmlformats.org/drawingml/2006/main">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0.18519</cdr:x>
      <cdr:y>0.7354</cdr:y>
    </cdr:from>
    <cdr:to>
      <cdr:x>0.22396</cdr:x>
      <cdr:y>0.77074</cdr:y>
    </cdr:to>
    <cdr:sp macro="" textlink="">
      <cdr:nvSpPr>
        <cdr:cNvPr id="8" name="TextBox 1">
          <a:extLst xmlns:a="http://schemas.openxmlformats.org/drawingml/2006/main">
            <a:ext uri="{FF2B5EF4-FFF2-40B4-BE49-F238E27FC236}">
              <a16:creationId xmlns:a16="http://schemas.microsoft.com/office/drawing/2014/main" id="{1FCE6D8B-453A-B198-E25D-68ADA6E270A9}"/>
            </a:ext>
          </a:extLst>
        </cdr:cNvPr>
        <cdr:cNvSpPr txBox="1"/>
      </cdr:nvSpPr>
      <cdr:spPr>
        <a:xfrm xmlns:a="http://schemas.openxmlformats.org/drawingml/2006/main">
          <a:off x="2032000" y="6794500"/>
          <a:ext cx="425416" cy="32651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0">
              <a:solidFill>
                <a:schemeClr val="accent1"/>
              </a:solidFill>
            </a:rPr>
            <a:t>MA</a:t>
          </a:r>
        </a:p>
      </cdr:txBody>
    </cdr:sp>
  </cdr:relSizeAnchor>
  <cdr:relSizeAnchor xmlns:cdr="http://schemas.openxmlformats.org/drawingml/2006/chartDrawing">
    <cdr:from>
      <cdr:x>0.21528</cdr:x>
      <cdr:y>0.30241</cdr:y>
    </cdr:from>
    <cdr:to>
      <cdr:x>0.79051</cdr:x>
      <cdr:y>0.91546</cdr:y>
    </cdr:to>
    <cdr:cxnSp macro="">
      <cdr:nvCxnSpPr>
        <cdr:cNvPr id="3" name="Straight Connector 2">
          <a:extLst xmlns:a="http://schemas.openxmlformats.org/drawingml/2006/main">
            <a:ext uri="{FF2B5EF4-FFF2-40B4-BE49-F238E27FC236}">
              <a16:creationId xmlns:a16="http://schemas.microsoft.com/office/drawing/2014/main" id="{652DF6B0-7A3F-B82D-7BBE-8772D46E25A5}"/>
            </a:ext>
          </a:extLst>
        </cdr:cNvPr>
        <cdr:cNvCxnSpPr/>
      </cdr:nvCxnSpPr>
      <cdr:spPr>
        <a:xfrm xmlns:a="http://schemas.openxmlformats.org/drawingml/2006/main" flipH="1">
          <a:off x="2362200" y="2794000"/>
          <a:ext cx="6311900" cy="5664200"/>
        </a:xfrm>
        <a:prstGeom xmlns:a="http://schemas.openxmlformats.org/drawingml/2006/main" prst="line">
          <a:avLst/>
        </a:prstGeom>
        <a:ln xmlns:a="http://schemas.openxmlformats.org/drawingml/2006/main" w="25400">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0.47707</cdr:x>
      <cdr:y>0.4455</cdr:y>
    </cdr:from>
    <cdr:to>
      <cdr:x>0.82539</cdr:x>
      <cdr:y>0.49322</cdr:y>
    </cdr:to>
    <cdr:sp macro="" textlink="">
      <cdr:nvSpPr>
        <cdr:cNvPr id="5" name="TextBox 32">
          <a:extLst xmlns:a="http://schemas.openxmlformats.org/drawingml/2006/main">
            <a:ext uri="{FF2B5EF4-FFF2-40B4-BE49-F238E27FC236}">
              <a16:creationId xmlns:a16="http://schemas.microsoft.com/office/drawing/2014/main" id="{C077E738-3685-A05B-759E-9A290E0EF2B2}"/>
            </a:ext>
          </a:extLst>
        </cdr:cNvPr>
        <cdr:cNvSpPr txBox="1"/>
      </cdr:nvSpPr>
      <cdr:spPr>
        <a:xfrm xmlns:a="http://schemas.openxmlformats.org/drawingml/2006/main" rot="19078733">
          <a:off x="5234739" y="4116132"/>
          <a:ext cx="3822132" cy="440897"/>
        </a:xfrm>
        <a:prstGeom xmlns:a="http://schemas.openxmlformats.org/drawingml/2006/main" prst="rect">
          <a:avLst/>
        </a:prstGeom>
        <a:noFill xmlns:a="http://schemas.openxmlformats.org/drawingml/2006/main"/>
        <a:ln xmlns:a="http://schemas.openxmlformats.org/drawingml/2006/main" w="6350"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0" i="0" baseline="0">
              <a:solidFill>
                <a:srgbClr val="FF0000"/>
              </a:solidFill>
            </a:rPr>
            <a:t>Amax: Maximum underlying SA:  20,0 to 100,60</a:t>
          </a:r>
        </a:p>
      </cdr:txBody>
    </cdr:sp>
  </cdr:relSizeAnchor>
</c:userShapes>
</file>

<file path=xl/drawings/drawing21.xml><?xml version="1.0" encoding="utf-8"?>
<xdr:wsDr xmlns:xdr="http://schemas.openxmlformats.org/drawingml/2006/spreadsheetDrawing" xmlns:a="http://schemas.openxmlformats.org/drawingml/2006/main">
  <xdr:twoCellAnchor>
    <xdr:from>
      <xdr:col>11</xdr:col>
      <xdr:colOff>3174</xdr:colOff>
      <xdr:row>7</xdr:row>
      <xdr:rowOff>907</xdr:rowOff>
    </xdr:from>
    <xdr:to>
      <xdr:col>29</xdr:col>
      <xdr:colOff>119743</xdr:colOff>
      <xdr:row>40</xdr:row>
      <xdr:rowOff>228600</xdr:rowOff>
    </xdr:to>
    <xdr:graphicFrame macro="">
      <xdr:nvGraphicFramePr>
        <xdr:cNvPr id="16" name="Chart 15">
          <a:extLst>
            <a:ext uri="{FF2B5EF4-FFF2-40B4-BE49-F238E27FC236}">
              <a16:creationId xmlns:a16="http://schemas.microsoft.com/office/drawing/2014/main" id="{85660613-26CA-460C-98C1-428CA87D96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99</xdr:row>
      <xdr:rowOff>0</xdr:rowOff>
    </xdr:from>
    <xdr:to>
      <xdr:col>27</xdr:col>
      <xdr:colOff>6350</xdr:colOff>
      <xdr:row>134</xdr:row>
      <xdr:rowOff>6350</xdr:rowOff>
    </xdr:to>
    <xdr:graphicFrame macro="">
      <xdr:nvGraphicFramePr>
        <xdr:cNvPr id="17" name="Chart 16">
          <a:extLst>
            <a:ext uri="{FF2B5EF4-FFF2-40B4-BE49-F238E27FC236}">
              <a16:creationId xmlns:a16="http://schemas.microsoft.com/office/drawing/2014/main" id="{9D03AE46-A940-4996-8062-8751FFA286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6350</xdr:colOff>
      <xdr:row>50</xdr:row>
      <xdr:rowOff>0</xdr:rowOff>
    </xdr:from>
    <xdr:to>
      <xdr:col>27</xdr:col>
      <xdr:colOff>3176</xdr:colOff>
      <xdr:row>90</xdr:row>
      <xdr:rowOff>107950</xdr:rowOff>
    </xdr:to>
    <xdr:graphicFrame macro="">
      <xdr:nvGraphicFramePr>
        <xdr:cNvPr id="19" name="Chart 18">
          <a:extLst>
            <a:ext uri="{FF2B5EF4-FFF2-40B4-BE49-F238E27FC236}">
              <a16:creationId xmlns:a16="http://schemas.microsoft.com/office/drawing/2014/main" id="{1CA2519C-405F-437C-BFBB-1DBCF41A1A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0.67753</cdr:x>
      <cdr:y>0.75577</cdr:y>
    </cdr:from>
    <cdr:to>
      <cdr:x>0.97772</cdr:x>
      <cdr:y>0.91865</cdr:y>
    </cdr:to>
    <cdr:sp macro="" textlink="">
      <cdr:nvSpPr>
        <cdr:cNvPr id="2" name="TextBox 1">
          <a:extLst xmlns:a="http://schemas.openxmlformats.org/drawingml/2006/main">
            <a:ext uri="{FF2B5EF4-FFF2-40B4-BE49-F238E27FC236}">
              <a16:creationId xmlns:a16="http://schemas.microsoft.com/office/drawing/2014/main" id="{9F60359B-B8A6-4BF2-9376-8151CF69E168}"/>
            </a:ext>
          </a:extLst>
        </cdr:cNvPr>
        <cdr:cNvSpPr txBox="1"/>
      </cdr:nvSpPr>
      <cdr:spPr>
        <a:xfrm xmlns:a="http://schemas.openxmlformats.org/drawingml/2006/main">
          <a:off x="8219574" y="6032500"/>
          <a:ext cx="3641808" cy="1300118"/>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en-GB" sz="1100" b="1"/>
            <a:t>Religio-regional GDPpC upper / lower ranking:</a:t>
          </a:r>
        </a:p>
        <a:p xmlns:a="http://schemas.openxmlformats.org/drawingml/2006/main">
          <a:r>
            <a:rPr lang="en-GB" sz="1100"/>
            <a:t>[Dark colors</a:t>
          </a:r>
          <a:r>
            <a:rPr lang="en-GB" sz="1100" baseline="0"/>
            <a:t> near or </a:t>
          </a:r>
          <a:r>
            <a:rPr lang="en-GB" sz="1100" i="1" baseline="0"/>
            <a:t>below</a:t>
          </a:r>
          <a:r>
            <a:rPr lang="en-GB" sz="1100" baseline="0"/>
            <a:t> line, light near or </a:t>
          </a:r>
          <a:r>
            <a:rPr lang="en-GB" sz="1100" i="1" baseline="0"/>
            <a:t>above</a:t>
          </a:r>
          <a:r>
            <a:rPr lang="en-GB" sz="1100" baseline="0"/>
            <a:t>]</a:t>
          </a:r>
          <a:endParaRPr lang="en-GB" sz="1100"/>
        </a:p>
        <a:p xmlns:a="http://schemas.openxmlformats.org/drawingml/2006/main">
          <a:r>
            <a:rPr lang="en-GB" sz="1100"/>
            <a:t>Conform</a:t>
          </a:r>
          <a:r>
            <a:rPr lang="en-GB" sz="1100" baseline="0"/>
            <a:t> : 27 nations [black text]</a:t>
          </a:r>
        </a:p>
        <a:p xmlns:a="http://schemas.openxmlformats.org/drawingml/2006/main">
          <a:r>
            <a:rPr lang="en-GB" sz="1100" baseline="0"/>
            <a:t>Don't conform : 5 nations [</a:t>
          </a:r>
          <a:r>
            <a:rPr lang="en-GB" sz="1100" baseline="0">
              <a:solidFill>
                <a:srgbClr val="FF0000"/>
              </a:solidFill>
            </a:rPr>
            <a:t>red text</a:t>
          </a:r>
          <a:r>
            <a:rPr lang="en-GB" sz="1100" baseline="0"/>
            <a:t>]</a:t>
          </a:r>
        </a:p>
        <a:p xmlns:a="http://schemas.openxmlformats.org/drawingml/2006/main">
          <a:r>
            <a:rPr lang="en-GB" sz="1100" baseline="0"/>
            <a:t>No Rel-reg peers : 5 nations [3 must conform, </a:t>
          </a:r>
          <a:r>
            <a:rPr lang="en-GB" sz="1100" baseline="0">
              <a:solidFill>
                <a:srgbClr val="00A249"/>
              </a:solidFill>
            </a:rPr>
            <a:t>green text</a:t>
          </a:r>
          <a:r>
            <a:rPr lang="en-GB" sz="1100" baseline="0"/>
            <a:t>]</a:t>
          </a:r>
        </a:p>
        <a:p xmlns:a="http://schemas.openxmlformats.org/drawingml/2006/main">
          <a:r>
            <a:rPr lang="en-GB" sz="1100" u="sng" baseline="0"/>
            <a:t>84% of nations conform</a:t>
          </a:r>
          <a:r>
            <a:rPr lang="en-GB" sz="1100" u="none" baseline="0"/>
            <a:t>, </a:t>
          </a:r>
          <a:r>
            <a:rPr lang="en-GB" sz="1100" i="1" u="none" baseline="0"/>
            <a:t>worst case </a:t>
          </a:r>
          <a:r>
            <a:rPr lang="en-GB" sz="1100" u="none" baseline="0"/>
            <a:t>w/unpeered 81%,</a:t>
          </a:r>
        </a:p>
        <a:p xmlns:a="http://schemas.openxmlformats.org/drawingml/2006/main">
          <a:r>
            <a:rPr lang="en-GB" sz="1100" u="none" baseline="0"/>
            <a:t>  more likely ~84% (say 1 of 2 unknowns conforming)</a:t>
          </a:r>
        </a:p>
        <a:p xmlns:a="http://schemas.openxmlformats.org/drawingml/2006/main">
          <a:endParaRPr lang="en-GB" sz="1100"/>
        </a:p>
      </cdr:txBody>
    </cdr:sp>
  </cdr:relSizeAnchor>
  <cdr:relSizeAnchor xmlns:cdr="http://schemas.openxmlformats.org/drawingml/2006/chartDrawing">
    <cdr:from>
      <cdr:x>0.87062</cdr:x>
      <cdr:y>0.62645</cdr:y>
    </cdr:from>
    <cdr:to>
      <cdr:x>0.94138</cdr:x>
      <cdr:y>0.68496</cdr:y>
    </cdr:to>
    <cdr:sp macro="" textlink="">
      <cdr:nvSpPr>
        <cdr:cNvPr id="3" name="TextBox 1">
          <a:extLst xmlns:a="http://schemas.openxmlformats.org/drawingml/2006/main">
            <a:ext uri="{FF2B5EF4-FFF2-40B4-BE49-F238E27FC236}">
              <a16:creationId xmlns:a16="http://schemas.microsoft.com/office/drawing/2014/main" id="{E5803182-1076-4883-97A9-8F3AFE8E1902}"/>
            </a:ext>
          </a:extLst>
        </cdr:cNvPr>
        <cdr:cNvSpPr txBox="1"/>
      </cdr:nvSpPr>
      <cdr:spPr>
        <a:xfrm xmlns:a="http://schemas.openxmlformats.org/drawingml/2006/main">
          <a:off x="10562041" y="5000302"/>
          <a:ext cx="858435" cy="46702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100" b="1">
              <a:solidFill>
                <a:sysClr val="windowText" lastClr="000000"/>
              </a:solidFill>
            </a:rPr>
            <a:t>R = 0.7650</a:t>
          </a:r>
        </a:p>
        <a:p xmlns:a="http://schemas.openxmlformats.org/drawingml/2006/main">
          <a:pPr algn="ctr"/>
          <a:r>
            <a:rPr lang="en-GB" sz="1000" b="1" baseline="0">
              <a:solidFill>
                <a:sysClr val="windowText" lastClr="000000"/>
              </a:solidFill>
            </a:rPr>
            <a:t>p = 3.75E-8</a:t>
          </a:r>
          <a:endParaRPr lang="en-GB" sz="1000" b="1">
            <a:solidFill>
              <a:sysClr val="windowText" lastClr="000000"/>
            </a:solidFill>
          </a:endParaRPr>
        </a:p>
        <a:p xmlns:a="http://schemas.openxmlformats.org/drawingml/2006/main">
          <a:endParaRPr lang="en-GB" sz="1100" b="1">
            <a:solidFill>
              <a:sysClr val="windowText" lastClr="000000"/>
            </a:solidFill>
          </a:endParaRPr>
        </a:p>
      </cdr:txBody>
    </cdr:sp>
  </cdr:relSizeAnchor>
  <cdr:relSizeAnchor xmlns:cdr="http://schemas.openxmlformats.org/drawingml/2006/chartDrawing">
    <cdr:from>
      <cdr:x>0.04359</cdr:x>
      <cdr:y>0.08781</cdr:y>
    </cdr:from>
    <cdr:to>
      <cdr:x>0.42528</cdr:x>
      <cdr:y>0.14494</cdr:y>
    </cdr:to>
    <cdr:sp macro="" textlink="">
      <cdr:nvSpPr>
        <cdr:cNvPr id="4" name="TextBox 1">
          <a:extLst xmlns:a="http://schemas.openxmlformats.org/drawingml/2006/main">
            <a:ext uri="{FF2B5EF4-FFF2-40B4-BE49-F238E27FC236}">
              <a16:creationId xmlns:a16="http://schemas.microsoft.com/office/drawing/2014/main" id="{2BD8B6FB-7DAB-47A0-8060-18235FCDB364}"/>
            </a:ext>
          </a:extLst>
        </cdr:cNvPr>
        <cdr:cNvSpPr txBox="1"/>
      </cdr:nvSpPr>
      <cdr:spPr>
        <a:xfrm xmlns:a="http://schemas.openxmlformats.org/drawingml/2006/main">
          <a:off x="528820" y="700895"/>
          <a:ext cx="4630556" cy="45600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100" b="1"/>
            <a:t>Colour-coded for Religio-regional GDP-per-Captia</a:t>
          </a:r>
          <a:r>
            <a:rPr lang="en-GB" sz="1100" b="1" baseline="0"/>
            <a:t> groups</a:t>
          </a:r>
          <a:r>
            <a:rPr lang="en-GB" sz="1100" b="1"/>
            <a:t>,</a:t>
          </a:r>
          <a:r>
            <a:rPr lang="en-GB" sz="1100" b="1" baseline="0"/>
            <a:t> </a:t>
          </a:r>
          <a:r>
            <a:rPr lang="en-GB" sz="1100" b="1"/>
            <a:t>see key below.</a:t>
          </a:r>
          <a:r>
            <a:rPr lang="en-GB" sz="1100" b="1" baseline="0"/>
            <a:t> </a:t>
          </a:r>
          <a:endParaRPr lang="en-GB" sz="1100" b="1"/>
        </a:p>
      </cdr:txBody>
    </cdr:sp>
  </cdr:relSizeAnchor>
  <cdr:relSizeAnchor xmlns:cdr="http://schemas.openxmlformats.org/drawingml/2006/chartDrawing">
    <cdr:from>
      <cdr:x>0</cdr:x>
      <cdr:y>0.00755</cdr:y>
    </cdr:from>
    <cdr:to>
      <cdr:x>0.10442</cdr:x>
      <cdr:y>0.06145</cdr:y>
    </cdr:to>
    <cdr:sp macro="" textlink="">
      <cdr:nvSpPr>
        <cdr:cNvPr id="5" name="TextBox 1">
          <a:extLst xmlns:a="http://schemas.openxmlformats.org/drawingml/2006/main">
            <a:ext uri="{FF2B5EF4-FFF2-40B4-BE49-F238E27FC236}">
              <a16:creationId xmlns:a16="http://schemas.microsoft.com/office/drawing/2014/main" id="{354C7513-4E4B-4926-A879-A9B87E4A2653}"/>
            </a:ext>
          </a:extLst>
        </cdr:cNvPr>
        <cdr:cNvSpPr txBox="1"/>
      </cdr:nvSpPr>
      <cdr:spPr>
        <a:xfrm xmlns:a="http://schemas.openxmlformats.org/drawingml/2006/main">
          <a:off x="0" y="60264"/>
          <a:ext cx="1266790" cy="430227"/>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2000" b="1"/>
            <a:t>'WA1+O2'</a:t>
          </a:r>
        </a:p>
      </cdr:txBody>
    </cdr:sp>
  </cdr:relSizeAnchor>
</c:userShapes>
</file>

<file path=xl/drawings/drawing23.xml><?xml version="1.0" encoding="utf-8"?>
<c:userShapes xmlns:c="http://schemas.openxmlformats.org/drawingml/2006/chart">
  <cdr:relSizeAnchor xmlns:cdr="http://schemas.openxmlformats.org/drawingml/2006/chartDrawing">
    <cdr:from>
      <cdr:x>0.08421</cdr:x>
      <cdr:y>0.55878</cdr:y>
    </cdr:from>
    <cdr:to>
      <cdr:x>0.16132</cdr:x>
      <cdr:y>0.6142</cdr:y>
    </cdr:to>
    <cdr:sp macro="" textlink="">
      <cdr:nvSpPr>
        <cdr:cNvPr id="17" name="TextBox 1">
          <a:extLst xmlns:a="http://schemas.openxmlformats.org/drawingml/2006/main">
            <a:ext uri="{FF2B5EF4-FFF2-40B4-BE49-F238E27FC236}">
              <a16:creationId xmlns:a16="http://schemas.microsoft.com/office/drawing/2014/main" id="{06FEFDEB-012D-4D30-8574-528E293A473B}"/>
            </a:ext>
          </a:extLst>
        </cdr:cNvPr>
        <cdr:cNvSpPr txBox="1"/>
      </cdr:nvSpPr>
      <cdr:spPr>
        <a:xfrm xmlns:a="http://schemas.openxmlformats.org/drawingml/2006/main">
          <a:off x="1022351" y="4598536"/>
          <a:ext cx="936268" cy="4560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100" b="1">
              <a:solidFill>
                <a:sysClr val="windowText" lastClr="000000"/>
              </a:solidFill>
            </a:rPr>
            <a:t>R = -0.7153</a:t>
          </a:r>
        </a:p>
        <a:p xmlns:a="http://schemas.openxmlformats.org/drawingml/2006/main">
          <a:pPr algn="ctr"/>
          <a:r>
            <a:rPr lang="en-GB" sz="1000" b="1">
              <a:solidFill>
                <a:sysClr val="windowText" lastClr="000000"/>
              </a:solidFill>
            </a:rPr>
            <a:t>p = 6.52E-7</a:t>
          </a:r>
        </a:p>
        <a:p xmlns:a="http://schemas.openxmlformats.org/drawingml/2006/main">
          <a:endParaRPr lang="en-GB" sz="1100" b="1">
            <a:solidFill>
              <a:sysClr val="windowText" lastClr="000000"/>
            </a:solidFill>
          </a:endParaRPr>
        </a:p>
      </cdr:txBody>
    </cdr:sp>
  </cdr:relSizeAnchor>
  <cdr:relSizeAnchor xmlns:cdr="http://schemas.openxmlformats.org/drawingml/2006/chartDrawing">
    <cdr:from>
      <cdr:x>0.00459</cdr:x>
      <cdr:y>0.00697</cdr:y>
    </cdr:from>
    <cdr:to>
      <cdr:x>0.08734</cdr:x>
      <cdr:y>0.05247</cdr:y>
    </cdr:to>
    <cdr:sp macro="" textlink="">
      <cdr:nvSpPr>
        <cdr:cNvPr id="9" name="TextBox 1">
          <a:extLst xmlns:a="http://schemas.openxmlformats.org/drawingml/2006/main">
            <a:ext uri="{FF2B5EF4-FFF2-40B4-BE49-F238E27FC236}">
              <a16:creationId xmlns:a16="http://schemas.microsoft.com/office/drawing/2014/main" id="{EB61C514-B499-41D4-9408-50CB6CC457E5}"/>
            </a:ext>
          </a:extLst>
        </cdr:cNvPr>
        <cdr:cNvSpPr txBox="1"/>
      </cdr:nvSpPr>
      <cdr:spPr>
        <a:xfrm xmlns:a="http://schemas.openxmlformats.org/drawingml/2006/main">
          <a:off x="55728" y="57360"/>
          <a:ext cx="1004684" cy="374447"/>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2000" b="1"/>
            <a:t>'WC'</a:t>
          </a:r>
          <a:r>
            <a:rPr lang="en-GB" sz="1600" b="1"/>
            <a:t>37</a:t>
          </a:r>
        </a:p>
      </cdr:txBody>
    </cdr:sp>
  </cdr:relSizeAnchor>
  <cdr:relSizeAnchor xmlns:cdr="http://schemas.openxmlformats.org/drawingml/2006/chartDrawing">
    <cdr:from>
      <cdr:x>0.60251</cdr:x>
      <cdr:y>0.05366</cdr:y>
    </cdr:from>
    <cdr:to>
      <cdr:x>0.98408</cdr:x>
      <cdr:y>0.1091</cdr:y>
    </cdr:to>
    <cdr:sp macro="" textlink="">
      <cdr:nvSpPr>
        <cdr:cNvPr id="12" name="TextBox 1">
          <a:extLst xmlns:a="http://schemas.openxmlformats.org/drawingml/2006/main">
            <a:ext uri="{FF2B5EF4-FFF2-40B4-BE49-F238E27FC236}">
              <a16:creationId xmlns:a16="http://schemas.microsoft.com/office/drawing/2014/main" id="{859284C0-10D8-4C54-A2B5-88AD3B821FF4}"/>
            </a:ext>
          </a:extLst>
        </cdr:cNvPr>
        <cdr:cNvSpPr txBox="1"/>
      </cdr:nvSpPr>
      <cdr:spPr>
        <a:xfrm xmlns:a="http://schemas.openxmlformats.org/drawingml/2006/main">
          <a:off x="7315200" y="441600"/>
          <a:ext cx="4632712" cy="45624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100" b="1"/>
            <a:t>Colour-coded for Religio-regional GDP-per-Capita</a:t>
          </a:r>
          <a:r>
            <a:rPr lang="en-GB" sz="1100" b="1" baseline="0"/>
            <a:t> groups</a:t>
          </a:r>
          <a:r>
            <a:rPr lang="en-GB" sz="1100" b="1"/>
            <a:t>,</a:t>
          </a:r>
          <a:r>
            <a:rPr lang="en-GB" sz="1100" b="1" baseline="0"/>
            <a:t> </a:t>
          </a:r>
          <a:r>
            <a:rPr lang="en-GB" sz="1100" b="1"/>
            <a:t>see key below.</a:t>
          </a:r>
          <a:r>
            <a:rPr lang="en-GB" sz="1100" b="1" baseline="0"/>
            <a:t> </a:t>
          </a:r>
          <a:endParaRPr lang="en-GB" sz="1100" b="1"/>
        </a:p>
      </cdr:txBody>
    </cdr:sp>
  </cdr:relSizeAnchor>
  <cdr:relSizeAnchor xmlns:cdr="http://schemas.openxmlformats.org/drawingml/2006/chartDrawing">
    <cdr:from>
      <cdr:x>0.05854</cdr:x>
      <cdr:y>0.75077</cdr:y>
    </cdr:from>
    <cdr:to>
      <cdr:x>0.35848</cdr:x>
      <cdr:y>0.91898</cdr:y>
    </cdr:to>
    <cdr:sp macro="" textlink="">
      <cdr:nvSpPr>
        <cdr:cNvPr id="10" name="TextBox 1">
          <a:extLst xmlns:a="http://schemas.openxmlformats.org/drawingml/2006/main">
            <a:ext uri="{FF2B5EF4-FFF2-40B4-BE49-F238E27FC236}">
              <a16:creationId xmlns:a16="http://schemas.microsoft.com/office/drawing/2014/main" id="{DE643311-49B1-4D68-B391-4A6C53183E96}"/>
            </a:ext>
          </a:extLst>
        </cdr:cNvPr>
        <cdr:cNvSpPr txBox="1"/>
      </cdr:nvSpPr>
      <cdr:spPr>
        <a:xfrm xmlns:a="http://schemas.openxmlformats.org/drawingml/2006/main">
          <a:off x="710759" y="6178522"/>
          <a:ext cx="3641632" cy="1384327"/>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100" b="1"/>
            <a:t>Religio-regional GDPpC upper / lower </a:t>
          </a:r>
          <a:r>
            <a:rPr lang="en-GB" sz="1100" b="1" baseline="0"/>
            <a:t>rank</a:t>
          </a:r>
          <a:r>
            <a:rPr lang="en-GB" sz="1100" b="1"/>
            <a:t>ing:</a:t>
          </a:r>
        </a:p>
        <a:p xmlns:a="http://schemas.openxmlformats.org/drawingml/2006/main">
          <a:r>
            <a:rPr lang="en-GB" sz="1100"/>
            <a:t>[Dark colors</a:t>
          </a:r>
          <a:r>
            <a:rPr lang="en-GB" sz="1100" baseline="0"/>
            <a:t> near or </a:t>
          </a:r>
          <a:r>
            <a:rPr lang="en-GB" sz="1100" i="1" baseline="0"/>
            <a:t>above</a:t>
          </a:r>
          <a:r>
            <a:rPr lang="en-GB" sz="1100" baseline="0"/>
            <a:t> line, light near or </a:t>
          </a:r>
          <a:r>
            <a:rPr lang="en-GB" sz="1100" i="1" baseline="0"/>
            <a:t>below</a:t>
          </a:r>
          <a:r>
            <a:rPr lang="en-GB" sz="1100" baseline="0"/>
            <a:t>]</a:t>
          </a:r>
          <a:endParaRPr lang="en-GB" sz="1100"/>
        </a:p>
        <a:p xmlns:a="http://schemas.openxmlformats.org/drawingml/2006/main">
          <a:r>
            <a:rPr lang="en-GB" sz="1100"/>
            <a:t>Conform</a:t>
          </a:r>
          <a:r>
            <a:rPr lang="en-GB" sz="1100" baseline="0"/>
            <a:t> : 28 nations [black text]</a:t>
          </a:r>
        </a:p>
        <a:p xmlns:a="http://schemas.openxmlformats.org/drawingml/2006/main">
          <a:r>
            <a:rPr lang="en-GB" sz="1100" baseline="0"/>
            <a:t>Don't conform : 2 nations [</a:t>
          </a:r>
          <a:r>
            <a:rPr lang="en-GB" sz="1100" baseline="0">
              <a:solidFill>
                <a:srgbClr val="FF0000"/>
              </a:solidFill>
            </a:rPr>
            <a:t>red text</a:t>
          </a:r>
          <a:r>
            <a:rPr lang="en-GB" sz="1100" baseline="0"/>
            <a:t>]</a:t>
          </a:r>
        </a:p>
        <a:p xmlns:a="http://schemas.openxmlformats.org/drawingml/2006/main">
          <a:r>
            <a:rPr lang="en-GB" sz="1100" baseline="0"/>
            <a:t>No Rel-reg peers : 7 nations [1 must conform, </a:t>
          </a:r>
          <a:r>
            <a:rPr lang="en-GB" sz="1100" baseline="0">
              <a:solidFill>
                <a:srgbClr val="00A249"/>
              </a:solidFill>
            </a:rPr>
            <a:t>green text</a:t>
          </a:r>
          <a:r>
            <a:rPr lang="en-GB" sz="1100" baseline="0"/>
            <a:t>]</a:t>
          </a:r>
        </a:p>
        <a:p xmlns:a="http://schemas.openxmlformats.org/drawingml/2006/main">
          <a:r>
            <a:rPr lang="en-GB" sz="1100" u="sng" baseline="0"/>
            <a:t>93% of nations conform</a:t>
          </a:r>
          <a:r>
            <a:rPr lang="en-GB" sz="1100" u="none" baseline="0"/>
            <a:t>, </a:t>
          </a:r>
          <a:r>
            <a:rPr lang="en-GB" sz="1100" i="1" u="none" baseline="0"/>
            <a:t>worst case </a:t>
          </a:r>
          <a:r>
            <a:rPr lang="en-GB" sz="1100" u="none" baseline="0"/>
            <a:t>w/unpeered 78%,</a:t>
          </a:r>
        </a:p>
        <a:p xmlns:a="http://schemas.openxmlformats.org/drawingml/2006/main">
          <a:r>
            <a:rPr lang="en-GB" sz="1100" u="none" baseline="0"/>
            <a:t>   more likely ~87% (say 3 of 6 unknowns conforming).</a:t>
          </a:r>
        </a:p>
      </cdr:txBody>
    </cdr:sp>
  </cdr:relSizeAnchor>
</c:userShapes>
</file>

<file path=xl/drawings/drawing24.xml><?xml version="1.0" encoding="utf-8"?>
<c:userShapes xmlns:c="http://schemas.openxmlformats.org/drawingml/2006/chart">
  <cdr:relSizeAnchor xmlns:cdr="http://schemas.openxmlformats.org/drawingml/2006/chartDrawing">
    <cdr:from>
      <cdr:x>0.8523</cdr:x>
      <cdr:y>0.15947</cdr:y>
    </cdr:from>
    <cdr:to>
      <cdr:x>0.92772</cdr:x>
      <cdr:y>0.22912</cdr:y>
    </cdr:to>
    <cdr:sp macro="" textlink="">
      <cdr:nvSpPr>
        <cdr:cNvPr id="3" name="TextBox 1">
          <a:extLst xmlns:a="http://schemas.openxmlformats.org/drawingml/2006/main">
            <a:ext uri="{FF2B5EF4-FFF2-40B4-BE49-F238E27FC236}">
              <a16:creationId xmlns:a16="http://schemas.microsoft.com/office/drawing/2014/main" id="{E5803182-1076-4883-97A9-8F3AFE8E1902}"/>
            </a:ext>
          </a:extLst>
        </cdr:cNvPr>
        <cdr:cNvSpPr txBox="1"/>
      </cdr:nvSpPr>
      <cdr:spPr>
        <a:xfrm xmlns:a="http://schemas.openxmlformats.org/drawingml/2006/main">
          <a:off x="10339827" y="1272882"/>
          <a:ext cx="914971" cy="555918"/>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100" b="1">
              <a:solidFill>
                <a:schemeClr val="accent1"/>
              </a:solidFill>
            </a:rPr>
            <a:t>R = 0.7650</a:t>
          </a:r>
        </a:p>
        <a:p xmlns:a="http://schemas.openxmlformats.org/drawingml/2006/main">
          <a:pPr algn="ctr"/>
          <a:r>
            <a:rPr lang="en-GB" sz="1000" b="1" baseline="0">
              <a:solidFill>
                <a:schemeClr val="accent1"/>
              </a:solidFill>
            </a:rPr>
            <a:t>p = 3.75E-8</a:t>
          </a:r>
        </a:p>
        <a:p xmlns:a="http://schemas.openxmlformats.org/drawingml/2006/main">
          <a:pPr algn="ctr"/>
          <a:r>
            <a:rPr lang="en-GB" sz="1200" b="1" baseline="0">
              <a:solidFill>
                <a:schemeClr val="accent1"/>
              </a:solidFill>
            </a:rPr>
            <a:t>'WA1+O2'</a:t>
          </a:r>
          <a:endParaRPr lang="en-GB" sz="1200" b="1">
            <a:solidFill>
              <a:schemeClr val="accent1"/>
            </a:solidFill>
          </a:endParaRPr>
        </a:p>
        <a:p xmlns:a="http://schemas.openxmlformats.org/drawingml/2006/main">
          <a:endParaRPr lang="en-GB" sz="1100" b="1">
            <a:solidFill>
              <a:sysClr val="windowText" lastClr="000000"/>
            </a:solidFill>
          </a:endParaRPr>
        </a:p>
      </cdr:txBody>
    </cdr:sp>
  </cdr:relSizeAnchor>
  <cdr:relSizeAnchor xmlns:cdr="http://schemas.openxmlformats.org/drawingml/2006/chartDrawing">
    <cdr:from>
      <cdr:x>8.24288E-8</cdr:x>
      <cdr:y>0.00436</cdr:y>
    </cdr:from>
    <cdr:to>
      <cdr:x>0.07223</cdr:x>
      <cdr:y>0.08274</cdr:y>
    </cdr:to>
    <cdr:sp macro="" textlink="">
      <cdr:nvSpPr>
        <cdr:cNvPr id="5" name="TextBox 1">
          <a:extLst xmlns:a="http://schemas.openxmlformats.org/drawingml/2006/main">
            <a:ext uri="{FF2B5EF4-FFF2-40B4-BE49-F238E27FC236}">
              <a16:creationId xmlns:a16="http://schemas.microsoft.com/office/drawing/2014/main" id="{354C7513-4E4B-4926-A879-A9B87E4A2653}"/>
            </a:ext>
          </a:extLst>
        </cdr:cNvPr>
        <cdr:cNvSpPr txBox="1"/>
      </cdr:nvSpPr>
      <cdr:spPr>
        <a:xfrm xmlns:a="http://schemas.openxmlformats.org/drawingml/2006/main">
          <a:off x="1" y="34828"/>
          <a:ext cx="876300" cy="625572"/>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2000" b="1"/>
            <a:t>'WA1' &amp; 'O2'</a:t>
          </a:r>
        </a:p>
      </cdr:txBody>
    </cdr:sp>
  </cdr:relSizeAnchor>
  <cdr:relSizeAnchor xmlns:cdr="http://schemas.openxmlformats.org/drawingml/2006/chartDrawing">
    <cdr:from>
      <cdr:x>0.84323</cdr:x>
      <cdr:y>0.45505</cdr:y>
    </cdr:from>
    <cdr:to>
      <cdr:x>0.91865</cdr:x>
      <cdr:y>0.52347</cdr:y>
    </cdr:to>
    <cdr:sp macro="" textlink="">
      <cdr:nvSpPr>
        <cdr:cNvPr id="4" name="TextBox 1">
          <a:extLst xmlns:a="http://schemas.openxmlformats.org/drawingml/2006/main">
            <a:ext uri="{FF2B5EF4-FFF2-40B4-BE49-F238E27FC236}">
              <a16:creationId xmlns:a16="http://schemas.microsoft.com/office/drawing/2014/main" id="{45F0EAD4-D51C-4FB0-ABE3-EE55AFDFC255}"/>
            </a:ext>
          </a:extLst>
        </cdr:cNvPr>
        <cdr:cNvSpPr txBox="1"/>
      </cdr:nvSpPr>
      <cdr:spPr>
        <a:xfrm xmlns:a="http://schemas.openxmlformats.org/drawingml/2006/main">
          <a:off x="10229793" y="3632186"/>
          <a:ext cx="914971" cy="54611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100" b="1">
              <a:solidFill>
                <a:srgbClr val="00B050"/>
              </a:solidFill>
            </a:rPr>
            <a:t>R = 0.7006</a:t>
          </a:r>
        </a:p>
        <a:p xmlns:a="http://schemas.openxmlformats.org/drawingml/2006/main">
          <a:pPr algn="ctr"/>
          <a:r>
            <a:rPr lang="en-GB" sz="1000" b="1" baseline="0">
              <a:solidFill>
                <a:srgbClr val="00B050"/>
              </a:solidFill>
            </a:rPr>
            <a:t>p = 1.46E-6</a:t>
          </a:r>
        </a:p>
        <a:p xmlns:a="http://schemas.openxmlformats.org/drawingml/2006/main">
          <a:pPr algn="ctr"/>
          <a:r>
            <a:rPr lang="en-GB" sz="1200" b="1" baseline="0">
              <a:solidFill>
                <a:srgbClr val="00B050"/>
              </a:solidFill>
            </a:rPr>
            <a:t>'WA1'</a:t>
          </a:r>
          <a:endParaRPr lang="en-GB" sz="1200" b="1">
            <a:solidFill>
              <a:srgbClr val="00B050"/>
            </a:solidFill>
          </a:endParaRPr>
        </a:p>
        <a:p xmlns:a="http://schemas.openxmlformats.org/drawingml/2006/main">
          <a:endParaRPr lang="en-GB" sz="1100" b="1">
            <a:solidFill>
              <a:sysClr val="windowText" lastClr="000000"/>
            </a:solidFill>
          </a:endParaRPr>
        </a:p>
      </cdr:txBody>
    </cdr:sp>
  </cdr:relSizeAnchor>
  <cdr:relSizeAnchor xmlns:cdr="http://schemas.openxmlformats.org/drawingml/2006/chartDrawing">
    <cdr:from>
      <cdr:x>0.82544</cdr:x>
      <cdr:y>0.73111</cdr:y>
    </cdr:from>
    <cdr:to>
      <cdr:x>0.90086</cdr:x>
      <cdr:y>0.78679</cdr:y>
    </cdr:to>
    <cdr:sp macro="" textlink="">
      <cdr:nvSpPr>
        <cdr:cNvPr id="6" name="TextBox 1">
          <a:extLst xmlns:a="http://schemas.openxmlformats.org/drawingml/2006/main">
            <a:ext uri="{FF2B5EF4-FFF2-40B4-BE49-F238E27FC236}">
              <a16:creationId xmlns:a16="http://schemas.microsoft.com/office/drawing/2014/main" id="{45F0EAD4-D51C-4FB0-ABE3-EE55AFDFC255}"/>
            </a:ext>
          </a:extLst>
        </cdr:cNvPr>
        <cdr:cNvSpPr txBox="1"/>
      </cdr:nvSpPr>
      <cdr:spPr>
        <a:xfrm xmlns:a="http://schemas.openxmlformats.org/drawingml/2006/main">
          <a:off x="10013950" y="5835651"/>
          <a:ext cx="914971" cy="4445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100" b="1">
              <a:solidFill>
                <a:schemeClr val="bg2">
                  <a:lumMod val="50000"/>
                </a:schemeClr>
              </a:solidFill>
            </a:rPr>
            <a:t>R = 0.0892</a:t>
          </a:r>
        </a:p>
        <a:p xmlns:a="http://schemas.openxmlformats.org/drawingml/2006/main">
          <a:pPr algn="ctr"/>
          <a:r>
            <a:rPr lang="en-GB" sz="1000" b="1" baseline="0">
              <a:solidFill>
                <a:schemeClr val="bg2">
                  <a:lumMod val="50000"/>
                </a:schemeClr>
              </a:solidFill>
            </a:rPr>
            <a:t>p = 5.97E-1</a:t>
          </a:r>
          <a:endParaRPr lang="en-GB" sz="1000" b="1">
            <a:solidFill>
              <a:schemeClr val="bg2">
                <a:lumMod val="50000"/>
              </a:schemeClr>
            </a:solidFill>
          </a:endParaRPr>
        </a:p>
      </cdr:txBody>
    </cdr:sp>
  </cdr:relSizeAnchor>
  <cdr:relSizeAnchor xmlns:cdr="http://schemas.openxmlformats.org/drawingml/2006/chartDrawing">
    <cdr:from>
      <cdr:x>0.80502</cdr:x>
      <cdr:y>0.77486</cdr:y>
    </cdr:from>
    <cdr:to>
      <cdr:x>0.92127</cdr:x>
      <cdr:y>0.84566</cdr:y>
    </cdr:to>
    <cdr:sp macro="" textlink="">
      <cdr:nvSpPr>
        <cdr:cNvPr id="7" name="TextBox 1">
          <a:extLst xmlns:a="http://schemas.openxmlformats.org/drawingml/2006/main">
            <a:ext uri="{FF2B5EF4-FFF2-40B4-BE49-F238E27FC236}">
              <a16:creationId xmlns:a16="http://schemas.microsoft.com/office/drawing/2014/main" id="{A4F1BCC4-3EC4-4E45-BB7F-FCB4F6522194}"/>
            </a:ext>
          </a:extLst>
        </cdr:cNvPr>
        <cdr:cNvSpPr txBox="1"/>
      </cdr:nvSpPr>
      <cdr:spPr>
        <a:xfrm xmlns:a="http://schemas.openxmlformats.org/drawingml/2006/main">
          <a:off x="9766242" y="6184894"/>
          <a:ext cx="1410307" cy="56515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100" b="1">
              <a:solidFill>
                <a:schemeClr val="bg2">
                  <a:lumMod val="50000"/>
                </a:schemeClr>
              </a:solidFill>
            </a:rPr>
            <a:t>No</a:t>
          </a:r>
          <a:r>
            <a:rPr lang="en-GB" sz="1100" b="1" baseline="0">
              <a:solidFill>
                <a:schemeClr val="bg2">
                  <a:lumMod val="50000"/>
                </a:schemeClr>
              </a:solidFill>
            </a:rPr>
            <a:t> Trend, average Y offset = approx +30</a:t>
          </a:r>
        </a:p>
        <a:p xmlns:a="http://schemas.openxmlformats.org/drawingml/2006/main">
          <a:pPr algn="ctr"/>
          <a:r>
            <a:rPr lang="en-GB" sz="1200" b="1" baseline="0">
              <a:solidFill>
                <a:schemeClr val="bg2">
                  <a:lumMod val="50000"/>
                </a:schemeClr>
              </a:solidFill>
            </a:rPr>
            <a:t>'O2'</a:t>
          </a:r>
          <a:endParaRPr lang="en-GB" sz="1200" b="1">
            <a:solidFill>
              <a:schemeClr val="bg2">
                <a:lumMod val="50000"/>
              </a:schemeClr>
            </a:solidFill>
          </a:endParaRPr>
        </a:p>
      </cdr:txBody>
    </cdr:sp>
  </cdr:relSizeAnchor>
  <cdr:relSizeAnchor xmlns:cdr="http://schemas.openxmlformats.org/drawingml/2006/chartDrawing">
    <cdr:from>
      <cdr:x>0.05862</cdr:x>
      <cdr:y>0.1066</cdr:y>
    </cdr:from>
    <cdr:to>
      <cdr:x>0.26014</cdr:x>
      <cdr:y>0.16229</cdr:y>
    </cdr:to>
    <cdr:sp macro="" textlink="">
      <cdr:nvSpPr>
        <cdr:cNvPr id="8" name="TextBox 1">
          <a:extLst xmlns:a="http://schemas.openxmlformats.org/drawingml/2006/main">
            <a:ext uri="{FF2B5EF4-FFF2-40B4-BE49-F238E27FC236}">
              <a16:creationId xmlns:a16="http://schemas.microsoft.com/office/drawing/2014/main" id="{36473930-E3F6-48BF-8764-424BBA5DF64C}"/>
            </a:ext>
          </a:extLst>
        </cdr:cNvPr>
        <cdr:cNvSpPr txBox="1"/>
      </cdr:nvSpPr>
      <cdr:spPr>
        <a:xfrm xmlns:a="http://schemas.openxmlformats.org/drawingml/2006/main">
          <a:off x="711200" y="850900"/>
          <a:ext cx="2444750" cy="4445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100" b="1">
              <a:solidFill>
                <a:sysClr val="windowText" lastClr="000000"/>
              </a:solidFill>
            </a:rPr>
            <a:t>For</a:t>
          </a:r>
          <a:r>
            <a:rPr lang="en-GB" sz="1100" b="1" baseline="0">
              <a:solidFill>
                <a:sysClr val="windowText" lastClr="000000"/>
              </a:solidFill>
            </a:rPr>
            <a:t> clarity, Nation labels suppressed on Grey series. Nations align vertically.</a:t>
          </a:r>
          <a:endParaRPr lang="en-GB" sz="1000" b="1">
            <a:solidFill>
              <a:sysClr val="windowText" lastClr="000000"/>
            </a:solidFill>
          </a:endParaRPr>
        </a:p>
      </cdr:txBody>
    </cdr:sp>
  </cdr:relSizeAnchor>
</c:userShapes>
</file>

<file path=xl/drawings/drawing25.xml><?xml version="1.0" encoding="utf-8"?>
<xdr:wsDr xmlns:xdr="http://schemas.openxmlformats.org/drawingml/2006/spreadsheetDrawing" xmlns:a="http://schemas.openxmlformats.org/drawingml/2006/main">
  <xdr:twoCellAnchor>
    <xdr:from>
      <xdr:col>40</xdr:col>
      <xdr:colOff>6350</xdr:colOff>
      <xdr:row>197</xdr:row>
      <xdr:rowOff>3174</xdr:rowOff>
    </xdr:from>
    <xdr:to>
      <xdr:col>57</xdr:col>
      <xdr:colOff>603250</xdr:colOff>
      <xdr:row>233</xdr:row>
      <xdr:rowOff>57149</xdr:rowOff>
    </xdr:to>
    <xdr:graphicFrame macro="">
      <xdr:nvGraphicFramePr>
        <xdr:cNvPr id="17" name="Chart 16">
          <a:extLst>
            <a:ext uri="{FF2B5EF4-FFF2-40B4-BE49-F238E27FC236}">
              <a16:creationId xmlns:a16="http://schemas.microsoft.com/office/drawing/2014/main" id="{A6436C08-2105-4A02-94FA-AE25CCECE4E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6350</xdr:colOff>
      <xdr:row>196</xdr:row>
      <xdr:rowOff>3174</xdr:rowOff>
    </xdr:from>
    <xdr:to>
      <xdr:col>38</xdr:col>
      <xdr:colOff>6350</xdr:colOff>
      <xdr:row>231</xdr:row>
      <xdr:rowOff>177800</xdr:rowOff>
    </xdr:to>
    <xdr:graphicFrame macro="">
      <xdr:nvGraphicFramePr>
        <xdr:cNvPr id="19" name="Chart 18">
          <a:extLst>
            <a:ext uri="{FF2B5EF4-FFF2-40B4-BE49-F238E27FC236}">
              <a16:creationId xmlns:a16="http://schemas.microsoft.com/office/drawing/2014/main" id="{3DA71F12-65C4-465D-8B4E-E355C156798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0</xdr:colOff>
      <xdr:row>163</xdr:row>
      <xdr:rowOff>12700</xdr:rowOff>
    </xdr:from>
    <xdr:to>
      <xdr:col>38</xdr:col>
      <xdr:colOff>6350</xdr:colOff>
      <xdr:row>194</xdr:row>
      <xdr:rowOff>0</xdr:rowOff>
    </xdr:to>
    <xdr:graphicFrame macro="">
      <xdr:nvGraphicFramePr>
        <xdr:cNvPr id="20" name="Chart 19">
          <a:extLst>
            <a:ext uri="{FF2B5EF4-FFF2-40B4-BE49-F238E27FC236}">
              <a16:creationId xmlns:a16="http://schemas.microsoft.com/office/drawing/2014/main" id="{5AF973EA-2255-428B-8352-6656D844FDD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6350</xdr:colOff>
      <xdr:row>81</xdr:row>
      <xdr:rowOff>0</xdr:rowOff>
    </xdr:from>
    <xdr:to>
      <xdr:col>34</xdr:col>
      <xdr:colOff>0</xdr:colOff>
      <xdr:row>113</xdr:row>
      <xdr:rowOff>228600</xdr:rowOff>
    </xdr:to>
    <xdr:graphicFrame macro="">
      <xdr:nvGraphicFramePr>
        <xdr:cNvPr id="21" name="Chart 20">
          <a:extLst>
            <a:ext uri="{FF2B5EF4-FFF2-40B4-BE49-F238E27FC236}">
              <a16:creationId xmlns:a16="http://schemas.microsoft.com/office/drawing/2014/main" id="{09410E2B-3399-4CB7-B85B-7148D3DF1FA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35</xdr:col>
      <xdr:colOff>6350</xdr:colOff>
      <xdr:row>81</xdr:row>
      <xdr:rowOff>12700</xdr:rowOff>
    </xdr:from>
    <xdr:to>
      <xdr:col>52</xdr:col>
      <xdr:colOff>603250</xdr:colOff>
      <xdr:row>114</xdr:row>
      <xdr:rowOff>19050</xdr:rowOff>
    </xdr:to>
    <xdr:graphicFrame macro="">
      <xdr:nvGraphicFramePr>
        <xdr:cNvPr id="23" name="Chart 22">
          <a:extLst>
            <a:ext uri="{FF2B5EF4-FFF2-40B4-BE49-F238E27FC236}">
              <a16:creationId xmlns:a16="http://schemas.microsoft.com/office/drawing/2014/main" id="{C0E28DFE-A26D-488A-A7B7-86DEC7877BA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40</xdr:col>
      <xdr:colOff>0</xdr:colOff>
      <xdr:row>163</xdr:row>
      <xdr:rowOff>0</xdr:rowOff>
    </xdr:from>
    <xdr:to>
      <xdr:col>58</xdr:col>
      <xdr:colOff>12700</xdr:colOff>
      <xdr:row>193</xdr:row>
      <xdr:rowOff>228600</xdr:rowOff>
    </xdr:to>
    <xdr:graphicFrame macro="">
      <xdr:nvGraphicFramePr>
        <xdr:cNvPr id="24" name="Chart 23">
          <a:extLst>
            <a:ext uri="{FF2B5EF4-FFF2-40B4-BE49-F238E27FC236}">
              <a16:creationId xmlns:a16="http://schemas.microsoft.com/office/drawing/2014/main" id="{E16A8FF5-CF4F-4390-B36E-EAAA30A4206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6350</xdr:colOff>
      <xdr:row>7</xdr:row>
      <xdr:rowOff>3174</xdr:rowOff>
    </xdr:from>
    <xdr:to>
      <xdr:col>16</xdr:col>
      <xdr:colOff>0</xdr:colOff>
      <xdr:row>32</xdr:row>
      <xdr:rowOff>12700</xdr:rowOff>
    </xdr:to>
    <xdr:graphicFrame macro="">
      <xdr:nvGraphicFramePr>
        <xdr:cNvPr id="50" name="Chart 49">
          <a:extLst>
            <a:ext uri="{FF2B5EF4-FFF2-40B4-BE49-F238E27FC236}">
              <a16:creationId xmlns:a16="http://schemas.microsoft.com/office/drawing/2014/main" id="{B4E9AE04-62C2-455B-A398-64752A72C4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6350</xdr:colOff>
      <xdr:row>117</xdr:row>
      <xdr:rowOff>6350</xdr:rowOff>
    </xdr:from>
    <xdr:to>
      <xdr:col>35</xdr:col>
      <xdr:colOff>19050</xdr:colOff>
      <xdr:row>156</xdr:row>
      <xdr:rowOff>177800</xdr:rowOff>
    </xdr:to>
    <xdr:graphicFrame macro="">
      <xdr:nvGraphicFramePr>
        <xdr:cNvPr id="4" name="Chart 3">
          <a:extLst>
            <a:ext uri="{FF2B5EF4-FFF2-40B4-BE49-F238E27FC236}">
              <a16:creationId xmlns:a16="http://schemas.microsoft.com/office/drawing/2014/main" id="{C3E93F2A-A8AA-434D-9763-969CF94C63B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19</xdr:col>
      <xdr:colOff>12700</xdr:colOff>
      <xdr:row>236</xdr:row>
      <xdr:rowOff>6350</xdr:rowOff>
    </xdr:from>
    <xdr:to>
      <xdr:col>38</xdr:col>
      <xdr:colOff>0</xdr:colOff>
      <xdr:row>278</xdr:row>
      <xdr:rowOff>0</xdr:rowOff>
    </xdr:to>
    <xdr:graphicFrame macro="">
      <xdr:nvGraphicFramePr>
        <xdr:cNvPr id="5" name="Chart 4">
          <a:extLst>
            <a:ext uri="{FF2B5EF4-FFF2-40B4-BE49-F238E27FC236}">
              <a16:creationId xmlns:a16="http://schemas.microsoft.com/office/drawing/2014/main" id="{8D32EAD8-C8F2-40B8-AF22-C68739C29BC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0</xdr:colOff>
      <xdr:row>283</xdr:row>
      <xdr:rowOff>6350</xdr:rowOff>
    </xdr:from>
    <xdr:to>
      <xdr:col>28</xdr:col>
      <xdr:colOff>158750</xdr:colOff>
      <xdr:row>313</xdr:row>
      <xdr:rowOff>0</xdr:rowOff>
    </xdr:to>
    <xdr:graphicFrame macro="">
      <xdr:nvGraphicFramePr>
        <xdr:cNvPr id="10" name="Chart 9">
          <a:extLst>
            <a:ext uri="{FF2B5EF4-FFF2-40B4-BE49-F238E27FC236}">
              <a16:creationId xmlns:a16="http://schemas.microsoft.com/office/drawing/2014/main" id="{FA51F67A-E17D-4092-81F2-D4A602567E6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29</xdr:col>
      <xdr:colOff>0</xdr:colOff>
      <xdr:row>283</xdr:row>
      <xdr:rowOff>6350</xdr:rowOff>
    </xdr:from>
    <xdr:to>
      <xdr:col>47</xdr:col>
      <xdr:colOff>0</xdr:colOff>
      <xdr:row>313</xdr:row>
      <xdr:rowOff>12700</xdr:rowOff>
    </xdr:to>
    <xdr:graphicFrame macro="">
      <xdr:nvGraphicFramePr>
        <xdr:cNvPr id="11" name="Chart 10">
          <a:extLst>
            <a:ext uri="{FF2B5EF4-FFF2-40B4-BE49-F238E27FC236}">
              <a16:creationId xmlns:a16="http://schemas.microsoft.com/office/drawing/2014/main" id="{6BFCFF0D-CA8B-4E44-848D-EFF7FE5F8A4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6350</xdr:colOff>
      <xdr:row>318</xdr:row>
      <xdr:rowOff>0</xdr:rowOff>
    </xdr:from>
    <xdr:to>
      <xdr:col>28</xdr:col>
      <xdr:colOff>165100</xdr:colOff>
      <xdr:row>352</xdr:row>
      <xdr:rowOff>184150</xdr:rowOff>
    </xdr:to>
    <xdr:graphicFrame macro="">
      <xdr:nvGraphicFramePr>
        <xdr:cNvPr id="2" name="Chart 1">
          <a:extLst>
            <a:ext uri="{FF2B5EF4-FFF2-40B4-BE49-F238E27FC236}">
              <a16:creationId xmlns:a16="http://schemas.microsoft.com/office/drawing/2014/main" id="{69862079-AB54-4E4B-9C1C-72F9CB3809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6350</xdr:colOff>
      <xdr:row>362</xdr:row>
      <xdr:rowOff>0</xdr:rowOff>
    </xdr:from>
    <xdr:to>
      <xdr:col>23</xdr:col>
      <xdr:colOff>6350</xdr:colOff>
      <xdr:row>388</xdr:row>
      <xdr:rowOff>6350</xdr:rowOff>
    </xdr:to>
    <xdr:graphicFrame macro="">
      <xdr:nvGraphicFramePr>
        <xdr:cNvPr id="3" name="Chart 2">
          <a:extLst>
            <a:ext uri="{FF2B5EF4-FFF2-40B4-BE49-F238E27FC236}">
              <a16:creationId xmlns:a16="http://schemas.microsoft.com/office/drawing/2014/main" id="{FA4EE018-4DC9-42B4-84BF-BE66E7BA073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25</xdr:col>
      <xdr:colOff>0</xdr:colOff>
      <xdr:row>362</xdr:row>
      <xdr:rowOff>6350</xdr:rowOff>
    </xdr:from>
    <xdr:to>
      <xdr:col>40</xdr:col>
      <xdr:colOff>6350</xdr:colOff>
      <xdr:row>388</xdr:row>
      <xdr:rowOff>6350</xdr:rowOff>
    </xdr:to>
    <xdr:graphicFrame macro="">
      <xdr:nvGraphicFramePr>
        <xdr:cNvPr id="16" name="Chart 15">
          <a:extLst>
            <a:ext uri="{FF2B5EF4-FFF2-40B4-BE49-F238E27FC236}">
              <a16:creationId xmlns:a16="http://schemas.microsoft.com/office/drawing/2014/main" id="{3B48C9FD-0335-4450-9548-65CC830CC6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40</xdr:col>
      <xdr:colOff>6350</xdr:colOff>
      <xdr:row>236</xdr:row>
      <xdr:rowOff>6350</xdr:rowOff>
    </xdr:from>
    <xdr:to>
      <xdr:col>58</xdr:col>
      <xdr:colOff>6350</xdr:colOff>
      <xdr:row>278</xdr:row>
      <xdr:rowOff>6350</xdr:rowOff>
    </xdr:to>
    <xdr:graphicFrame macro="">
      <xdr:nvGraphicFramePr>
        <xdr:cNvPr id="22" name="Chart 21">
          <a:extLst>
            <a:ext uri="{FF2B5EF4-FFF2-40B4-BE49-F238E27FC236}">
              <a16:creationId xmlns:a16="http://schemas.microsoft.com/office/drawing/2014/main" id="{D5E858D6-A233-422B-BC5B-2017D81DB7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48</xdr:col>
      <xdr:colOff>0</xdr:colOff>
      <xdr:row>318</xdr:row>
      <xdr:rowOff>0</xdr:rowOff>
    </xdr:from>
    <xdr:to>
      <xdr:col>66</xdr:col>
      <xdr:colOff>520700</xdr:colOff>
      <xdr:row>352</xdr:row>
      <xdr:rowOff>184150</xdr:rowOff>
    </xdr:to>
    <xdr:graphicFrame macro="">
      <xdr:nvGraphicFramePr>
        <xdr:cNvPr id="18" name="Chart 17">
          <a:extLst>
            <a:ext uri="{FF2B5EF4-FFF2-40B4-BE49-F238E27FC236}">
              <a16:creationId xmlns:a16="http://schemas.microsoft.com/office/drawing/2014/main" id="{AECC35B5-AEFD-4970-8751-3D02512169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17</xdr:col>
      <xdr:colOff>514350</xdr:colOff>
      <xdr:row>6</xdr:row>
      <xdr:rowOff>228600</xdr:rowOff>
    </xdr:from>
    <xdr:to>
      <xdr:col>20</xdr:col>
      <xdr:colOff>6350</xdr:colOff>
      <xdr:row>13</xdr:row>
      <xdr:rowOff>38100</xdr:rowOff>
    </xdr:to>
    <xdr:cxnSp macro="">
      <xdr:nvCxnSpPr>
        <xdr:cNvPr id="9" name="Straight Arrow Connector 8">
          <a:extLst>
            <a:ext uri="{FF2B5EF4-FFF2-40B4-BE49-F238E27FC236}">
              <a16:creationId xmlns:a16="http://schemas.microsoft.com/office/drawing/2014/main" id="{F0C075ED-DD02-2A25-0B81-87220E164692}"/>
            </a:ext>
          </a:extLst>
        </xdr:cNvPr>
        <xdr:cNvCxnSpPr/>
      </xdr:nvCxnSpPr>
      <xdr:spPr>
        <a:xfrm flipH="1" flipV="1">
          <a:off x="14662150" y="1644650"/>
          <a:ext cx="1320800" cy="1524000"/>
        </a:xfrm>
        <a:prstGeom prst="straightConnector1">
          <a:avLst/>
        </a:prstGeom>
        <a:ln>
          <a:solidFill>
            <a:schemeClr val="bg1">
              <a:lumMod val="6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6.xml><?xml version="1.0" encoding="utf-8"?>
<c:userShapes xmlns:c="http://schemas.openxmlformats.org/drawingml/2006/chart">
  <cdr:relSizeAnchor xmlns:cdr="http://schemas.openxmlformats.org/drawingml/2006/chartDrawing">
    <cdr:from>
      <cdr:x>0.03919</cdr:x>
      <cdr:y>0.00615</cdr:y>
    </cdr:from>
    <cdr:to>
      <cdr:x>0.08634</cdr:x>
      <cdr:y>0.0589</cdr:y>
    </cdr:to>
    <cdr:sp macro="" textlink="">
      <cdr:nvSpPr>
        <cdr:cNvPr id="2" name="TextBox 1">
          <a:extLst xmlns:a="http://schemas.openxmlformats.org/drawingml/2006/main">
            <a:ext uri="{FF2B5EF4-FFF2-40B4-BE49-F238E27FC236}">
              <a16:creationId xmlns:a16="http://schemas.microsoft.com/office/drawing/2014/main" id="{7ED50340-0D84-4A85-AA28-A9B680921A6C}"/>
            </a:ext>
          </a:extLst>
        </cdr:cNvPr>
        <cdr:cNvSpPr txBox="1"/>
      </cdr:nvSpPr>
      <cdr:spPr>
        <a:xfrm xmlns:a="http://schemas.openxmlformats.org/drawingml/2006/main">
          <a:off x="406400" y="44450"/>
          <a:ext cx="488950" cy="3810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2000" b="1"/>
            <a:t>F6</a:t>
          </a:r>
        </a:p>
      </cdr:txBody>
    </cdr:sp>
  </cdr:relSizeAnchor>
  <cdr:relSizeAnchor xmlns:cdr="http://schemas.openxmlformats.org/drawingml/2006/chartDrawing">
    <cdr:from>
      <cdr:x>0.73581</cdr:x>
      <cdr:y>0.06982</cdr:y>
    </cdr:from>
    <cdr:to>
      <cdr:x>0.97915</cdr:x>
      <cdr:y>0.19753</cdr:y>
    </cdr:to>
    <cdr:sp macro="" textlink="">
      <cdr:nvSpPr>
        <cdr:cNvPr id="3" name="TextBox 1">
          <a:extLst xmlns:a="http://schemas.openxmlformats.org/drawingml/2006/main">
            <a:ext uri="{FF2B5EF4-FFF2-40B4-BE49-F238E27FC236}">
              <a16:creationId xmlns:a16="http://schemas.microsoft.com/office/drawing/2014/main" id="{E61C22B3-D173-456D-BA27-4E8CFE77D8D5}"/>
            </a:ext>
          </a:extLst>
        </cdr:cNvPr>
        <cdr:cNvSpPr txBox="1"/>
      </cdr:nvSpPr>
      <cdr:spPr>
        <a:xfrm xmlns:a="http://schemas.openxmlformats.org/drawingml/2006/main">
          <a:off x="8064500" y="520700"/>
          <a:ext cx="2667030" cy="952478"/>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100"/>
            <a:t>Note:</a:t>
          </a:r>
          <a:r>
            <a:rPr lang="en-GB" sz="1100" baseline="0"/>
            <a:t> Excel claims a better fit to Power than Linear; it presumably translates to a liner function anyhow. It is better for us to do the same, and compare axes that will have linerar correlation anyhow.</a:t>
          </a:r>
          <a:endParaRPr lang="en-GB" sz="1100"/>
        </a:p>
      </cdr:txBody>
    </cdr:sp>
  </cdr:relSizeAnchor>
</c:userShapes>
</file>

<file path=xl/drawings/drawing27.xml><?xml version="1.0" encoding="utf-8"?>
<c:userShapes xmlns:c="http://schemas.openxmlformats.org/drawingml/2006/chart">
  <cdr:relSizeAnchor xmlns:cdr="http://schemas.openxmlformats.org/drawingml/2006/chartDrawing">
    <cdr:from>
      <cdr:x>0.04662</cdr:x>
      <cdr:y>0.00445</cdr:y>
    </cdr:from>
    <cdr:to>
      <cdr:x>0.09084</cdr:x>
      <cdr:y>0.05724</cdr:y>
    </cdr:to>
    <cdr:sp macro="" textlink="">
      <cdr:nvSpPr>
        <cdr:cNvPr id="2" name="TextBox 1">
          <a:extLst xmlns:a="http://schemas.openxmlformats.org/drawingml/2006/main">
            <a:ext uri="{FF2B5EF4-FFF2-40B4-BE49-F238E27FC236}">
              <a16:creationId xmlns:a16="http://schemas.microsoft.com/office/drawing/2014/main" id="{7ED50340-0D84-4A85-AA28-A9B680921A6C}"/>
            </a:ext>
          </a:extLst>
        </cdr:cNvPr>
        <cdr:cNvSpPr txBox="1"/>
      </cdr:nvSpPr>
      <cdr:spPr>
        <a:xfrm xmlns:a="http://schemas.openxmlformats.org/drawingml/2006/main">
          <a:off x="544121" y="33164"/>
          <a:ext cx="516105" cy="393041"/>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2000" b="1"/>
            <a:t>F5</a:t>
          </a:r>
        </a:p>
      </cdr:txBody>
    </cdr:sp>
  </cdr:relSizeAnchor>
  <cdr:relSizeAnchor xmlns:cdr="http://schemas.openxmlformats.org/drawingml/2006/chartDrawing">
    <cdr:from>
      <cdr:x>0.07506</cdr:x>
      <cdr:y>0.41364</cdr:y>
    </cdr:from>
    <cdr:to>
      <cdr:x>0.16581</cdr:x>
      <cdr:y>0.47292</cdr:y>
    </cdr:to>
    <cdr:sp macro="" textlink="">
      <cdr:nvSpPr>
        <cdr:cNvPr id="3" name="TextBox 1">
          <a:extLst xmlns:a="http://schemas.openxmlformats.org/drawingml/2006/main">
            <a:ext uri="{FF2B5EF4-FFF2-40B4-BE49-F238E27FC236}">
              <a16:creationId xmlns:a16="http://schemas.microsoft.com/office/drawing/2014/main" id="{8B7724DB-3D03-4692-B314-8E247DEAA35B}"/>
            </a:ext>
          </a:extLst>
        </cdr:cNvPr>
        <cdr:cNvSpPr txBox="1"/>
      </cdr:nvSpPr>
      <cdr:spPr>
        <a:xfrm xmlns:a="http://schemas.openxmlformats.org/drawingml/2006/main">
          <a:off x="876048" y="3079715"/>
          <a:ext cx="1059170" cy="4413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100" b="1">
              <a:solidFill>
                <a:schemeClr val="accent1"/>
              </a:solidFill>
            </a:rPr>
            <a:t>R = 0.5568</a:t>
          </a:r>
        </a:p>
        <a:p xmlns:a="http://schemas.openxmlformats.org/drawingml/2006/main">
          <a:pPr algn="ctr"/>
          <a:r>
            <a:rPr lang="en-GB" sz="1000" b="1">
              <a:solidFill>
                <a:schemeClr val="accent1"/>
              </a:solidFill>
            </a:rPr>
            <a:t>p = 1.91E-4</a:t>
          </a:r>
        </a:p>
      </cdr:txBody>
    </cdr:sp>
  </cdr:relSizeAnchor>
  <cdr:relSizeAnchor xmlns:cdr="http://schemas.openxmlformats.org/drawingml/2006/chartDrawing">
    <cdr:from>
      <cdr:x>0.75299</cdr:x>
      <cdr:y>0.0742</cdr:y>
    </cdr:from>
    <cdr:to>
      <cdr:x>0.9815</cdr:x>
      <cdr:y>0.20213</cdr:y>
    </cdr:to>
    <cdr:sp macro="" textlink="">
      <cdr:nvSpPr>
        <cdr:cNvPr id="4" name="TextBox 1">
          <a:extLst xmlns:a="http://schemas.openxmlformats.org/drawingml/2006/main">
            <a:ext uri="{FF2B5EF4-FFF2-40B4-BE49-F238E27FC236}">
              <a16:creationId xmlns:a16="http://schemas.microsoft.com/office/drawing/2014/main" id="{E61C22B3-D173-456D-BA27-4E8CFE77D8D5}"/>
            </a:ext>
          </a:extLst>
        </cdr:cNvPr>
        <cdr:cNvSpPr txBox="1"/>
      </cdr:nvSpPr>
      <cdr:spPr>
        <a:xfrm xmlns:a="http://schemas.openxmlformats.org/drawingml/2006/main">
          <a:off x="8788400" y="552450"/>
          <a:ext cx="2667030" cy="952478"/>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100"/>
            <a:t>Note:</a:t>
          </a:r>
          <a:r>
            <a:rPr lang="en-GB" sz="1100" baseline="0"/>
            <a:t> This surpringly good corellation (despite some outliers) is due to the historical accident of irreligion spreading outwards from nations in the North-West of Europe, which are also cloudy.</a:t>
          </a:r>
          <a:endParaRPr lang="en-GB" sz="1100"/>
        </a:p>
      </cdr:txBody>
    </cdr:sp>
  </cdr:relSizeAnchor>
</c:userShapes>
</file>

<file path=xl/drawings/drawing28.xml><?xml version="1.0" encoding="utf-8"?>
<c:userShapes xmlns:c="http://schemas.openxmlformats.org/drawingml/2006/chart">
  <cdr:relSizeAnchor xmlns:cdr="http://schemas.openxmlformats.org/drawingml/2006/chartDrawing">
    <cdr:from>
      <cdr:x>0.0453</cdr:x>
      <cdr:y>0.0061</cdr:y>
    </cdr:from>
    <cdr:to>
      <cdr:x>0.08945</cdr:x>
      <cdr:y>0.05836</cdr:y>
    </cdr:to>
    <cdr:sp macro="" textlink="">
      <cdr:nvSpPr>
        <cdr:cNvPr id="2" name="TextBox 1">
          <a:extLst xmlns:a="http://schemas.openxmlformats.org/drawingml/2006/main">
            <a:ext uri="{FF2B5EF4-FFF2-40B4-BE49-F238E27FC236}">
              <a16:creationId xmlns:a16="http://schemas.microsoft.com/office/drawing/2014/main" id="{7ED50340-0D84-4A85-AA28-A9B680921A6C}"/>
            </a:ext>
          </a:extLst>
        </cdr:cNvPr>
        <cdr:cNvSpPr txBox="1"/>
      </cdr:nvSpPr>
      <cdr:spPr>
        <a:xfrm xmlns:a="http://schemas.openxmlformats.org/drawingml/2006/main">
          <a:off x="501650" y="44450"/>
          <a:ext cx="488950" cy="3810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2000" b="1"/>
            <a:t>F4</a:t>
          </a:r>
        </a:p>
      </cdr:txBody>
    </cdr:sp>
  </cdr:relSizeAnchor>
  <cdr:relSizeAnchor xmlns:cdr="http://schemas.openxmlformats.org/drawingml/2006/chartDrawing">
    <cdr:from>
      <cdr:x>0.75585</cdr:x>
      <cdr:y>0.06818</cdr:y>
    </cdr:from>
    <cdr:to>
      <cdr:x>0.98423</cdr:x>
      <cdr:y>0.18993</cdr:y>
    </cdr:to>
    <cdr:sp macro="" textlink="">
      <cdr:nvSpPr>
        <cdr:cNvPr id="3" name="TextBox 1">
          <a:extLst xmlns:a="http://schemas.openxmlformats.org/drawingml/2006/main">
            <a:ext uri="{FF2B5EF4-FFF2-40B4-BE49-F238E27FC236}">
              <a16:creationId xmlns:a16="http://schemas.microsoft.com/office/drawing/2014/main" id="{3A8C4189-EE89-4E21-8E8D-357C0EE82A43}"/>
            </a:ext>
          </a:extLst>
        </cdr:cNvPr>
        <cdr:cNvSpPr txBox="1"/>
      </cdr:nvSpPr>
      <cdr:spPr>
        <a:xfrm xmlns:a="http://schemas.openxmlformats.org/drawingml/2006/main">
          <a:off x="8826500" y="533400"/>
          <a:ext cx="2667030" cy="952478"/>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100"/>
            <a:t>Note:</a:t>
          </a:r>
          <a:r>
            <a:rPr lang="en-GB" sz="1100" baseline="0"/>
            <a:t> Excel claims a better fit to Power than Linear; it presumably translates to a liner function anyhow. It is better for us to do the same, and compare axes that will have linerar correlation anyhow.</a:t>
          </a:r>
          <a:endParaRPr lang="en-GB" sz="1100"/>
        </a:p>
      </cdr:txBody>
    </cdr:sp>
  </cdr:relSizeAnchor>
</c:userShapes>
</file>

<file path=xl/drawings/drawing29.xml><?xml version="1.0" encoding="utf-8"?>
<c:userShapes xmlns:c="http://schemas.openxmlformats.org/drawingml/2006/chart">
  <cdr:relSizeAnchor xmlns:cdr="http://schemas.openxmlformats.org/drawingml/2006/chartDrawing">
    <cdr:from>
      <cdr:x>0.04426</cdr:x>
      <cdr:y>0.00602</cdr:y>
    </cdr:from>
    <cdr:to>
      <cdr:x>0.08619</cdr:x>
      <cdr:y>0.05113</cdr:y>
    </cdr:to>
    <cdr:sp macro="" textlink="">
      <cdr:nvSpPr>
        <cdr:cNvPr id="2" name="TextBox 1">
          <a:extLst xmlns:a="http://schemas.openxmlformats.org/drawingml/2006/main">
            <a:ext uri="{FF2B5EF4-FFF2-40B4-BE49-F238E27FC236}">
              <a16:creationId xmlns:a16="http://schemas.microsoft.com/office/drawing/2014/main" id="{78B7FE7E-8D3F-4B2F-B9BA-76F5D01F0FB2}"/>
            </a:ext>
          </a:extLst>
        </cdr:cNvPr>
        <cdr:cNvSpPr txBox="1"/>
      </cdr:nvSpPr>
      <cdr:spPr>
        <a:xfrm xmlns:a="http://schemas.openxmlformats.org/drawingml/2006/main">
          <a:off x="489888" y="50831"/>
          <a:ext cx="464084" cy="38097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GB" sz="2000" b="1"/>
            <a:t>F2</a:t>
          </a:r>
        </a:p>
      </cdr:txBody>
    </cdr:sp>
  </cdr:relSizeAnchor>
  <cdr:relSizeAnchor xmlns:cdr="http://schemas.openxmlformats.org/drawingml/2006/chartDrawing">
    <cdr:from>
      <cdr:x>0.74641</cdr:x>
      <cdr:y>0.06466</cdr:y>
    </cdr:from>
    <cdr:to>
      <cdr:x>0.98738</cdr:x>
      <cdr:y>0.17744</cdr:y>
    </cdr:to>
    <cdr:sp macro="" textlink="">
      <cdr:nvSpPr>
        <cdr:cNvPr id="3" name="TextBox 1">
          <a:extLst xmlns:a="http://schemas.openxmlformats.org/drawingml/2006/main">
            <a:ext uri="{FF2B5EF4-FFF2-40B4-BE49-F238E27FC236}">
              <a16:creationId xmlns:a16="http://schemas.microsoft.com/office/drawing/2014/main" id="{2CA77756-37BD-4E7B-81A1-C5E7C64ECDBB}"/>
            </a:ext>
          </a:extLst>
        </cdr:cNvPr>
        <cdr:cNvSpPr txBox="1"/>
      </cdr:nvSpPr>
      <cdr:spPr>
        <a:xfrm xmlns:a="http://schemas.openxmlformats.org/drawingml/2006/main">
          <a:off x="8261350" y="546100"/>
          <a:ext cx="2667030" cy="952478"/>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100"/>
            <a:t>Note:</a:t>
          </a:r>
          <a:r>
            <a:rPr lang="en-GB" sz="1100" baseline="0"/>
            <a:t> Excel claims a better fit to Power than Linear; it presumably translates to a liner function anyhow. It is better for us to do the same, and compare axes that will have linerar correlation anyhow.</a:t>
          </a:r>
          <a:endParaRPr lang="en-GB" sz="1100"/>
        </a:p>
      </cdr:txBody>
    </cdr:sp>
  </cdr:relSizeAnchor>
</c:userShapes>
</file>

<file path=xl/drawings/drawing3.xml><?xml version="1.0" encoding="utf-8"?>
<c:userShapes xmlns:c="http://schemas.openxmlformats.org/drawingml/2006/chart">
  <cdr:relSizeAnchor xmlns:cdr="http://schemas.openxmlformats.org/drawingml/2006/chartDrawing">
    <cdr:from>
      <cdr:x>0.00642</cdr:x>
      <cdr:y>0.00764</cdr:y>
    </cdr:from>
    <cdr:to>
      <cdr:x>0.08748</cdr:x>
      <cdr:y>0.08401</cdr:y>
    </cdr:to>
    <cdr:sp macro="" textlink="">
      <cdr:nvSpPr>
        <cdr:cNvPr id="2" name="TextBox 1">
          <a:extLst xmlns:a="http://schemas.openxmlformats.org/drawingml/2006/main">
            <a:ext uri="{FF2B5EF4-FFF2-40B4-BE49-F238E27FC236}">
              <a16:creationId xmlns:a16="http://schemas.microsoft.com/office/drawing/2014/main" id="{CD6C20EA-1CED-4BD6-B34A-E735C64BC6AA}"/>
            </a:ext>
          </a:extLst>
        </cdr:cNvPr>
        <cdr:cNvSpPr txBox="1"/>
      </cdr:nvSpPr>
      <cdr:spPr>
        <a:xfrm xmlns:a="http://schemas.openxmlformats.org/drawingml/2006/main">
          <a:off x="50800" y="50800"/>
          <a:ext cx="641350" cy="508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2800" b="1"/>
            <a:t>'SA'</a:t>
          </a:r>
          <a:endParaRPr lang="en-GB" sz="1400" b="1"/>
        </a:p>
      </cdr:txBody>
    </cdr:sp>
  </cdr:relSizeAnchor>
</c:userShapes>
</file>

<file path=xl/drawings/drawing30.xml><?xml version="1.0" encoding="utf-8"?>
<c:userShapes xmlns:c="http://schemas.openxmlformats.org/drawingml/2006/chart">
  <cdr:relSizeAnchor xmlns:cdr="http://schemas.openxmlformats.org/drawingml/2006/chartDrawing">
    <cdr:from>
      <cdr:x>0.04226</cdr:x>
      <cdr:y>0.00376</cdr:y>
    </cdr:from>
    <cdr:to>
      <cdr:x>0.08685</cdr:x>
      <cdr:y>0.04884</cdr:y>
    </cdr:to>
    <cdr:sp macro="" textlink="">
      <cdr:nvSpPr>
        <cdr:cNvPr id="4" name="TextBox 3">
          <a:extLst xmlns:a="http://schemas.openxmlformats.org/drawingml/2006/main">
            <a:ext uri="{FF2B5EF4-FFF2-40B4-BE49-F238E27FC236}">
              <a16:creationId xmlns:a16="http://schemas.microsoft.com/office/drawing/2014/main" id="{CEE92C09-D302-4303-A829-0A338CDF918A}"/>
            </a:ext>
          </a:extLst>
        </cdr:cNvPr>
        <cdr:cNvSpPr txBox="1"/>
      </cdr:nvSpPr>
      <cdr:spPr>
        <a:xfrm xmlns:a="http://schemas.openxmlformats.org/drawingml/2006/main">
          <a:off x="463154" y="31784"/>
          <a:ext cx="488710" cy="38129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GB" sz="2000" b="1"/>
            <a:t>F1</a:t>
          </a:r>
        </a:p>
      </cdr:txBody>
    </cdr:sp>
  </cdr:relSizeAnchor>
  <cdr:relSizeAnchor xmlns:cdr="http://schemas.openxmlformats.org/drawingml/2006/chartDrawing">
    <cdr:from>
      <cdr:x>0.84994</cdr:x>
      <cdr:y>0.38439</cdr:y>
    </cdr:from>
    <cdr:to>
      <cdr:x>0.94148</cdr:x>
      <cdr:y>0.45721</cdr:y>
    </cdr:to>
    <cdr:sp macro="" textlink="">
      <cdr:nvSpPr>
        <cdr:cNvPr id="3" name="TextBox 1">
          <a:extLst xmlns:a="http://schemas.openxmlformats.org/drawingml/2006/main">
            <a:ext uri="{FF2B5EF4-FFF2-40B4-BE49-F238E27FC236}">
              <a16:creationId xmlns:a16="http://schemas.microsoft.com/office/drawing/2014/main" id="{8B7724DB-3D03-4692-B314-8E247DEAA35B}"/>
            </a:ext>
          </a:extLst>
        </cdr:cNvPr>
        <cdr:cNvSpPr txBox="1"/>
      </cdr:nvSpPr>
      <cdr:spPr>
        <a:xfrm xmlns:a="http://schemas.openxmlformats.org/drawingml/2006/main">
          <a:off x="9315427" y="3251243"/>
          <a:ext cx="1003288" cy="61592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100" b="1">
              <a:solidFill>
                <a:schemeClr val="accent1"/>
              </a:solidFill>
            </a:rPr>
            <a:t>R = 0.7705</a:t>
          </a:r>
        </a:p>
        <a:p xmlns:a="http://schemas.openxmlformats.org/drawingml/2006/main">
          <a:pPr algn="ctr"/>
          <a:r>
            <a:rPr lang="en-GB" sz="1000" b="1">
              <a:solidFill>
                <a:schemeClr val="accent1"/>
              </a:solidFill>
            </a:rPr>
            <a:t>p = 6.07E-9</a:t>
          </a:r>
        </a:p>
        <a:p xmlns:a="http://schemas.openxmlformats.org/drawingml/2006/main">
          <a:pPr algn="ctr"/>
          <a:endParaRPr lang="en-GB" sz="1100" b="1">
            <a:solidFill>
              <a:schemeClr val="accent1"/>
            </a:solidFill>
          </a:endParaRPr>
        </a:p>
      </cdr:txBody>
    </cdr:sp>
  </cdr:relSizeAnchor>
  <cdr:relSizeAnchor xmlns:cdr="http://schemas.openxmlformats.org/drawingml/2006/chartDrawing">
    <cdr:from>
      <cdr:x>0.78679</cdr:x>
      <cdr:y>0.0518</cdr:y>
    </cdr:from>
    <cdr:to>
      <cdr:x>0.97451</cdr:x>
      <cdr:y>0.16441</cdr:y>
    </cdr:to>
    <cdr:sp macro="" textlink="">
      <cdr:nvSpPr>
        <cdr:cNvPr id="2" name="TextBox 1">
          <a:extLst xmlns:a="http://schemas.openxmlformats.org/drawingml/2006/main">
            <a:ext uri="{FF2B5EF4-FFF2-40B4-BE49-F238E27FC236}">
              <a16:creationId xmlns:a16="http://schemas.microsoft.com/office/drawing/2014/main" id="{A72E0DE1-09BF-456D-ACEC-3DF47FC9372D}"/>
            </a:ext>
          </a:extLst>
        </cdr:cNvPr>
        <cdr:cNvSpPr txBox="1"/>
      </cdr:nvSpPr>
      <cdr:spPr>
        <a:xfrm xmlns:a="http://schemas.openxmlformats.org/drawingml/2006/main">
          <a:off x="8623300" y="438150"/>
          <a:ext cx="2057400" cy="95250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GB" sz="1100"/>
            <a:t>Note:</a:t>
          </a:r>
          <a:r>
            <a:rPr lang="en-GB" sz="1100" baseline="0"/>
            <a:t> Ireland is an exception here. I'm not doing anything about this - if there's an issue it'll come out in the wash!</a:t>
          </a:r>
          <a:endParaRPr lang="en-GB" sz="1100"/>
        </a:p>
      </cdr:txBody>
    </cdr:sp>
  </cdr:relSizeAnchor>
</c:userShapes>
</file>

<file path=xl/drawings/drawing31.xml><?xml version="1.0" encoding="utf-8"?>
<c:userShapes xmlns:c="http://schemas.openxmlformats.org/drawingml/2006/chart">
  <cdr:relSizeAnchor xmlns:cdr="http://schemas.openxmlformats.org/drawingml/2006/chartDrawing">
    <cdr:from>
      <cdr:x>0.03631</cdr:x>
      <cdr:y>0.00372</cdr:y>
    </cdr:from>
    <cdr:to>
      <cdr:x>0.08346</cdr:x>
      <cdr:y>0.05594</cdr:y>
    </cdr:to>
    <cdr:sp macro="" textlink="">
      <cdr:nvSpPr>
        <cdr:cNvPr id="2" name="TextBox 1">
          <a:extLst xmlns:a="http://schemas.openxmlformats.org/drawingml/2006/main">
            <a:ext uri="{FF2B5EF4-FFF2-40B4-BE49-F238E27FC236}">
              <a16:creationId xmlns:a16="http://schemas.microsoft.com/office/drawing/2014/main" id="{7ED50340-0D84-4A85-AA28-A9B680921A6C}"/>
            </a:ext>
          </a:extLst>
        </cdr:cNvPr>
        <cdr:cNvSpPr txBox="1"/>
      </cdr:nvSpPr>
      <cdr:spPr>
        <a:xfrm xmlns:a="http://schemas.openxmlformats.org/drawingml/2006/main">
          <a:off x="398890" y="29094"/>
          <a:ext cx="517966" cy="40885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2000" b="1"/>
            <a:t>F3</a:t>
          </a:r>
        </a:p>
      </cdr:txBody>
    </cdr:sp>
  </cdr:relSizeAnchor>
  <cdr:relSizeAnchor xmlns:cdr="http://schemas.openxmlformats.org/drawingml/2006/chartDrawing">
    <cdr:from>
      <cdr:x>0.85827</cdr:x>
      <cdr:y>0.40237</cdr:y>
    </cdr:from>
    <cdr:to>
      <cdr:x>0.95503</cdr:x>
      <cdr:y>0.47283</cdr:y>
    </cdr:to>
    <cdr:sp macro="" textlink="">
      <cdr:nvSpPr>
        <cdr:cNvPr id="3" name="TextBox 1">
          <a:extLst xmlns:a="http://schemas.openxmlformats.org/drawingml/2006/main">
            <a:ext uri="{FF2B5EF4-FFF2-40B4-BE49-F238E27FC236}">
              <a16:creationId xmlns:a16="http://schemas.microsoft.com/office/drawing/2014/main" id="{8B7724DB-3D03-4692-B314-8E247DEAA35B}"/>
            </a:ext>
          </a:extLst>
        </cdr:cNvPr>
        <cdr:cNvSpPr txBox="1"/>
      </cdr:nvSpPr>
      <cdr:spPr>
        <a:xfrm xmlns:a="http://schemas.openxmlformats.org/drawingml/2006/main">
          <a:off x="9428505" y="3150409"/>
          <a:ext cx="1062957" cy="551641"/>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100" b="1">
              <a:solidFill>
                <a:schemeClr val="accent1"/>
              </a:solidFill>
            </a:rPr>
            <a:t>R = 0.645</a:t>
          </a:r>
        </a:p>
        <a:p xmlns:a="http://schemas.openxmlformats.org/drawingml/2006/main">
          <a:pPr algn="ctr"/>
          <a:r>
            <a:rPr lang="en-GB" sz="1000" b="1">
              <a:solidFill>
                <a:schemeClr val="accent1"/>
              </a:solidFill>
            </a:rPr>
            <a:t>p = 7.05E-6</a:t>
          </a:r>
        </a:p>
      </cdr:txBody>
    </cdr:sp>
  </cdr:relSizeAnchor>
  <cdr:relSizeAnchor xmlns:cdr="http://schemas.openxmlformats.org/drawingml/2006/chartDrawing">
    <cdr:from>
      <cdr:x>0.78035</cdr:x>
      <cdr:y>0.06732</cdr:y>
    </cdr:from>
    <cdr:to>
      <cdr:x>0.97457</cdr:x>
      <cdr:y>0.18897</cdr:y>
    </cdr:to>
    <cdr:sp macro="" textlink="">
      <cdr:nvSpPr>
        <cdr:cNvPr id="4" name="TextBox 1">
          <a:extLst xmlns:a="http://schemas.openxmlformats.org/drawingml/2006/main">
            <a:ext uri="{FF2B5EF4-FFF2-40B4-BE49-F238E27FC236}">
              <a16:creationId xmlns:a16="http://schemas.microsoft.com/office/drawing/2014/main" id="{79168D25-E51D-4202-8166-99809849D51B}"/>
            </a:ext>
          </a:extLst>
        </cdr:cNvPr>
        <cdr:cNvSpPr txBox="1"/>
      </cdr:nvSpPr>
      <cdr:spPr>
        <a:xfrm xmlns:a="http://schemas.openxmlformats.org/drawingml/2006/main">
          <a:off x="8572500" y="527050"/>
          <a:ext cx="2133600" cy="9525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100"/>
            <a:t>Note:</a:t>
          </a:r>
          <a:r>
            <a:rPr lang="en-GB" sz="1100" baseline="0"/>
            <a:t> Singapore is very much an exception here. I'm not doing anything about this - if there's an issue it'll come out in the wash!</a:t>
          </a:r>
          <a:endParaRPr lang="en-GB" sz="1100"/>
        </a:p>
      </cdr:txBody>
    </cdr:sp>
  </cdr:relSizeAnchor>
</c:userShapes>
</file>

<file path=xl/drawings/drawing32.xml><?xml version="1.0" encoding="utf-8"?>
<c:userShapes xmlns:c="http://schemas.openxmlformats.org/drawingml/2006/chart">
  <cdr:relSizeAnchor xmlns:cdr="http://schemas.openxmlformats.org/drawingml/2006/chartDrawing">
    <cdr:from>
      <cdr:x>0.00821</cdr:x>
      <cdr:y>0</cdr:y>
    </cdr:from>
    <cdr:to>
      <cdr:x>0.11088</cdr:x>
      <cdr:y>0.09426</cdr:y>
    </cdr:to>
    <cdr:sp macro="" textlink="">
      <cdr:nvSpPr>
        <cdr:cNvPr id="4" name="TextBox 32">
          <a:extLst xmlns:a="http://schemas.openxmlformats.org/drawingml/2006/main">
            <a:ext uri="{FF2B5EF4-FFF2-40B4-BE49-F238E27FC236}">
              <a16:creationId xmlns:a16="http://schemas.microsoft.com/office/drawing/2014/main" id="{A4FBED49-171A-4017-82E3-D7CA5F94C2A4}"/>
            </a:ext>
          </a:extLst>
        </cdr:cNvPr>
        <cdr:cNvSpPr txBox="1"/>
      </cdr:nvSpPr>
      <cdr:spPr>
        <a:xfrm xmlns:a="http://schemas.openxmlformats.org/drawingml/2006/main">
          <a:off x="50800" y="0"/>
          <a:ext cx="635000" cy="422276"/>
        </a:xfrm>
        <a:prstGeom xmlns:a="http://schemas.openxmlformats.org/drawingml/2006/main" prst="rect">
          <a:avLst/>
        </a:prstGeom>
        <a:noFill xmlns:a="http://schemas.openxmlformats.org/drawingml/2006/main"/>
        <a:ln xmlns:a="http://schemas.openxmlformats.org/drawingml/2006/main" w="6350"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GB" sz="2000" b="1" i="0" baseline="0">
              <a:solidFill>
                <a:sysClr val="windowText" lastClr="000000"/>
              </a:solidFill>
            </a:rPr>
            <a:t>C1</a:t>
          </a:r>
          <a:endParaRPr lang="en-GB" sz="1200" b="1" i="0" baseline="0">
            <a:solidFill>
              <a:sysClr val="windowText" lastClr="000000"/>
            </a:solidFill>
          </a:endParaRPr>
        </a:p>
      </cdr:txBody>
    </cdr:sp>
  </cdr:relSizeAnchor>
</c:userShapes>
</file>

<file path=xl/drawings/drawing33.xml><?xml version="1.0" encoding="utf-8"?>
<c:userShapes xmlns:c="http://schemas.openxmlformats.org/drawingml/2006/chart">
  <cdr:relSizeAnchor xmlns:cdr="http://schemas.openxmlformats.org/drawingml/2006/chartDrawing">
    <cdr:from>
      <cdr:x>0.05429</cdr:x>
      <cdr:y>0.06408</cdr:y>
    </cdr:from>
    <cdr:to>
      <cdr:x>0.31488</cdr:x>
      <cdr:y>0.13213</cdr:y>
    </cdr:to>
    <cdr:sp macro="" textlink="">
      <cdr:nvSpPr>
        <cdr:cNvPr id="2" name="TextBox 1">
          <a:extLst xmlns:a="http://schemas.openxmlformats.org/drawingml/2006/main">
            <a:ext uri="{FF2B5EF4-FFF2-40B4-BE49-F238E27FC236}">
              <a16:creationId xmlns:a16="http://schemas.microsoft.com/office/drawing/2014/main" id="{F7A9F3EE-8F9E-45DB-A985-343CC94FD3B2}"/>
            </a:ext>
          </a:extLst>
        </cdr:cNvPr>
        <cdr:cNvSpPr txBox="1"/>
      </cdr:nvSpPr>
      <cdr:spPr>
        <a:xfrm xmlns:a="http://schemas.openxmlformats.org/drawingml/2006/main">
          <a:off x="635000" y="520435"/>
          <a:ext cx="3048000" cy="55271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GB" sz="1100" b="1"/>
            <a:t>Colour-coded for Religiosity,</a:t>
          </a:r>
          <a:r>
            <a:rPr lang="en-GB" sz="1100" b="1" baseline="0"/>
            <a:t> see key below.</a:t>
          </a:r>
        </a:p>
        <a:p xmlns:a="http://schemas.openxmlformats.org/drawingml/2006/main">
          <a:pPr algn="ctr"/>
          <a:r>
            <a:rPr lang="en-GB" sz="1100" b="1" baseline="0"/>
            <a:t>Wind Turbine Capacity averaged over 2017/18. </a:t>
          </a:r>
          <a:endParaRPr lang="en-GB" sz="1100" b="1"/>
        </a:p>
      </cdr:txBody>
    </cdr:sp>
  </cdr:relSizeAnchor>
  <cdr:relSizeAnchor xmlns:cdr="http://schemas.openxmlformats.org/drawingml/2006/chartDrawing">
    <cdr:from>
      <cdr:x>0.07081</cdr:x>
      <cdr:y>0.46495</cdr:y>
    </cdr:from>
    <cdr:to>
      <cdr:x>0.1448</cdr:x>
      <cdr:y>0.50594</cdr:y>
    </cdr:to>
    <cdr:sp macro="" textlink="">
      <cdr:nvSpPr>
        <cdr:cNvPr id="3" name="TextBox 1">
          <a:extLst xmlns:a="http://schemas.openxmlformats.org/drawingml/2006/main">
            <a:ext uri="{FF2B5EF4-FFF2-40B4-BE49-F238E27FC236}">
              <a16:creationId xmlns:a16="http://schemas.microsoft.com/office/drawing/2014/main" id="{A7F01D49-E7A2-4A70-AF69-C288FFA5EF89}"/>
            </a:ext>
          </a:extLst>
        </cdr:cNvPr>
        <cdr:cNvSpPr txBox="1"/>
      </cdr:nvSpPr>
      <cdr:spPr>
        <a:xfrm xmlns:a="http://schemas.openxmlformats.org/drawingml/2006/main">
          <a:off x="828207" y="3776137"/>
          <a:ext cx="865439" cy="33290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100" b="1" baseline="0">
              <a:solidFill>
                <a:sysClr val="windowText" lastClr="000000"/>
              </a:solidFill>
            </a:rPr>
            <a:t>R = 0.6389</a:t>
          </a:r>
        </a:p>
        <a:p xmlns:a="http://schemas.openxmlformats.org/drawingml/2006/main">
          <a:pPr algn="ctr"/>
          <a:r>
            <a:rPr lang="en-GB" sz="1000" b="1" baseline="0">
              <a:solidFill>
                <a:sysClr val="windowText" lastClr="000000"/>
              </a:solidFill>
            </a:rPr>
            <a:t>p = 9.12E-6 </a:t>
          </a:r>
          <a:endParaRPr lang="en-GB" sz="1000" b="1">
            <a:solidFill>
              <a:sysClr val="windowText" lastClr="000000"/>
            </a:solidFill>
          </a:endParaRPr>
        </a:p>
      </cdr:txBody>
    </cdr:sp>
  </cdr:relSizeAnchor>
  <cdr:relSizeAnchor xmlns:cdr="http://schemas.openxmlformats.org/drawingml/2006/chartDrawing">
    <cdr:from>
      <cdr:x>0.04335</cdr:x>
      <cdr:y>0.00625</cdr:y>
    </cdr:from>
    <cdr:to>
      <cdr:x>0.08786</cdr:x>
      <cdr:y>0.05317</cdr:y>
    </cdr:to>
    <cdr:sp macro="" textlink="">
      <cdr:nvSpPr>
        <cdr:cNvPr id="4" name="TextBox 1">
          <a:extLst xmlns:a="http://schemas.openxmlformats.org/drawingml/2006/main">
            <a:ext uri="{FF2B5EF4-FFF2-40B4-BE49-F238E27FC236}">
              <a16:creationId xmlns:a16="http://schemas.microsoft.com/office/drawing/2014/main" id="{7ED50340-0D84-4A85-AA28-A9B680921A6C}"/>
            </a:ext>
          </a:extLst>
        </cdr:cNvPr>
        <cdr:cNvSpPr txBox="1"/>
      </cdr:nvSpPr>
      <cdr:spPr>
        <a:xfrm xmlns:a="http://schemas.openxmlformats.org/drawingml/2006/main">
          <a:off x="476250" y="50800"/>
          <a:ext cx="488950" cy="3810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1"/>
            <a:t>C2</a:t>
          </a:r>
        </a:p>
      </cdr:txBody>
    </cdr:sp>
  </cdr:relSizeAnchor>
  <cdr:relSizeAnchor xmlns:cdr="http://schemas.openxmlformats.org/drawingml/2006/chartDrawing">
    <cdr:from>
      <cdr:x>0.54809</cdr:x>
      <cdr:y>0.39291</cdr:y>
    </cdr:from>
    <cdr:to>
      <cdr:x>0.65869</cdr:x>
      <cdr:y>0.79227</cdr:y>
    </cdr:to>
    <cdr:cxnSp macro="">
      <cdr:nvCxnSpPr>
        <cdr:cNvPr id="8" name="Straight Connector 7">
          <a:extLst xmlns:a="http://schemas.openxmlformats.org/drawingml/2006/main">
            <a:ext uri="{FF2B5EF4-FFF2-40B4-BE49-F238E27FC236}">
              <a16:creationId xmlns:a16="http://schemas.microsoft.com/office/drawing/2014/main" id="{F8A46F11-9AF4-4717-AB8E-4E4569483D13}"/>
            </a:ext>
          </a:extLst>
        </cdr:cNvPr>
        <cdr:cNvCxnSpPr/>
      </cdr:nvCxnSpPr>
      <cdr:spPr>
        <a:xfrm xmlns:a="http://schemas.openxmlformats.org/drawingml/2006/main">
          <a:off x="6410865" y="3191062"/>
          <a:ext cx="1293655" cy="3243463"/>
        </a:xfrm>
        <a:prstGeom xmlns:a="http://schemas.openxmlformats.org/drawingml/2006/main" prst="line">
          <a:avLst/>
        </a:prstGeom>
        <a:ln xmlns:a="http://schemas.openxmlformats.org/drawingml/2006/main" w="9525">
          <a:solidFill>
            <a:srgbClr val="00B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4.xml><?xml version="1.0" encoding="utf-8"?>
<c:userShapes xmlns:c="http://schemas.openxmlformats.org/drawingml/2006/chart">
  <cdr:relSizeAnchor xmlns:cdr="http://schemas.openxmlformats.org/drawingml/2006/chartDrawing">
    <cdr:from>
      <cdr:x>0.03961</cdr:x>
      <cdr:y>0.00505</cdr:y>
    </cdr:from>
    <cdr:to>
      <cdr:x>0.08381</cdr:x>
      <cdr:y>0.05551</cdr:y>
    </cdr:to>
    <cdr:sp macro="" textlink="">
      <cdr:nvSpPr>
        <cdr:cNvPr id="2" name="TextBox 1">
          <a:extLst xmlns:a="http://schemas.openxmlformats.org/drawingml/2006/main">
            <a:ext uri="{FF2B5EF4-FFF2-40B4-BE49-F238E27FC236}">
              <a16:creationId xmlns:a16="http://schemas.microsoft.com/office/drawing/2014/main" id="{7ED50340-0D84-4A85-AA28-A9B680921A6C}"/>
            </a:ext>
          </a:extLst>
        </cdr:cNvPr>
        <cdr:cNvSpPr txBox="1"/>
      </cdr:nvSpPr>
      <cdr:spPr>
        <a:xfrm xmlns:a="http://schemas.openxmlformats.org/drawingml/2006/main">
          <a:off x="438150" y="38100"/>
          <a:ext cx="488950" cy="3810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2000" b="1"/>
            <a:t>F7</a:t>
          </a:r>
        </a:p>
      </cdr:txBody>
    </cdr:sp>
  </cdr:relSizeAnchor>
  <cdr:relSizeAnchor xmlns:cdr="http://schemas.openxmlformats.org/drawingml/2006/chartDrawing">
    <cdr:from>
      <cdr:x>0.48227</cdr:x>
      <cdr:y>0.30747</cdr:y>
    </cdr:from>
    <cdr:to>
      <cdr:x>0.5856</cdr:x>
      <cdr:y>0.85751</cdr:y>
    </cdr:to>
    <cdr:cxnSp macro="">
      <cdr:nvCxnSpPr>
        <cdr:cNvPr id="3" name="Straight Connector 2">
          <a:extLst xmlns:a="http://schemas.openxmlformats.org/drawingml/2006/main">
            <a:ext uri="{FF2B5EF4-FFF2-40B4-BE49-F238E27FC236}">
              <a16:creationId xmlns:a16="http://schemas.microsoft.com/office/drawing/2014/main" id="{22FB295D-44C6-4E77-B654-5239D67D4AA9}"/>
            </a:ext>
          </a:extLst>
        </cdr:cNvPr>
        <cdr:cNvCxnSpPr/>
      </cdr:nvCxnSpPr>
      <cdr:spPr>
        <a:xfrm xmlns:a="http://schemas.openxmlformats.org/drawingml/2006/main">
          <a:off x="5622584" y="2376095"/>
          <a:ext cx="1204684" cy="4250681"/>
        </a:xfrm>
        <a:prstGeom xmlns:a="http://schemas.openxmlformats.org/drawingml/2006/main" prst="line">
          <a:avLst/>
        </a:prstGeom>
        <a:ln xmlns:a="http://schemas.openxmlformats.org/drawingml/2006/main" w="9525">
          <a:solidFill>
            <a:srgbClr val="00B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0.08532</cdr:x>
      <cdr:y>0.44459</cdr:y>
    </cdr:from>
    <cdr:to>
      <cdr:x>0.17774</cdr:x>
      <cdr:y>0.52177</cdr:y>
    </cdr:to>
    <cdr:sp macro="" textlink="">
      <cdr:nvSpPr>
        <cdr:cNvPr id="4" name="TextBox 3">
          <a:extLst xmlns:a="http://schemas.openxmlformats.org/drawingml/2006/main">
            <a:ext uri="{FF2B5EF4-FFF2-40B4-BE49-F238E27FC236}">
              <a16:creationId xmlns:a16="http://schemas.microsoft.com/office/drawing/2014/main" id="{BCE133D1-D16A-4740-A48B-C69F8F5058B9}"/>
            </a:ext>
          </a:extLst>
        </cdr:cNvPr>
        <cdr:cNvSpPr txBox="1"/>
      </cdr:nvSpPr>
      <cdr:spPr>
        <a:xfrm xmlns:a="http://schemas.openxmlformats.org/drawingml/2006/main">
          <a:off x="994657" y="3435802"/>
          <a:ext cx="1077488" cy="59644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GB" sz="1100" b="1"/>
            <a:t>R = 0.4844</a:t>
          </a:r>
        </a:p>
        <a:p xmlns:a="http://schemas.openxmlformats.org/drawingml/2006/main">
          <a:pPr algn="ctr"/>
          <a:r>
            <a:rPr lang="en-GB" sz="1000" b="1"/>
            <a:t>p</a:t>
          </a:r>
          <a:r>
            <a:rPr lang="en-GB" sz="1000" b="1" baseline="0"/>
            <a:t> = 1.54E-3</a:t>
          </a:r>
        </a:p>
      </cdr:txBody>
    </cdr:sp>
  </cdr:relSizeAnchor>
  <cdr:relSizeAnchor xmlns:cdr="http://schemas.openxmlformats.org/drawingml/2006/chartDrawing">
    <cdr:from>
      <cdr:x>0.05262</cdr:x>
      <cdr:y>0.08917</cdr:y>
    </cdr:from>
    <cdr:to>
      <cdr:x>0.31029</cdr:x>
      <cdr:y>0.15448</cdr:y>
    </cdr:to>
    <cdr:sp macro="" textlink="">
      <cdr:nvSpPr>
        <cdr:cNvPr id="5" name="TextBox 1">
          <a:extLst xmlns:a="http://schemas.openxmlformats.org/drawingml/2006/main">
            <a:ext uri="{FF2B5EF4-FFF2-40B4-BE49-F238E27FC236}">
              <a16:creationId xmlns:a16="http://schemas.microsoft.com/office/drawing/2014/main" id="{3730CB15-54B3-4070-9AA0-F646612D14F0}"/>
            </a:ext>
          </a:extLst>
        </cdr:cNvPr>
        <cdr:cNvSpPr txBox="1"/>
      </cdr:nvSpPr>
      <cdr:spPr>
        <a:xfrm xmlns:a="http://schemas.openxmlformats.org/drawingml/2006/main">
          <a:off x="613476" y="689101"/>
          <a:ext cx="3004071" cy="50469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100" b="1"/>
            <a:t>Colour-coded for Religiosity,</a:t>
          </a:r>
          <a:r>
            <a:rPr lang="en-GB" sz="1100" b="1" baseline="0"/>
            <a:t> see key below.</a:t>
          </a:r>
        </a:p>
        <a:p xmlns:a="http://schemas.openxmlformats.org/drawingml/2006/main">
          <a:pPr algn="ctr"/>
          <a:r>
            <a:rPr lang="en-GB" sz="1100" b="1" baseline="0"/>
            <a:t>Solar Capacity averaged over 2016 to 2018. </a:t>
          </a:r>
          <a:endParaRPr lang="en-GB" sz="1100" b="1"/>
        </a:p>
      </cdr:txBody>
    </cdr:sp>
  </cdr:relSizeAnchor>
</c:userShapes>
</file>

<file path=xl/drawings/drawing35.xml><?xml version="1.0" encoding="utf-8"?>
<c:userShapes xmlns:c="http://schemas.openxmlformats.org/drawingml/2006/chart">
  <cdr:relSizeAnchor xmlns:cdr="http://schemas.openxmlformats.org/drawingml/2006/chartDrawing">
    <cdr:from>
      <cdr:x>0.11446</cdr:x>
      <cdr:y>0.44569</cdr:y>
    </cdr:from>
    <cdr:to>
      <cdr:x>0.18939</cdr:x>
      <cdr:y>0.5012</cdr:y>
    </cdr:to>
    <cdr:sp macro="" textlink="">
      <cdr:nvSpPr>
        <cdr:cNvPr id="2" name="TextBox 1">
          <a:extLst xmlns:a="http://schemas.openxmlformats.org/drawingml/2006/main">
            <a:ext uri="{FF2B5EF4-FFF2-40B4-BE49-F238E27FC236}">
              <a16:creationId xmlns:a16="http://schemas.microsoft.com/office/drawing/2014/main" id="{3CD24DCC-E697-430A-8B1C-141029DDADF5}"/>
            </a:ext>
          </a:extLst>
        </cdr:cNvPr>
        <cdr:cNvSpPr txBox="1"/>
      </cdr:nvSpPr>
      <cdr:spPr>
        <a:xfrm xmlns:a="http://schemas.openxmlformats.org/drawingml/2006/main">
          <a:off x="1315489" y="3523519"/>
          <a:ext cx="861208" cy="43888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GB" sz="1100" b="1">
              <a:solidFill>
                <a:sysClr val="windowText" lastClr="000000"/>
              </a:solidFill>
            </a:rPr>
            <a:t>R = 0.7262</a:t>
          </a:r>
        </a:p>
        <a:p xmlns:a="http://schemas.openxmlformats.org/drawingml/2006/main">
          <a:pPr algn="ctr"/>
          <a:r>
            <a:rPr lang="en-GB" sz="1000" b="1">
              <a:solidFill>
                <a:sysClr val="windowText" lastClr="000000"/>
              </a:solidFill>
            </a:rPr>
            <a:t>p = 7.89E-7</a:t>
          </a:r>
        </a:p>
      </cdr:txBody>
    </cdr:sp>
  </cdr:relSizeAnchor>
  <cdr:relSizeAnchor xmlns:cdr="http://schemas.openxmlformats.org/drawingml/2006/chartDrawing">
    <cdr:from>
      <cdr:x>0.0042</cdr:x>
      <cdr:y>0.00696</cdr:y>
    </cdr:from>
    <cdr:to>
      <cdr:x>0.04459</cdr:x>
      <cdr:y>0.05918</cdr:y>
    </cdr:to>
    <cdr:sp macro="" textlink="">
      <cdr:nvSpPr>
        <cdr:cNvPr id="3" name="TextBox 1">
          <a:extLst xmlns:a="http://schemas.openxmlformats.org/drawingml/2006/main">
            <a:ext uri="{FF2B5EF4-FFF2-40B4-BE49-F238E27FC236}">
              <a16:creationId xmlns:a16="http://schemas.microsoft.com/office/drawing/2014/main" id="{EB61C514-B499-41D4-9408-50CB6CC457E5}"/>
            </a:ext>
          </a:extLst>
        </cdr:cNvPr>
        <cdr:cNvSpPr txBox="1"/>
      </cdr:nvSpPr>
      <cdr:spPr>
        <a:xfrm xmlns:a="http://schemas.openxmlformats.org/drawingml/2006/main">
          <a:off x="50800" y="50800"/>
          <a:ext cx="488927" cy="380981"/>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2000" b="1"/>
            <a:t>C3</a:t>
          </a:r>
        </a:p>
      </cdr:txBody>
    </cdr:sp>
  </cdr:relSizeAnchor>
  <cdr:relSizeAnchor xmlns:cdr="http://schemas.openxmlformats.org/drawingml/2006/chartDrawing">
    <cdr:from>
      <cdr:x>0.07669</cdr:x>
      <cdr:y>0.08475</cdr:y>
    </cdr:from>
    <cdr:to>
      <cdr:x>0.48343</cdr:x>
      <cdr:y>0.12888</cdr:y>
    </cdr:to>
    <cdr:sp macro="" textlink="">
      <cdr:nvSpPr>
        <cdr:cNvPr id="4" name="TextBox 1">
          <a:extLst xmlns:a="http://schemas.openxmlformats.org/drawingml/2006/main">
            <a:ext uri="{FF2B5EF4-FFF2-40B4-BE49-F238E27FC236}">
              <a16:creationId xmlns:a16="http://schemas.microsoft.com/office/drawing/2014/main" id="{3730CB15-54B3-4070-9AA0-F646612D14F0}"/>
            </a:ext>
          </a:extLst>
        </cdr:cNvPr>
        <cdr:cNvSpPr txBox="1"/>
      </cdr:nvSpPr>
      <cdr:spPr>
        <a:xfrm xmlns:a="http://schemas.openxmlformats.org/drawingml/2006/main">
          <a:off x="881484" y="667304"/>
          <a:ext cx="4674766" cy="34747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100" b="1"/>
            <a:t>"GDPpC</a:t>
          </a:r>
          <a:r>
            <a:rPr lang="en-GB" sz="1100" b="1" baseline="0"/>
            <a:t>" = GDP-per-Capita.        </a:t>
          </a:r>
          <a:r>
            <a:rPr lang="en-GB" sz="1100" b="1"/>
            <a:t>Colour-coded for Religiosity,</a:t>
          </a:r>
          <a:r>
            <a:rPr lang="en-GB" sz="1100" b="1" baseline="0"/>
            <a:t> see key below. </a:t>
          </a:r>
          <a:endParaRPr lang="en-GB" sz="1100" b="1"/>
        </a:p>
      </cdr:txBody>
    </cdr:sp>
  </cdr:relSizeAnchor>
  <cdr:relSizeAnchor xmlns:cdr="http://schemas.openxmlformats.org/drawingml/2006/chartDrawing">
    <cdr:from>
      <cdr:x>0.25221</cdr:x>
      <cdr:y>0.21566</cdr:y>
    </cdr:from>
    <cdr:to>
      <cdr:x>0.5547</cdr:x>
      <cdr:y>0.21767</cdr:y>
    </cdr:to>
    <cdr:cxnSp macro="">
      <cdr:nvCxnSpPr>
        <cdr:cNvPr id="6" name="Straight Connector 5">
          <a:extLst xmlns:a="http://schemas.openxmlformats.org/drawingml/2006/main">
            <a:ext uri="{FF2B5EF4-FFF2-40B4-BE49-F238E27FC236}">
              <a16:creationId xmlns:a16="http://schemas.microsoft.com/office/drawing/2014/main" id="{B79096B1-EE3F-4861-BD72-3768E1DA5832}"/>
            </a:ext>
          </a:extLst>
        </cdr:cNvPr>
        <cdr:cNvCxnSpPr/>
      </cdr:nvCxnSpPr>
      <cdr:spPr>
        <a:xfrm xmlns:a="http://schemas.openxmlformats.org/drawingml/2006/main">
          <a:off x="2898775" y="1704975"/>
          <a:ext cx="3476669" cy="15870"/>
        </a:xfrm>
        <a:prstGeom xmlns:a="http://schemas.openxmlformats.org/drawingml/2006/main" prst="line">
          <a:avLst/>
        </a:prstGeom>
        <a:ln xmlns:a="http://schemas.openxmlformats.org/drawingml/2006/main" w="50800">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0.32762</cdr:x>
      <cdr:y>0.20402</cdr:y>
    </cdr:from>
    <cdr:to>
      <cdr:x>0.81547</cdr:x>
      <cdr:y>0.20562</cdr:y>
    </cdr:to>
    <cdr:cxnSp macro="">
      <cdr:nvCxnSpPr>
        <cdr:cNvPr id="8" name="Straight Connector 7">
          <a:extLst xmlns:a="http://schemas.openxmlformats.org/drawingml/2006/main">
            <a:ext uri="{FF2B5EF4-FFF2-40B4-BE49-F238E27FC236}">
              <a16:creationId xmlns:a16="http://schemas.microsoft.com/office/drawing/2014/main" id="{03BEA8F6-D59C-487B-9511-4FA114EA89E8}"/>
            </a:ext>
          </a:extLst>
        </cdr:cNvPr>
        <cdr:cNvCxnSpPr/>
      </cdr:nvCxnSpPr>
      <cdr:spPr>
        <a:xfrm xmlns:a="http://schemas.openxmlformats.org/drawingml/2006/main">
          <a:off x="3765500" y="1612931"/>
          <a:ext cx="5607100" cy="12669"/>
        </a:xfrm>
        <a:prstGeom xmlns:a="http://schemas.openxmlformats.org/drawingml/2006/main" prst="line">
          <a:avLst/>
        </a:prstGeom>
        <a:ln xmlns:a="http://schemas.openxmlformats.org/drawingml/2006/main" w="50800">
          <a:solidFill>
            <a:srgbClr val="0000FF"/>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0.31658</cdr:x>
      <cdr:y>0.21044</cdr:y>
    </cdr:from>
    <cdr:to>
      <cdr:x>0.72845</cdr:x>
      <cdr:y>0.21165</cdr:y>
    </cdr:to>
    <cdr:cxnSp macro="">
      <cdr:nvCxnSpPr>
        <cdr:cNvPr id="18" name="Straight Connector 17">
          <a:extLst xmlns:a="http://schemas.openxmlformats.org/drawingml/2006/main">
            <a:ext uri="{FF2B5EF4-FFF2-40B4-BE49-F238E27FC236}">
              <a16:creationId xmlns:a16="http://schemas.microsoft.com/office/drawing/2014/main" id="{09636F18-677B-461A-B78D-3331152AE180}"/>
            </a:ext>
          </a:extLst>
        </cdr:cNvPr>
        <cdr:cNvCxnSpPr/>
      </cdr:nvCxnSpPr>
      <cdr:spPr>
        <a:xfrm xmlns:a="http://schemas.openxmlformats.org/drawingml/2006/main">
          <a:off x="3638583" y="1663686"/>
          <a:ext cx="4733892" cy="9539"/>
        </a:xfrm>
        <a:prstGeom xmlns:a="http://schemas.openxmlformats.org/drawingml/2006/main" prst="line">
          <a:avLst/>
        </a:prstGeom>
        <a:ln xmlns:a="http://schemas.openxmlformats.org/drawingml/2006/main" w="50800">
          <a:solidFill>
            <a:srgbClr val="B448F6"/>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0.49807</cdr:x>
      <cdr:y>0.19839</cdr:y>
    </cdr:from>
    <cdr:to>
      <cdr:x>0.85442</cdr:x>
      <cdr:y>0.1996</cdr:y>
    </cdr:to>
    <cdr:cxnSp macro="">
      <cdr:nvCxnSpPr>
        <cdr:cNvPr id="25" name="Straight Connector 24">
          <a:extLst xmlns:a="http://schemas.openxmlformats.org/drawingml/2006/main">
            <a:ext uri="{FF2B5EF4-FFF2-40B4-BE49-F238E27FC236}">
              <a16:creationId xmlns:a16="http://schemas.microsoft.com/office/drawing/2014/main" id="{50170225-9AC1-4EBB-A2C7-7BD444ACD4E6}"/>
            </a:ext>
          </a:extLst>
        </cdr:cNvPr>
        <cdr:cNvCxnSpPr/>
      </cdr:nvCxnSpPr>
      <cdr:spPr>
        <a:xfrm xmlns:a="http://schemas.openxmlformats.org/drawingml/2006/main">
          <a:off x="5724525" y="1568450"/>
          <a:ext cx="4095750" cy="9525"/>
        </a:xfrm>
        <a:prstGeom xmlns:a="http://schemas.openxmlformats.org/drawingml/2006/main" prst="line">
          <a:avLst/>
        </a:prstGeom>
        <a:ln xmlns:a="http://schemas.openxmlformats.org/drawingml/2006/main" w="50800">
          <a:solidFill>
            <a:srgbClr val="00CC99"/>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0.77017</cdr:x>
      <cdr:y>0.19277</cdr:y>
    </cdr:from>
    <cdr:to>
      <cdr:x>0.94475</cdr:x>
      <cdr:y>0.19438</cdr:y>
    </cdr:to>
    <cdr:cxnSp macro="">
      <cdr:nvCxnSpPr>
        <cdr:cNvPr id="29" name="Straight Connector 28">
          <a:extLst xmlns:a="http://schemas.openxmlformats.org/drawingml/2006/main">
            <a:ext uri="{FF2B5EF4-FFF2-40B4-BE49-F238E27FC236}">
              <a16:creationId xmlns:a16="http://schemas.microsoft.com/office/drawing/2014/main" id="{AB786C3E-F87F-4566-A4E3-433A3E768DA0}"/>
            </a:ext>
          </a:extLst>
        </cdr:cNvPr>
        <cdr:cNvCxnSpPr/>
      </cdr:nvCxnSpPr>
      <cdr:spPr>
        <a:xfrm xmlns:a="http://schemas.openxmlformats.org/drawingml/2006/main">
          <a:off x="8851900" y="1524000"/>
          <a:ext cx="2006584" cy="12720"/>
        </a:xfrm>
        <a:prstGeom xmlns:a="http://schemas.openxmlformats.org/drawingml/2006/main" prst="line">
          <a:avLst/>
        </a:prstGeom>
        <a:ln xmlns:a="http://schemas.openxmlformats.org/drawingml/2006/main" w="50800">
          <a:solidFill>
            <a:schemeClr val="accent6">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0.47845</cdr:x>
      <cdr:y>0.20887</cdr:y>
    </cdr:from>
    <cdr:to>
      <cdr:x>0.72828</cdr:x>
      <cdr:y>0.253</cdr:y>
    </cdr:to>
    <cdr:sp macro="" textlink="">
      <cdr:nvSpPr>
        <cdr:cNvPr id="49" name="TextBox 1">
          <a:extLst xmlns:a="http://schemas.openxmlformats.org/drawingml/2006/main">
            <a:ext uri="{FF2B5EF4-FFF2-40B4-BE49-F238E27FC236}">
              <a16:creationId xmlns:a16="http://schemas.microsoft.com/office/drawing/2014/main" id="{FE2004CA-B99D-4D20-B944-F7CCDA5166D5}"/>
            </a:ext>
          </a:extLst>
        </cdr:cNvPr>
        <cdr:cNvSpPr txBox="1"/>
      </cdr:nvSpPr>
      <cdr:spPr>
        <a:xfrm xmlns:a="http://schemas.openxmlformats.org/drawingml/2006/main">
          <a:off x="5499100" y="1644650"/>
          <a:ext cx="2871421" cy="34747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0"/>
            <a:t>&lt;&lt;  Religiosity</a:t>
          </a:r>
          <a:r>
            <a:rPr lang="en-GB" sz="1400" b="0" baseline="0"/>
            <a:t> bands  &gt;&gt; </a:t>
          </a:r>
          <a:endParaRPr lang="en-GB" sz="1400" b="0"/>
        </a:p>
      </cdr:txBody>
    </cdr:sp>
  </cdr:relSizeAnchor>
  <cdr:relSizeAnchor xmlns:cdr="http://schemas.openxmlformats.org/drawingml/2006/chartDrawing">
    <cdr:from>
      <cdr:x>0.09503</cdr:x>
      <cdr:y>0.22169</cdr:y>
    </cdr:from>
    <cdr:to>
      <cdr:x>0.43481</cdr:x>
      <cdr:y>0.22329</cdr:y>
    </cdr:to>
    <cdr:cxnSp macro="">
      <cdr:nvCxnSpPr>
        <cdr:cNvPr id="11" name="Straight Connector 10">
          <a:extLst xmlns:a="http://schemas.openxmlformats.org/drawingml/2006/main">
            <a:ext uri="{FF2B5EF4-FFF2-40B4-BE49-F238E27FC236}">
              <a16:creationId xmlns:a16="http://schemas.microsoft.com/office/drawing/2014/main" id="{8E714993-D1F4-4BB9-9034-475D0529392D}"/>
            </a:ext>
          </a:extLst>
        </cdr:cNvPr>
        <cdr:cNvCxnSpPr/>
      </cdr:nvCxnSpPr>
      <cdr:spPr>
        <a:xfrm xmlns:a="http://schemas.openxmlformats.org/drawingml/2006/main">
          <a:off x="1092200" y="1752600"/>
          <a:ext cx="3905250" cy="12700"/>
        </a:xfrm>
        <a:prstGeom xmlns:a="http://schemas.openxmlformats.org/drawingml/2006/main" prst="line">
          <a:avLst/>
        </a:prstGeom>
        <a:ln xmlns:a="http://schemas.openxmlformats.org/drawingml/2006/main" w="50800">
          <a:solidFill>
            <a:schemeClr val="accent2">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6.xml><?xml version="1.0" encoding="utf-8"?>
<c:userShapes xmlns:c="http://schemas.openxmlformats.org/drawingml/2006/chart">
  <cdr:relSizeAnchor xmlns:cdr="http://schemas.openxmlformats.org/drawingml/2006/chartDrawing">
    <cdr:from>
      <cdr:x>0.36223</cdr:x>
      <cdr:y>0.24523</cdr:y>
    </cdr:from>
    <cdr:to>
      <cdr:x>0.49312</cdr:x>
      <cdr:y>0.57741</cdr:y>
    </cdr:to>
    <cdr:cxnSp macro="">
      <cdr:nvCxnSpPr>
        <cdr:cNvPr id="2" name="Straight Connector 1">
          <a:extLst xmlns:a="http://schemas.openxmlformats.org/drawingml/2006/main">
            <a:ext uri="{FF2B5EF4-FFF2-40B4-BE49-F238E27FC236}">
              <a16:creationId xmlns:a16="http://schemas.microsoft.com/office/drawing/2014/main" id="{71904A28-9097-4109-A6B7-AFCFD03113CE}"/>
            </a:ext>
          </a:extLst>
        </cdr:cNvPr>
        <cdr:cNvCxnSpPr/>
      </cdr:nvCxnSpPr>
      <cdr:spPr>
        <a:xfrm xmlns:a="http://schemas.openxmlformats.org/drawingml/2006/main" flipH="1">
          <a:off x="4006832" y="1929376"/>
          <a:ext cx="1447866" cy="2613476"/>
        </a:xfrm>
        <a:prstGeom xmlns:a="http://schemas.openxmlformats.org/drawingml/2006/main" prst="line">
          <a:avLst/>
        </a:prstGeom>
        <a:ln xmlns:a="http://schemas.openxmlformats.org/drawingml/2006/main" w="12700">
          <a:solidFill>
            <a:schemeClr val="bg2">
              <a:lumMod val="5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0.66476</cdr:x>
      <cdr:y>0.46586</cdr:y>
    </cdr:from>
    <cdr:to>
      <cdr:x>0.7876</cdr:x>
      <cdr:y>0.79443</cdr:y>
    </cdr:to>
    <cdr:cxnSp macro="">
      <cdr:nvCxnSpPr>
        <cdr:cNvPr id="6" name="Straight Connector 5">
          <a:extLst xmlns:a="http://schemas.openxmlformats.org/drawingml/2006/main">
            <a:ext uri="{FF2B5EF4-FFF2-40B4-BE49-F238E27FC236}">
              <a16:creationId xmlns:a16="http://schemas.microsoft.com/office/drawing/2014/main" id="{71904A28-9097-4109-A6B7-AFCFD03113CE}"/>
            </a:ext>
          </a:extLst>
        </cdr:cNvPr>
        <cdr:cNvCxnSpPr/>
      </cdr:nvCxnSpPr>
      <cdr:spPr>
        <a:xfrm xmlns:a="http://schemas.openxmlformats.org/drawingml/2006/main" flipH="1">
          <a:off x="7353391" y="3665251"/>
          <a:ext cx="1358819" cy="2585073"/>
        </a:xfrm>
        <a:prstGeom xmlns:a="http://schemas.openxmlformats.org/drawingml/2006/main" prst="line">
          <a:avLst/>
        </a:prstGeom>
        <a:ln xmlns:a="http://schemas.openxmlformats.org/drawingml/2006/main" w="12700">
          <a:solidFill>
            <a:schemeClr val="bg2">
              <a:lumMod val="5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0.85763</cdr:x>
      <cdr:y>0.26161</cdr:y>
    </cdr:from>
    <cdr:to>
      <cdr:x>0.93299</cdr:x>
      <cdr:y>0.31917</cdr:y>
    </cdr:to>
    <cdr:sp macro="" textlink="">
      <cdr:nvSpPr>
        <cdr:cNvPr id="17" name="TextBox 1">
          <a:extLst xmlns:a="http://schemas.openxmlformats.org/drawingml/2006/main">
            <a:ext uri="{FF2B5EF4-FFF2-40B4-BE49-F238E27FC236}">
              <a16:creationId xmlns:a16="http://schemas.microsoft.com/office/drawing/2014/main" id="{06FEFDEB-012D-4D30-8574-528E293A473B}"/>
            </a:ext>
          </a:extLst>
        </cdr:cNvPr>
        <cdr:cNvSpPr txBox="1"/>
      </cdr:nvSpPr>
      <cdr:spPr>
        <a:xfrm xmlns:a="http://schemas.openxmlformats.org/drawingml/2006/main">
          <a:off x="9486843" y="2071524"/>
          <a:ext cx="833610" cy="4557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100" b="1">
              <a:solidFill>
                <a:sysClr val="windowText" lastClr="000000"/>
              </a:solidFill>
            </a:rPr>
            <a:t>R = 0.7237</a:t>
          </a:r>
        </a:p>
        <a:p xmlns:a="http://schemas.openxmlformats.org/drawingml/2006/main">
          <a:pPr algn="ctr"/>
          <a:r>
            <a:rPr lang="en-GB" sz="1000" b="1">
              <a:solidFill>
                <a:sysClr val="windowText" lastClr="000000"/>
              </a:solidFill>
            </a:rPr>
            <a:t>p = 9.0E-7</a:t>
          </a:r>
        </a:p>
        <a:p xmlns:a="http://schemas.openxmlformats.org/drawingml/2006/main">
          <a:endParaRPr lang="en-GB" sz="1100" b="1">
            <a:solidFill>
              <a:sysClr val="windowText" lastClr="000000"/>
            </a:solidFill>
          </a:endParaRPr>
        </a:p>
      </cdr:txBody>
    </cdr:sp>
  </cdr:relSizeAnchor>
  <cdr:relSizeAnchor xmlns:cdr="http://schemas.openxmlformats.org/drawingml/2006/chartDrawing">
    <cdr:from>
      <cdr:x>0.13491</cdr:x>
      <cdr:y>0.39886</cdr:y>
    </cdr:from>
    <cdr:to>
      <cdr:x>0.32262</cdr:x>
      <cdr:y>0.4625</cdr:y>
    </cdr:to>
    <cdr:sp macro="" textlink="">
      <cdr:nvSpPr>
        <cdr:cNvPr id="5" name="TextBox 1">
          <a:extLst xmlns:a="http://schemas.openxmlformats.org/drawingml/2006/main">
            <a:ext uri="{FF2B5EF4-FFF2-40B4-BE49-F238E27FC236}">
              <a16:creationId xmlns:a16="http://schemas.microsoft.com/office/drawing/2014/main" id="{D6084862-7A62-4B89-984F-301CA5A1955B}"/>
            </a:ext>
          </a:extLst>
        </cdr:cNvPr>
        <cdr:cNvSpPr txBox="1"/>
      </cdr:nvSpPr>
      <cdr:spPr>
        <a:xfrm xmlns:a="http://schemas.openxmlformats.org/drawingml/2006/main">
          <a:off x="1492288" y="3138075"/>
          <a:ext cx="2076391" cy="5006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t>a) For the European nations: N&amp;W / Christian.</a:t>
          </a:r>
        </a:p>
      </cdr:txBody>
    </cdr:sp>
  </cdr:relSizeAnchor>
  <cdr:relSizeAnchor xmlns:cdr="http://schemas.openxmlformats.org/drawingml/2006/chartDrawing">
    <cdr:from>
      <cdr:x>0.41044</cdr:x>
      <cdr:y>0.72454</cdr:y>
    </cdr:from>
    <cdr:to>
      <cdr:x>0.59816</cdr:x>
      <cdr:y>0.84137</cdr:y>
    </cdr:to>
    <cdr:sp macro="" textlink="">
      <cdr:nvSpPr>
        <cdr:cNvPr id="7" name="TextBox 1">
          <a:extLst xmlns:a="http://schemas.openxmlformats.org/drawingml/2006/main">
            <a:ext uri="{FF2B5EF4-FFF2-40B4-BE49-F238E27FC236}">
              <a16:creationId xmlns:a16="http://schemas.microsoft.com/office/drawing/2014/main" id="{978E4C41-6670-4807-B55D-088E011A44AE}"/>
            </a:ext>
          </a:extLst>
        </cdr:cNvPr>
        <cdr:cNvSpPr txBox="1"/>
      </cdr:nvSpPr>
      <cdr:spPr>
        <a:xfrm xmlns:a="http://schemas.openxmlformats.org/drawingml/2006/main">
          <a:off x="4540218" y="5700404"/>
          <a:ext cx="2076502" cy="91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t>b) For the European nations: S&amp;E / Christian.</a:t>
          </a:r>
        </a:p>
        <a:p xmlns:a="http://schemas.openxmlformats.org/drawingml/2006/main">
          <a:r>
            <a:rPr lang="en-GB" sz="1200" b="1"/>
            <a:t>For Islamic nations:</a:t>
          </a:r>
        </a:p>
        <a:p xmlns:a="http://schemas.openxmlformats.org/drawingml/2006/main">
          <a:r>
            <a:rPr lang="en-GB" sz="1200" b="1"/>
            <a:t>NW plus Shi'a.</a:t>
          </a:r>
        </a:p>
      </cdr:txBody>
    </cdr:sp>
  </cdr:relSizeAnchor>
  <cdr:relSizeAnchor xmlns:cdr="http://schemas.openxmlformats.org/drawingml/2006/chartDrawing">
    <cdr:from>
      <cdr:x>0.8186</cdr:x>
      <cdr:y>0.50148</cdr:y>
    </cdr:from>
    <cdr:to>
      <cdr:x>0.97532</cdr:x>
      <cdr:y>0.56076</cdr:y>
    </cdr:to>
    <cdr:sp macro="" textlink="">
      <cdr:nvSpPr>
        <cdr:cNvPr id="8" name="TextBox 1">
          <a:extLst xmlns:a="http://schemas.openxmlformats.org/drawingml/2006/main">
            <a:ext uri="{FF2B5EF4-FFF2-40B4-BE49-F238E27FC236}">
              <a16:creationId xmlns:a16="http://schemas.microsoft.com/office/drawing/2014/main" id="{F36A7AA1-B5E6-4CE0-9938-B8D2CFB4846E}"/>
            </a:ext>
          </a:extLst>
        </cdr:cNvPr>
        <cdr:cNvSpPr txBox="1"/>
      </cdr:nvSpPr>
      <cdr:spPr>
        <a:xfrm xmlns:a="http://schemas.openxmlformats.org/drawingml/2006/main">
          <a:off x="9055087" y="3945440"/>
          <a:ext cx="1733589" cy="4663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t>c) </a:t>
          </a:r>
          <a:r>
            <a:rPr lang="en-GB" sz="1100" b="1">
              <a:effectLst/>
              <a:latin typeface="+mn-lt"/>
              <a:ea typeface="+mn-ea"/>
              <a:cs typeface="+mn-cs"/>
            </a:rPr>
            <a:t>For the Islamic nations:</a:t>
          </a:r>
        </a:p>
        <a:p xmlns:a="http://schemas.openxmlformats.org/drawingml/2006/main">
          <a:r>
            <a:rPr lang="en-GB" sz="1100" b="1" baseline="0">
              <a:effectLst/>
              <a:latin typeface="+mn-lt"/>
              <a:ea typeface="+mn-ea"/>
              <a:cs typeface="+mn-cs"/>
            </a:rPr>
            <a:t>Everywhere else / Sunni.</a:t>
          </a:r>
          <a:r>
            <a:rPr lang="en-GB" sz="1200" b="1" baseline="0"/>
            <a:t> </a:t>
          </a:r>
          <a:endParaRPr lang="en-GB" sz="1200" b="1"/>
        </a:p>
      </cdr:txBody>
    </cdr:sp>
  </cdr:relSizeAnchor>
  <cdr:relSizeAnchor xmlns:cdr="http://schemas.openxmlformats.org/drawingml/2006/chartDrawing">
    <cdr:from>
      <cdr:x>0.00459</cdr:x>
      <cdr:y>0.00697</cdr:y>
    </cdr:from>
    <cdr:to>
      <cdr:x>0.04879</cdr:x>
      <cdr:y>0.05928</cdr:y>
    </cdr:to>
    <cdr:sp macro="" textlink="">
      <cdr:nvSpPr>
        <cdr:cNvPr id="9" name="TextBox 1">
          <a:extLst xmlns:a="http://schemas.openxmlformats.org/drawingml/2006/main">
            <a:ext uri="{FF2B5EF4-FFF2-40B4-BE49-F238E27FC236}">
              <a16:creationId xmlns:a16="http://schemas.microsoft.com/office/drawing/2014/main" id="{EB61C514-B499-41D4-9408-50CB6CC457E5}"/>
            </a:ext>
          </a:extLst>
        </cdr:cNvPr>
        <cdr:cNvSpPr txBox="1"/>
      </cdr:nvSpPr>
      <cdr:spPr>
        <a:xfrm xmlns:a="http://schemas.openxmlformats.org/drawingml/2006/main">
          <a:off x="50800" y="50800"/>
          <a:ext cx="488927" cy="380981"/>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2000" b="1"/>
            <a:t>F8</a:t>
          </a:r>
        </a:p>
      </cdr:txBody>
    </cdr:sp>
  </cdr:relSizeAnchor>
  <cdr:relSizeAnchor xmlns:cdr="http://schemas.openxmlformats.org/drawingml/2006/chartDrawing">
    <cdr:from>
      <cdr:x>0.54363</cdr:x>
      <cdr:y>0.06529</cdr:y>
    </cdr:from>
    <cdr:to>
      <cdr:x>0.97294</cdr:x>
      <cdr:y>0.12073</cdr:y>
    </cdr:to>
    <cdr:sp macro="" textlink="">
      <cdr:nvSpPr>
        <cdr:cNvPr id="12" name="TextBox 1">
          <a:extLst xmlns:a="http://schemas.openxmlformats.org/drawingml/2006/main">
            <a:ext uri="{FF2B5EF4-FFF2-40B4-BE49-F238E27FC236}">
              <a16:creationId xmlns:a16="http://schemas.microsoft.com/office/drawing/2014/main" id="{859284C0-10D8-4C54-A2B5-88AD3B821FF4}"/>
            </a:ext>
          </a:extLst>
        </cdr:cNvPr>
        <cdr:cNvSpPr txBox="1"/>
      </cdr:nvSpPr>
      <cdr:spPr>
        <a:xfrm xmlns:a="http://schemas.openxmlformats.org/drawingml/2006/main">
          <a:off x="6013450" y="513683"/>
          <a:ext cx="4748959" cy="43618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100" b="1"/>
            <a:t>Colour-coded for Religio-regional</a:t>
          </a:r>
          <a:r>
            <a:rPr lang="en-GB" sz="1100" b="1" baseline="0"/>
            <a:t> </a:t>
          </a:r>
          <a:r>
            <a:rPr lang="en-GB" sz="1100" b="1"/>
            <a:t>GDP-per-Capita (datapoints), and Per Capita GDPpC</a:t>
          </a:r>
          <a:r>
            <a:rPr lang="en-GB" sz="1100" b="1" baseline="0"/>
            <a:t>-levelised </a:t>
          </a:r>
          <a:r>
            <a:rPr lang="en-GB" sz="1100" b="1"/>
            <a:t>Renewable Energy Capacity rank (text color), see key below.</a:t>
          </a:r>
          <a:r>
            <a:rPr lang="en-GB" sz="1100" b="1" baseline="0"/>
            <a:t> </a:t>
          </a:r>
          <a:endParaRPr lang="en-GB" sz="1100" b="1"/>
        </a:p>
      </cdr:txBody>
    </cdr:sp>
  </cdr:relSizeAnchor>
</c:userShapes>
</file>

<file path=xl/drawings/drawing37.xml><?xml version="1.0" encoding="utf-8"?>
<c:userShapes xmlns:c="http://schemas.openxmlformats.org/drawingml/2006/chart">
  <cdr:relSizeAnchor xmlns:cdr="http://schemas.openxmlformats.org/drawingml/2006/chartDrawing">
    <cdr:from>
      <cdr:x>0.15542</cdr:x>
      <cdr:y>0.46365</cdr:y>
    </cdr:from>
    <cdr:to>
      <cdr:x>0.91522</cdr:x>
      <cdr:y>0.59899</cdr:y>
    </cdr:to>
    <cdr:sp macro="" textlink="">
      <cdr:nvSpPr>
        <cdr:cNvPr id="5" name="Rectangle 4">
          <a:extLst xmlns:a="http://schemas.openxmlformats.org/drawingml/2006/main">
            <a:ext uri="{FF2B5EF4-FFF2-40B4-BE49-F238E27FC236}">
              <a16:creationId xmlns:a16="http://schemas.microsoft.com/office/drawing/2014/main" id="{159A5728-B77B-4357-8692-F734460EFC5B}"/>
            </a:ext>
          </a:extLst>
        </cdr:cNvPr>
        <cdr:cNvSpPr/>
      </cdr:nvSpPr>
      <cdr:spPr>
        <a:xfrm xmlns:a="http://schemas.openxmlformats.org/drawingml/2006/main" rot="20024885">
          <a:off x="1786314" y="3453511"/>
          <a:ext cx="8732817" cy="1008117"/>
        </a:xfrm>
        <a:prstGeom xmlns:a="http://schemas.openxmlformats.org/drawingml/2006/main" prst="rect">
          <a:avLst/>
        </a:prstGeom>
        <a:solidFill xmlns:a="http://schemas.openxmlformats.org/drawingml/2006/main">
          <a:schemeClr val="accent4">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0.00442</cdr:x>
      <cdr:y>0.00682</cdr:y>
    </cdr:from>
    <cdr:to>
      <cdr:x>0.04878</cdr:x>
      <cdr:y>0.06127</cdr:y>
    </cdr:to>
    <cdr:sp macro="" textlink="">
      <cdr:nvSpPr>
        <cdr:cNvPr id="2" name="TextBox 1">
          <a:extLst xmlns:a="http://schemas.openxmlformats.org/drawingml/2006/main">
            <a:ext uri="{FF2B5EF4-FFF2-40B4-BE49-F238E27FC236}">
              <a16:creationId xmlns:a16="http://schemas.microsoft.com/office/drawing/2014/main" id="{632AACE6-2B8F-4C0B-A75E-07ABE897D976}"/>
            </a:ext>
          </a:extLst>
        </cdr:cNvPr>
        <cdr:cNvSpPr txBox="1"/>
      </cdr:nvSpPr>
      <cdr:spPr>
        <a:xfrm xmlns:a="http://schemas.openxmlformats.org/drawingml/2006/main">
          <a:off x="50800" y="50800"/>
          <a:ext cx="509903" cy="4055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2000" b="1"/>
            <a:t>F9</a:t>
          </a:r>
        </a:p>
      </cdr:txBody>
    </cdr:sp>
  </cdr:relSizeAnchor>
  <cdr:relSizeAnchor xmlns:cdr="http://schemas.openxmlformats.org/drawingml/2006/chartDrawing">
    <cdr:from>
      <cdr:x>0.85801</cdr:x>
      <cdr:y>0.12532</cdr:y>
    </cdr:from>
    <cdr:to>
      <cdr:x>0.93366</cdr:x>
      <cdr:y>0.17818</cdr:y>
    </cdr:to>
    <cdr:sp macro="" textlink="">
      <cdr:nvSpPr>
        <cdr:cNvPr id="3" name="TextBox 1">
          <a:extLst xmlns:a="http://schemas.openxmlformats.org/drawingml/2006/main">
            <a:ext uri="{FF2B5EF4-FFF2-40B4-BE49-F238E27FC236}">
              <a16:creationId xmlns:a16="http://schemas.microsoft.com/office/drawing/2014/main" id="{114F2622-4C76-430F-A380-125EF6B98F34}"/>
            </a:ext>
          </a:extLst>
        </cdr:cNvPr>
        <cdr:cNvSpPr txBox="1"/>
      </cdr:nvSpPr>
      <cdr:spPr>
        <a:xfrm xmlns:a="http://schemas.openxmlformats.org/drawingml/2006/main">
          <a:off x="9861568" y="933450"/>
          <a:ext cx="869484" cy="3937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100" b="1">
              <a:solidFill>
                <a:schemeClr val="accent1"/>
              </a:solidFill>
            </a:rPr>
            <a:t>R = 0.649</a:t>
          </a:r>
        </a:p>
        <a:p xmlns:a="http://schemas.openxmlformats.org/drawingml/2006/main">
          <a:pPr algn="ctr"/>
          <a:r>
            <a:rPr lang="en-GB" sz="1000" b="1">
              <a:solidFill>
                <a:schemeClr val="accent1"/>
              </a:solidFill>
            </a:rPr>
            <a:t>p = 2.5E-5</a:t>
          </a:r>
        </a:p>
      </cdr:txBody>
    </cdr:sp>
  </cdr:relSizeAnchor>
  <cdr:relSizeAnchor xmlns:cdr="http://schemas.openxmlformats.org/drawingml/2006/chartDrawing">
    <cdr:from>
      <cdr:x>0.04034</cdr:x>
      <cdr:y>0.09292</cdr:y>
    </cdr:from>
    <cdr:to>
      <cdr:x>0.28564</cdr:x>
      <cdr:y>0.17562</cdr:y>
    </cdr:to>
    <cdr:sp macro="" textlink="">
      <cdr:nvSpPr>
        <cdr:cNvPr id="4" name="TextBox 3">
          <a:extLst xmlns:a="http://schemas.openxmlformats.org/drawingml/2006/main">
            <a:ext uri="{FF2B5EF4-FFF2-40B4-BE49-F238E27FC236}">
              <a16:creationId xmlns:a16="http://schemas.microsoft.com/office/drawing/2014/main" id="{6FC3E306-B1B6-4C5F-9ACB-F545D22FDCE7}"/>
            </a:ext>
          </a:extLst>
        </cdr:cNvPr>
        <cdr:cNvSpPr txBox="1"/>
      </cdr:nvSpPr>
      <cdr:spPr>
        <a:xfrm xmlns:a="http://schemas.openxmlformats.org/drawingml/2006/main">
          <a:off x="463593" y="692118"/>
          <a:ext cx="2819357" cy="615982"/>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GB" sz="1100" b="1">
              <a:effectLst/>
              <a:latin typeface="+mn-lt"/>
              <a:ea typeface="+mn-ea"/>
              <a:cs typeface="+mn-cs"/>
            </a:rPr>
            <a:t>"GDPpC</a:t>
          </a:r>
          <a:r>
            <a:rPr lang="en-GB" sz="1100" b="1" baseline="0">
              <a:effectLst/>
              <a:latin typeface="+mn-lt"/>
              <a:ea typeface="+mn-ea"/>
              <a:cs typeface="+mn-cs"/>
            </a:rPr>
            <a:t>" = GDP-per-Capita. </a:t>
          </a:r>
        </a:p>
        <a:p xmlns:a="http://schemas.openxmlformats.org/drawingml/2006/main">
          <a:pPr algn="ctr"/>
          <a:r>
            <a:rPr lang="en-GB" sz="1100" b="1" baseline="0">
              <a:effectLst/>
              <a:latin typeface="+mn-lt"/>
              <a:ea typeface="+mn-ea"/>
              <a:cs typeface="+mn-cs"/>
            </a:rPr>
            <a:t>Wind Capacity averaged over 2017/18.</a:t>
          </a:r>
        </a:p>
        <a:p xmlns:a="http://schemas.openxmlformats.org/drawingml/2006/main">
          <a:pPr algn="ctr"/>
          <a:r>
            <a:rPr lang="en-GB" sz="1100" b="1" baseline="0">
              <a:effectLst/>
              <a:latin typeface="+mn-lt"/>
              <a:ea typeface="+mn-ea"/>
              <a:cs typeface="+mn-cs"/>
            </a:rPr>
            <a:t>Solar Capacity averaged over 2016 to 18.       </a:t>
          </a:r>
          <a:endParaRPr lang="en-GB" sz="1100"/>
        </a:p>
      </cdr:txBody>
    </cdr:sp>
  </cdr:relSizeAnchor>
  <cdr:relSizeAnchor xmlns:cdr="http://schemas.openxmlformats.org/drawingml/2006/chartDrawing">
    <cdr:from>
      <cdr:x>0.66133</cdr:x>
      <cdr:y>0.76897</cdr:y>
    </cdr:from>
    <cdr:to>
      <cdr:x>0.96824</cdr:x>
      <cdr:y>0.9335</cdr:y>
    </cdr:to>
    <cdr:sp macro="" textlink="">
      <cdr:nvSpPr>
        <cdr:cNvPr id="6" name="TextBox 1">
          <a:extLst xmlns:a="http://schemas.openxmlformats.org/drawingml/2006/main">
            <a:ext uri="{FF2B5EF4-FFF2-40B4-BE49-F238E27FC236}">
              <a16:creationId xmlns:a16="http://schemas.microsoft.com/office/drawing/2014/main" id="{9CEBD78C-9FD1-4763-B349-EE67069D260D}"/>
            </a:ext>
          </a:extLst>
        </cdr:cNvPr>
        <cdr:cNvSpPr txBox="1"/>
      </cdr:nvSpPr>
      <cdr:spPr>
        <a:xfrm xmlns:a="http://schemas.openxmlformats.org/drawingml/2006/main">
          <a:off x="7600950" y="5727700"/>
          <a:ext cx="3527508" cy="1225550"/>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100" b="1" u="sng"/>
            <a:t>Religio-regional GDPpC upper / lower ranking rule</a:t>
          </a:r>
          <a:r>
            <a:rPr lang="en-GB" sz="1100" b="1"/>
            <a:t>:</a:t>
          </a:r>
        </a:p>
        <a:p xmlns:a="http://schemas.openxmlformats.org/drawingml/2006/main">
          <a:r>
            <a:rPr lang="en-GB" sz="1100" b="1"/>
            <a:t>Dark colors</a:t>
          </a:r>
          <a:r>
            <a:rPr lang="en-GB" sz="1100" b="1" baseline="0"/>
            <a:t> near or </a:t>
          </a:r>
          <a:r>
            <a:rPr lang="en-GB" sz="1100" b="1" i="1" baseline="0"/>
            <a:t>below</a:t>
          </a:r>
          <a:r>
            <a:rPr lang="en-GB" sz="1100" b="1" baseline="0"/>
            <a:t> line, light near or </a:t>
          </a:r>
          <a:r>
            <a:rPr lang="en-GB" sz="1100" b="1" i="1" baseline="0"/>
            <a:t>above</a:t>
          </a:r>
          <a:endParaRPr lang="en-GB" sz="1100" b="1"/>
        </a:p>
        <a:p xmlns:a="http://schemas.openxmlformats.org/drawingml/2006/main">
          <a:r>
            <a:rPr lang="en-GB" sz="1100"/>
            <a:t>Conform</a:t>
          </a:r>
          <a:r>
            <a:rPr lang="en-GB" sz="1100" baseline="0"/>
            <a:t> : 23 nations [black text]        ('near'=in yellow box)</a:t>
          </a:r>
        </a:p>
        <a:p xmlns:a="http://schemas.openxmlformats.org/drawingml/2006/main">
          <a:r>
            <a:rPr lang="en-GB" sz="1100" baseline="0"/>
            <a:t>Don't conform : 3 nations [</a:t>
          </a:r>
          <a:r>
            <a:rPr lang="en-GB" sz="1100" baseline="0">
              <a:solidFill>
                <a:srgbClr val="FF0000"/>
              </a:solidFill>
            </a:rPr>
            <a:t>red text</a:t>
          </a:r>
          <a:r>
            <a:rPr lang="en-GB" sz="1100" baseline="0"/>
            <a:t>]</a:t>
          </a:r>
        </a:p>
        <a:p xmlns:a="http://schemas.openxmlformats.org/drawingml/2006/main">
          <a:r>
            <a:rPr lang="en-GB" sz="1100" baseline="0"/>
            <a:t>No Rel-reg peers : 9 nations [4 must conform, </a:t>
          </a:r>
          <a:r>
            <a:rPr lang="en-GB" sz="1100" baseline="0">
              <a:solidFill>
                <a:srgbClr val="00A249"/>
              </a:solidFill>
            </a:rPr>
            <a:t>green text</a:t>
          </a:r>
          <a:r>
            <a:rPr lang="en-GB" sz="1100" baseline="0"/>
            <a:t>]</a:t>
          </a:r>
        </a:p>
        <a:p xmlns:a="http://schemas.openxmlformats.org/drawingml/2006/main">
          <a:r>
            <a:rPr lang="en-GB" sz="1100" u="sng" baseline="0"/>
            <a:t>89% of nations conform</a:t>
          </a:r>
          <a:r>
            <a:rPr lang="en-GB" sz="1100" u="none" baseline="0"/>
            <a:t>, </a:t>
          </a:r>
          <a:r>
            <a:rPr lang="en-GB" sz="1100" i="1" u="none" baseline="0"/>
            <a:t>worst case </a:t>
          </a:r>
          <a:r>
            <a:rPr lang="en-GB" sz="1100" u="none" baseline="0"/>
            <a:t>with unpeered 77%,</a:t>
          </a:r>
        </a:p>
        <a:p xmlns:a="http://schemas.openxmlformats.org/drawingml/2006/main">
          <a:r>
            <a:rPr lang="en-GB" sz="1100" u="none" baseline="0"/>
            <a:t>       more likely ~83% (say 2 of 5 unknowns conforming)</a:t>
          </a:r>
          <a:endParaRPr lang="en-GB" sz="1100"/>
        </a:p>
      </cdr:txBody>
    </cdr:sp>
  </cdr:relSizeAnchor>
  <cdr:relSizeAnchor xmlns:cdr="http://schemas.openxmlformats.org/drawingml/2006/chartDrawing">
    <cdr:from>
      <cdr:x>0.13481</cdr:x>
      <cdr:y>0.76641</cdr:y>
    </cdr:from>
    <cdr:to>
      <cdr:x>0.19448</cdr:x>
      <cdr:y>0.85081</cdr:y>
    </cdr:to>
    <cdr:sp macro="" textlink="">
      <cdr:nvSpPr>
        <cdr:cNvPr id="7" name="TextBox 1">
          <a:extLst xmlns:a="http://schemas.openxmlformats.org/drawingml/2006/main">
            <a:ext uri="{FF2B5EF4-FFF2-40B4-BE49-F238E27FC236}">
              <a16:creationId xmlns:a16="http://schemas.microsoft.com/office/drawing/2014/main" id="{5D954EC7-155E-4E12-B6BF-3D04E5F234CB}"/>
            </a:ext>
          </a:extLst>
        </cdr:cNvPr>
        <cdr:cNvSpPr txBox="1"/>
      </cdr:nvSpPr>
      <cdr:spPr>
        <a:xfrm xmlns:a="http://schemas.openxmlformats.org/drawingml/2006/main">
          <a:off x="1549400" y="5708650"/>
          <a:ext cx="685800" cy="62865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100" b="1">
              <a:solidFill>
                <a:schemeClr val="accent4"/>
              </a:solidFill>
            </a:rPr>
            <a:t>+/-10% ranking width</a:t>
          </a:r>
        </a:p>
        <a:p xmlns:a="http://schemas.openxmlformats.org/drawingml/2006/main">
          <a:endParaRPr lang="en-GB" sz="1100" b="1">
            <a:solidFill>
              <a:schemeClr val="accent1"/>
            </a:solidFill>
          </a:endParaRPr>
        </a:p>
      </cdr:txBody>
    </cdr:sp>
  </cdr:relSizeAnchor>
</c:userShapes>
</file>

<file path=xl/drawings/drawing38.xml><?xml version="1.0" encoding="utf-8"?>
<c:userShapes xmlns:c="http://schemas.openxmlformats.org/drawingml/2006/chart">
  <cdr:relSizeAnchor xmlns:cdr="http://schemas.openxmlformats.org/drawingml/2006/chartDrawing">
    <cdr:from>
      <cdr:x>0.21474</cdr:x>
      <cdr:y>0.17994</cdr:y>
    </cdr:from>
    <cdr:to>
      <cdr:x>0.26877</cdr:x>
      <cdr:y>0.38987</cdr:y>
    </cdr:to>
    <cdr:sp macro="" textlink="">
      <cdr:nvSpPr>
        <cdr:cNvPr id="2" name="Oval 1">
          <a:extLst xmlns:a="http://schemas.openxmlformats.org/drawingml/2006/main">
            <a:ext uri="{FF2B5EF4-FFF2-40B4-BE49-F238E27FC236}">
              <a16:creationId xmlns:a16="http://schemas.microsoft.com/office/drawing/2014/main" id="{74D41BF1-AA35-4930-9520-C25E41042EB9}"/>
            </a:ext>
          </a:extLst>
        </cdr:cNvPr>
        <cdr:cNvSpPr/>
      </cdr:nvSpPr>
      <cdr:spPr>
        <a:xfrm xmlns:a="http://schemas.openxmlformats.org/drawingml/2006/main">
          <a:off x="1943099" y="1104900"/>
          <a:ext cx="488951" cy="1289050"/>
        </a:xfrm>
        <a:prstGeom xmlns:a="http://schemas.openxmlformats.org/drawingml/2006/main" prst="ellipse">
          <a:avLst/>
        </a:prstGeom>
        <a:noFill xmlns:a="http://schemas.openxmlformats.org/drawingml/2006/main"/>
        <a:ln xmlns:a="http://schemas.openxmlformats.org/drawingml/2006/main">
          <a:solidFill>
            <a:schemeClr val="accent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0.55054</cdr:x>
      <cdr:y>0.406</cdr:y>
    </cdr:from>
    <cdr:to>
      <cdr:x>0.61404</cdr:x>
      <cdr:y>0.60201</cdr:y>
    </cdr:to>
    <cdr:sp macro="" textlink="">
      <cdr:nvSpPr>
        <cdr:cNvPr id="3" name="Oval 2">
          <a:extLst xmlns:a="http://schemas.openxmlformats.org/drawingml/2006/main">
            <a:ext uri="{FF2B5EF4-FFF2-40B4-BE49-F238E27FC236}">
              <a16:creationId xmlns:a16="http://schemas.microsoft.com/office/drawing/2014/main" id="{FFD29B50-8337-4D9C-9A5C-7DCA5EEE4482}"/>
            </a:ext>
          </a:extLst>
        </cdr:cNvPr>
        <cdr:cNvSpPr/>
      </cdr:nvSpPr>
      <cdr:spPr>
        <a:xfrm xmlns:a="http://schemas.openxmlformats.org/drawingml/2006/main" rot="601423">
          <a:off x="4981669" y="2492999"/>
          <a:ext cx="574587" cy="1203588"/>
        </a:xfrm>
        <a:prstGeom xmlns:a="http://schemas.openxmlformats.org/drawingml/2006/main" prst="ellipse">
          <a:avLst/>
        </a:prstGeom>
        <a:noFill xmlns:a="http://schemas.openxmlformats.org/drawingml/2006/main"/>
        <a:ln xmlns:a="http://schemas.openxmlformats.org/drawingml/2006/main">
          <a:solidFill>
            <a:srgbClr val="6600CC"/>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0.62661</cdr:x>
      <cdr:y>0.49212</cdr:y>
    </cdr:from>
    <cdr:to>
      <cdr:x>0.77553</cdr:x>
      <cdr:y>0.56525</cdr:y>
    </cdr:to>
    <cdr:sp macro="" textlink="">
      <cdr:nvSpPr>
        <cdr:cNvPr id="4" name="Oval 3">
          <a:extLst xmlns:a="http://schemas.openxmlformats.org/drawingml/2006/main">
            <a:ext uri="{FF2B5EF4-FFF2-40B4-BE49-F238E27FC236}">
              <a16:creationId xmlns:a16="http://schemas.microsoft.com/office/drawing/2014/main" id="{FFD29B50-8337-4D9C-9A5C-7DCA5EEE4482}"/>
            </a:ext>
          </a:extLst>
        </cdr:cNvPr>
        <cdr:cNvSpPr/>
      </cdr:nvSpPr>
      <cdr:spPr>
        <a:xfrm xmlns:a="http://schemas.openxmlformats.org/drawingml/2006/main" rot="2974018">
          <a:off x="6119303" y="2572595"/>
          <a:ext cx="449018" cy="1347540"/>
        </a:xfrm>
        <a:prstGeom xmlns:a="http://schemas.openxmlformats.org/drawingml/2006/main" prst="ellipse">
          <a:avLst/>
        </a:prstGeom>
        <a:noFill xmlns:a="http://schemas.openxmlformats.org/drawingml/2006/main"/>
        <a:ln xmlns:a="http://schemas.openxmlformats.org/drawingml/2006/main">
          <a:solidFill>
            <a:srgbClr val="CC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0.58184</cdr:x>
      <cdr:y>0.28841</cdr:y>
    </cdr:from>
    <cdr:to>
      <cdr:x>0.65294</cdr:x>
      <cdr:y>0.70526</cdr:y>
    </cdr:to>
    <cdr:sp macro="" textlink="">
      <cdr:nvSpPr>
        <cdr:cNvPr id="5" name="Oval 4">
          <a:extLst xmlns:a="http://schemas.openxmlformats.org/drawingml/2006/main">
            <a:ext uri="{FF2B5EF4-FFF2-40B4-BE49-F238E27FC236}">
              <a16:creationId xmlns:a16="http://schemas.microsoft.com/office/drawing/2014/main" id="{FFD29B50-8337-4D9C-9A5C-7DCA5EEE4482}"/>
            </a:ext>
          </a:extLst>
        </cdr:cNvPr>
        <cdr:cNvSpPr/>
      </cdr:nvSpPr>
      <cdr:spPr>
        <a:xfrm xmlns:a="http://schemas.openxmlformats.org/drawingml/2006/main" rot="19646169">
          <a:off x="5264956" y="1770993"/>
          <a:ext cx="643326" cy="2559628"/>
        </a:xfrm>
        <a:prstGeom xmlns:a="http://schemas.openxmlformats.org/drawingml/2006/main" prst="ellipse">
          <a:avLst/>
        </a:prstGeom>
        <a:noFill xmlns:a="http://schemas.openxmlformats.org/drawingml/2006/main"/>
        <a:ln xmlns:a="http://schemas.openxmlformats.org/drawingml/2006/main">
          <a:solidFill>
            <a:schemeClr val="accent6">
              <a:lumMod val="7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0.00561</cdr:x>
      <cdr:y>0.00841</cdr:y>
    </cdr:from>
    <cdr:to>
      <cdr:x>0.07228</cdr:x>
      <cdr:y>0.07557</cdr:y>
    </cdr:to>
    <cdr:sp macro="" textlink="">
      <cdr:nvSpPr>
        <cdr:cNvPr id="6" name="TextBox 1">
          <a:extLst xmlns:a="http://schemas.openxmlformats.org/drawingml/2006/main">
            <a:ext uri="{FF2B5EF4-FFF2-40B4-BE49-F238E27FC236}">
              <a16:creationId xmlns:a16="http://schemas.microsoft.com/office/drawing/2014/main" id="{4436D2F2-2AEE-4AAB-A0B5-7C1AF75D9EFC}"/>
            </a:ext>
          </a:extLst>
        </cdr:cNvPr>
        <cdr:cNvSpPr txBox="1"/>
      </cdr:nvSpPr>
      <cdr:spPr>
        <a:xfrm xmlns:a="http://schemas.openxmlformats.org/drawingml/2006/main">
          <a:off x="50762" y="51641"/>
          <a:ext cx="603288" cy="41239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1"/>
            <a:t>F10a</a:t>
          </a:r>
        </a:p>
      </cdr:txBody>
    </cdr:sp>
  </cdr:relSizeAnchor>
  <cdr:relSizeAnchor xmlns:cdr="http://schemas.openxmlformats.org/drawingml/2006/chartDrawing">
    <cdr:from>
      <cdr:x>0.872</cdr:x>
      <cdr:y>0.5873</cdr:y>
    </cdr:from>
    <cdr:to>
      <cdr:x>0.92824</cdr:x>
      <cdr:y>0.94279</cdr:y>
    </cdr:to>
    <cdr:sp macro="" textlink="">
      <cdr:nvSpPr>
        <cdr:cNvPr id="7" name="Oval 6">
          <a:extLst xmlns:a="http://schemas.openxmlformats.org/drawingml/2006/main">
            <a:ext uri="{FF2B5EF4-FFF2-40B4-BE49-F238E27FC236}">
              <a16:creationId xmlns:a16="http://schemas.microsoft.com/office/drawing/2014/main" id="{921958EA-216D-4101-AB2A-AE2B68BA2444}"/>
            </a:ext>
          </a:extLst>
        </cdr:cNvPr>
        <cdr:cNvSpPr/>
      </cdr:nvSpPr>
      <cdr:spPr>
        <a:xfrm xmlns:a="http://schemas.openxmlformats.org/drawingml/2006/main" rot="21366719">
          <a:off x="7890485" y="3606281"/>
          <a:ext cx="508909" cy="2182904"/>
        </a:xfrm>
        <a:prstGeom xmlns:a="http://schemas.openxmlformats.org/drawingml/2006/main" prst="ellipse">
          <a:avLst/>
        </a:prstGeom>
        <a:noFill xmlns:a="http://schemas.openxmlformats.org/drawingml/2006/main"/>
        <a:ln xmlns:a="http://schemas.openxmlformats.org/drawingml/2006/main">
          <a:solidFill>
            <a:srgbClr val="FF6699"/>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userShapes>
</file>

<file path=xl/drawings/drawing39.xml><?xml version="1.0" encoding="utf-8"?>
<c:userShapes xmlns:c="http://schemas.openxmlformats.org/drawingml/2006/chart">
  <cdr:relSizeAnchor xmlns:cdr="http://schemas.openxmlformats.org/drawingml/2006/chartDrawing">
    <cdr:from>
      <cdr:x>0.51294</cdr:x>
      <cdr:y>0.66098</cdr:y>
    </cdr:from>
    <cdr:to>
      <cdr:x>0.74378</cdr:x>
      <cdr:y>0.7495</cdr:y>
    </cdr:to>
    <cdr:sp macro="" textlink="">
      <cdr:nvSpPr>
        <cdr:cNvPr id="3" name="Oval 2">
          <a:extLst xmlns:a="http://schemas.openxmlformats.org/drawingml/2006/main">
            <a:ext uri="{FF2B5EF4-FFF2-40B4-BE49-F238E27FC236}">
              <a16:creationId xmlns:a16="http://schemas.microsoft.com/office/drawing/2014/main" id="{35123FDD-25B6-4C00-8A70-38F0F5B46682}"/>
            </a:ext>
          </a:extLst>
        </cdr:cNvPr>
        <cdr:cNvSpPr/>
      </cdr:nvSpPr>
      <cdr:spPr>
        <a:xfrm xmlns:a="http://schemas.openxmlformats.org/drawingml/2006/main" rot="18557856">
          <a:off x="5538596" y="3187963"/>
          <a:ext cx="533984" cy="2132841"/>
        </a:xfrm>
        <a:prstGeom xmlns:a="http://schemas.openxmlformats.org/drawingml/2006/main" prst="ellipse">
          <a:avLst/>
        </a:prstGeom>
        <a:noFill xmlns:a="http://schemas.openxmlformats.org/drawingml/2006/main"/>
        <a:ln xmlns:a="http://schemas.openxmlformats.org/drawingml/2006/main">
          <a:solidFill>
            <a:schemeClr val="accent6">
              <a:lumMod val="7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0.56022</cdr:x>
      <cdr:y>0.37424</cdr:y>
    </cdr:from>
    <cdr:to>
      <cdr:x>0.61892</cdr:x>
      <cdr:y>0.60048</cdr:y>
    </cdr:to>
    <cdr:sp macro="" textlink="">
      <cdr:nvSpPr>
        <cdr:cNvPr id="4" name="Oval 3">
          <a:extLst xmlns:a="http://schemas.openxmlformats.org/drawingml/2006/main">
            <a:ext uri="{FF2B5EF4-FFF2-40B4-BE49-F238E27FC236}">
              <a16:creationId xmlns:a16="http://schemas.microsoft.com/office/drawing/2014/main" id="{375D16F3-41E0-4E66-B09E-0F814BE07ECA}"/>
            </a:ext>
          </a:extLst>
        </cdr:cNvPr>
        <cdr:cNvSpPr/>
      </cdr:nvSpPr>
      <cdr:spPr>
        <a:xfrm xmlns:a="http://schemas.openxmlformats.org/drawingml/2006/main" rot="516094">
          <a:off x="5176045" y="2257618"/>
          <a:ext cx="542354" cy="1364793"/>
        </a:xfrm>
        <a:prstGeom xmlns:a="http://schemas.openxmlformats.org/drawingml/2006/main" prst="ellipse">
          <a:avLst/>
        </a:prstGeom>
        <a:noFill xmlns:a="http://schemas.openxmlformats.org/drawingml/2006/main"/>
        <a:ln xmlns:a="http://schemas.openxmlformats.org/drawingml/2006/main">
          <a:solidFill>
            <a:srgbClr val="6600CC"/>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0.67799</cdr:x>
      <cdr:y>0.69613</cdr:y>
    </cdr:from>
    <cdr:to>
      <cdr:x>0.73847</cdr:x>
      <cdr:y>0.93593</cdr:y>
    </cdr:to>
    <cdr:sp macro="" textlink="">
      <cdr:nvSpPr>
        <cdr:cNvPr id="5" name="Oval 4">
          <a:extLst xmlns:a="http://schemas.openxmlformats.org/drawingml/2006/main">
            <a:ext uri="{FF2B5EF4-FFF2-40B4-BE49-F238E27FC236}">
              <a16:creationId xmlns:a16="http://schemas.microsoft.com/office/drawing/2014/main" id="{5C380372-FB19-4FD8-8C72-9DD567955E54}"/>
            </a:ext>
          </a:extLst>
        </cdr:cNvPr>
        <cdr:cNvSpPr/>
      </cdr:nvSpPr>
      <cdr:spPr>
        <a:xfrm xmlns:a="http://schemas.openxmlformats.org/drawingml/2006/main" rot="1535529">
          <a:off x="6264077" y="4199416"/>
          <a:ext cx="558831" cy="1446586"/>
        </a:xfrm>
        <a:prstGeom xmlns:a="http://schemas.openxmlformats.org/drawingml/2006/main" prst="ellipse">
          <a:avLst/>
        </a:prstGeom>
        <a:noFill xmlns:a="http://schemas.openxmlformats.org/drawingml/2006/main"/>
        <a:ln xmlns:a="http://schemas.openxmlformats.org/drawingml/2006/main">
          <a:solidFill>
            <a:srgbClr val="CC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0.22749</cdr:x>
      <cdr:y>0.18211</cdr:y>
    </cdr:from>
    <cdr:to>
      <cdr:x>0.29038</cdr:x>
      <cdr:y>0.49895</cdr:y>
    </cdr:to>
    <cdr:sp macro="" textlink="">
      <cdr:nvSpPr>
        <cdr:cNvPr id="6" name="Oval 5">
          <a:extLst xmlns:a="http://schemas.openxmlformats.org/drawingml/2006/main">
            <a:ext uri="{FF2B5EF4-FFF2-40B4-BE49-F238E27FC236}">
              <a16:creationId xmlns:a16="http://schemas.microsoft.com/office/drawing/2014/main" id="{D7FB6092-6A3E-4470-973E-83F02672DF9E}"/>
            </a:ext>
          </a:extLst>
        </cdr:cNvPr>
        <cdr:cNvSpPr/>
      </cdr:nvSpPr>
      <cdr:spPr>
        <a:xfrm xmlns:a="http://schemas.openxmlformats.org/drawingml/2006/main">
          <a:off x="2101850" y="1098550"/>
          <a:ext cx="581032" cy="1911350"/>
        </a:xfrm>
        <a:prstGeom xmlns:a="http://schemas.openxmlformats.org/drawingml/2006/main" prst="ellipse">
          <a:avLst/>
        </a:prstGeom>
        <a:noFill xmlns:a="http://schemas.openxmlformats.org/drawingml/2006/main"/>
        <a:ln xmlns:a="http://schemas.openxmlformats.org/drawingml/2006/main">
          <a:solidFill>
            <a:schemeClr val="accent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0.0055</cdr:x>
      <cdr:y>0.00842</cdr:y>
    </cdr:from>
    <cdr:to>
      <cdr:x>0.07079</cdr:x>
      <cdr:y>0.07565</cdr:y>
    </cdr:to>
    <cdr:sp macro="" textlink="">
      <cdr:nvSpPr>
        <cdr:cNvPr id="7" name="TextBox 1">
          <a:extLst xmlns:a="http://schemas.openxmlformats.org/drawingml/2006/main">
            <a:ext uri="{FF2B5EF4-FFF2-40B4-BE49-F238E27FC236}">
              <a16:creationId xmlns:a16="http://schemas.microsoft.com/office/drawing/2014/main" id="{4436D2F2-2AEE-4AAB-A0B5-7C1AF75D9EFC}"/>
            </a:ext>
          </a:extLst>
        </cdr:cNvPr>
        <cdr:cNvSpPr txBox="1"/>
      </cdr:nvSpPr>
      <cdr:spPr>
        <a:xfrm xmlns:a="http://schemas.openxmlformats.org/drawingml/2006/main">
          <a:off x="50816" y="51649"/>
          <a:ext cx="603234" cy="41239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1"/>
            <a:t>F10b</a:t>
          </a:r>
        </a:p>
      </cdr:txBody>
    </cdr:sp>
  </cdr:relSizeAnchor>
  <cdr:relSizeAnchor xmlns:cdr="http://schemas.openxmlformats.org/drawingml/2006/chartDrawing">
    <cdr:from>
      <cdr:x>0.87228</cdr:x>
      <cdr:y>0.67807</cdr:y>
    </cdr:from>
    <cdr:to>
      <cdr:x>0.93098</cdr:x>
      <cdr:y>0.88371</cdr:y>
    </cdr:to>
    <cdr:sp macro="" textlink="">
      <cdr:nvSpPr>
        <cdr:cNvPr id="8" name="Oval 7">
          <a:extLst xmlns:a="http://schemas.openxmlformats.org/drawingml/2006/main">
            <a:ext uri="{FF2B5EF4-FFF2-40B4-BE49-F238E27FC236}">
              <a16:creationId xmlns:a16="http://schemas.microsoft.com/office/drawing/2014/main" id="{220F27E5-136A-4A33-AB23-5A4F8DC92674}"/>
            </a:ext>
          </a:extLst>
        </cdr:cNvPr>
        <cdr:cNvSpPr/>
      </cdr:nvSpPr>
      <cdr:spPr>
        <a:xfrm xmlns:a="http://schemas.openxmlformats.org/drawingml/2006/main" rot="20988032">
          <a:off x="8059237" y="4159368"/>
          <a:ext cx="542344" cy="1261411"/>
        </a:xfrm>
        <a:prstGeom xmlns:a="http://schemas.openxmlformats.org/drawingml/2006/main" prst="ellipse">
          <a:avLst/>
        </a:prstGeom>
        <a:noFill xmlns:a="http://schemas.openxmlformats.org/drawingml/2006/main"/>
        <a:ln xmlns:a="http://schemas.openxmlformats.org/drawingml/2006/main">
          <a:solidFill>
            <a:srgbClr val="FF6699"/>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userShapes>
</file>

<file path=xl/drawings/drawing4.xml><?xml version="1.0" encoding="utf-8"?>
<c:userShapes xmlns:c="http://schemas.openxmlformats.org/drawingml/2006/chart">
  <cdr:relSizeAnchor xmlns:cdr="http://schemas.openxmlformats.org/drawingml/2006/chartDrawing">
    <cdr:from>
      <cdr:x>0.86077</cdr:x>
      <cdr:y>0.84768</cdr:y>
    </cdr:from>
    <cdr:to>
      <cdr:x>0.94554</cdr:x>
      <cdr:y>0.87992</cdr:y>
    </cdr:to>
    <cdr:sp macro="" textlink="">
      <cdr:nvSpPr>
        <cdr:cNvPr id="2" name="TextBox 1">
          <a:extLst xmlns:a="http://schemas.openxmlformats.org/drawingml/2006/main">
            <a:ext uri="{FF2B5EF4-FFF2-40B4-BE49-F238E27FC236}">
              <a16:creationId xmlns:a16="http://schemas.microsoft.com/office/drawing/2014/main" id="{C91EE711-FDAC-4D5B-A462-826AE5B2578C}"/>
            </a:ext>
          </a:extLst>
        </cdr:cNvPr>
        <cdr:cNvSpPr txBox="1"/>
      </cdr:nvSpPr>
      <cdr:spPr>
        <a:xfrm xmlns:a="http://schemas.openxmlformats.org/drawingml/2006/main">
          <a:off x="8832850" y="6768832"/>
          <a:ext cx="869903" cy="2574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chemeClr val="tx1">
                  <a:lumMod val="75000"/>
                  <a:lumOff val="25000"/>
                </a:schemeClr>
              </a:solidFill>
            </a:rPr>
            <a:t>R = -0.76</a:t>
          </a:r>
        </a:p>
      </cdr:txBody>
    </cdr:sp>
  </cdr:relSizeAnchor>
  <cdr:relSizeAnchor xmlns:cdr="http://schemas.openxmlformats.org/drawingml/2006/chartDrawing">
    <cdr:from>
      <cdr:x>0.01238</cdr:x>
      <cdr:y>0.00636</cdr:y>
    </cdr:from>
    <cdr:to>
      <cdr:x>0.1151</cdr:x>
      <cdr:y>0.05845</cdr:y>
    </cdr:to>
    <cdr:sp macro="" textlink="">
      <cdr:nvSpPr>
        <cdr:cNvPr id="3" name="TextBox 32">
          <a:extLst xmlns:a="http://schemas.openxmlformats.org/drawingml/2006/main">
            <a:ext uri="{FF2B5EF4-FFF2-40B4-BE49-F238E27FC236}">
              <a16:creationId xmlns:a16="http://schemas.microsoft.com/office/drawing/2014/main" id="{ACAB0442-1B61-4523-9E1C-3C7CEC66329C}"/>
            </a:ext>
          </a:extLst>
        </cdr:cNvPr>
        <cdr:cNvSpPr txBox="1"/>
      </cdr:nvSpPr>
      <cdr:spPr>
        <a:xfrm xmlns:a="http://schemas.openxmlformats.org/drawingml/2006/main">
          <a:off x="127038" y="50785"/>
          <a:ext cx="1054061" cy="415946"/>
        </a:xfrm>
        <a:prstGeom xmlns:a="http://schemas.openxmlformats.org/drawingml/2006/main" prst="rect">
          <a:avLst/>
        </a:prstGeom>
        <a:noFill xmlns:a="http://schemas.openxmlformats.org/drawingml/2006/main"/>
        <a:ln xmlns:a="http://schemas.openxmlformats.org/drawingml/2006/main" w="6350"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GB" sz="2800" b="1" i="0" baseline="0">
              <a:solidFill>
                <a:sysClr val="windowText" lastClr="000000"/>
              </a:solidFill>
            </a:rPr>
            <a:t>'WC'</a:t>
          </a:r>
          <a:r>
            <a:rPr lang="en-GB" sz="1800" b="1" i="0" baseline="0">
              <a:solidFill>
                <a:sysClr val="windowText" lastClr="000000"/>
              </a:solidFill>
            </a:rPr>
            <a:t>rf</a:t>
          </a:r>
        </a:p>
      </cdr:txBody>
    </cdr:sp>
  </cdr:relSizeAnchor>
  <cdr:relSizeAnchor xmlns:cdr="http://schemas.openxmlformats.org/drawingml/2006/chartDrawing">
    <cdr:from>
      <cdr:x>0.53899</cdr:x>
      <cdr:y>0.14791</cdr:y>
    </cdr:from>
    <cdr:to>
      <cdr:x>0.81312</cdr:x>
      <cdr:y>0.19404</cdr:y>
    </cdr:to>
    <cdr:sp macro="" textlink="">
      <cdr:nvSpPr>
        <cdr:cNvPr id="4" name="TextBox 1">
          <a:extLst xmlns:a="http://schemas.openxmlformats.org/drawingml/2006/main">
            <a:ext uri="{FF2B5EF4-FFF2-40B4-BE49-F238E27FC236}">
              <a16:creationId xmlns:a16="http://schemas.microsoft.com/office/drawing/2014/main" id="{5DAB4EEF-E392-4B7B-A5A7-8F191DBF3BC9}"/>
            </a:ext>
          </a:extLst>
        </cdr:cNvPr>
        <cdr:cNvSpPr txBox="1"/>
      </cdr:nvSpPr>
      <cdr:spPr>
        <a:xfrm xmlns:a="http://schemas.openxmlformats.org/drawingml/2006/main">
          <a:off x="5530850" y="1181100"/>
          <a:ext cx="2813050" cy="3683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50" b="1"/>
            <a:t> </a:t>
          </a:r>
          <a:r>
            <a:rPr lang="en-GB" sz="1400" b="1" u="sng"/>
            <a:t>Color-coded for major</a:t>
          </a:r>
          <a:r>
            <a:rPr lang="en-GB" sz="1400" b="1" u="sng" baseline="0"/>
            <a:t> </a:t>
          </a:r>
          <a:r>
            <a:rPr lang="en-GB" sz="1400" b="1" u="sng"/>
            <a:t>regligions</a:t>
          </a:r>
        </a:p>
      </cdr:txBody>
    </cdr:sp>
  </cdr:relSizeAnchor>
</c:userShapes>
</file>

<file path=xl/drawings/drawing40.xml><?xml version="1.0" encoding="utf-8"?>
<c:userShapes xmlns:c="http://schemas.openxmlformats.org/drawingml/2006/chart">
  <cdr:relSizeAnchor xmlns:cdr="http://schemas.openxmlformats.org/drawingml/2006/chartDrawing">
    <cdr:from>
      <cdr:x>0.00491</cdr:x>
      <cdr:y>0.00672</cdr:y>
    </cdr:from>
    <cdr:to>
      <cdr:x>0.06192</cdr:x>
      <cdr:y>0.05709</cdr:y>
    </cdr:to>
    <cdr:sp macro="" textlink="">
      <cdr:nvSpPr>
        <cdr:cNvPr id="2" name="TextBox 1">
          <a:extLst xmlns:a="http://schemas.openxmlformats.org/drawingml/2006/main">
            <a:ext uri="{FF2B5EF4-FFF2-40B4-BE49-F238E27FC236}">
              <a16:creationId xmlns:a16="http://schemas.microsoft.com/office/drawing/2014/main" id="{EB61C514-B499-41D4-9408-50CB6CC457E5}"/>
            </a:ext>
          </a:extLst>
        </cdr:cNvPr>
        <cdr:cNvSpPr txBox="1"/>
      </cdr:nvSpPr>
      <cdr:spPr>
        <a:xfrm xmlns:a="http://schemas.openxmlformats.org/drawingml/2006/main">
          <a:off x="53876" y="51974"/>
          <a:ext cx="625574" cy="389577"/>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2000" b="1"/>
            <a:t>C4</a:t>
          </a:r>
        </a:p>
      </cdr:txBody>
    </cdr:sp>
  </cdr:relSizeAnchor>
  <cdr:relSizeAnchor xmlns:cdr="http://schemas.openxmlformats.org/drawingml/2006/chartDrawing">
    <cdr:from>
      <cdr:x>0.18981</cdr:x>
      <cdr:y>0.06404</cdr:y>
    </cdr:from>
    <cdr:to>
      <cdr:x>0.92419</cdr:x>
      <cdr:y>0.92365</cdr:y>
    </cdr:to>
    <cdr:sp macro="" textlink="">
      <cdr:nvSpPr>
        <cdr:cNvPr id="3" name="Right Triangle 2">
          <a:extLst xmlns:a="http://schemas.openxmlformats.org/drawingml/2006/main">
            <a:ext uri="{FF2B5EF4-FFF2-40B4-BE49-F238E27FC236}">
              <a16:creationId xmlns:a16="http://schemas.microsoft.com/office/drawing/2014/main" id="{F8C1CB66-6881-4E4D-9787-A13437A36062}"/>
            </a:ext>
          </a:extLst>
        </cdr:cNvPr>
        <cdr:cNvSpPr/>
      </cdr:nvSpPr>
      <cdr:spPr>
        <a:xfrm xmlns:a="http://schemas.openxmlformats.org/drawingml/2006/main">
          <a:off x="2082747" y="495305"/>
          <a:ext cx="8058205" cy="6648481"/>
        </a:xfrm>
        <a:prstGeom xmlns:a="http://schemas.openxmlformats.org/drawingml/2006/main" prst="rtTriangle">
          <a:avLst/>
        </a:prstGeom>
        <a:gradFill xmlns:a="http://schemas.openxmlformats.org/drawingml/2006/main" flip="none" rotWithShape="1">
          <a:gsLst>
            <a:gs pos="15000">
              <a:schemeClr val="accent6">
                <a:lumMod val="40000"/>
                <a:lumOff val="60000"/>
                <a:alpha val="50000"/>
              </a:schemeClr>
            </a:gs>
            <a:gs pos="90000">
              <a:schemeClr val="accent1">
                <a:lumMod val="20000"/>
                <a:lumOff val="80000"/>
                <a:alpha val="35000"/>
              </a:schemeClr>
            </a:gs>
          </a:gsLst>
          <a:lin ang="5400000" scaled="0"/>
          <a:tileRect/>
        </a:gra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0.93403</cdr:x>
      <cdr:y>0.89327</cdr:y>
    </cdr:from>
    <cdr:to>
      <cdr:x>0.98936</cdr:x>
      <cdr:y>0.97124</cdr:y>
    </cdr:to>
    <cdr:pic>
      <cdr:nvPicPr>
        <cdr:cNvPr id="10" name="chart">
          <a:extLst xmlns:a="http://schemas.openxmlformats.org/drawingml/2006/main">
            <a:ext uri="{FF2B5EF4-FFF2-40B4-BE49-F238E27FC236}">
              <a16:creationId xmlns:a16="http://schemas.microsoft.com/office/drawing/2014/main" id="{85AAB16D-4374-469C-8809-9D447C507E8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0248914" y="6908834"/>
          <a:ext cx="607125" cy="603043"/>
        </a:xfrm>
        <a:prstGeom xmlns:a="http://schemas.openxmlformats.org/drawingml/2006/main" prst="rect">
          <a:avLst/>
        </a:prstGeom>
      </cdr:spPr>
    </cdr:pic>
  </cdr:relSizeAnchor>
  <cdr:relSizeAnchor xmlns:cdr="http://schemas.openxmlformats.org/drawingml/2006/chartDrawing">
    <cdr:from>
      <cdr:x>0.08912</cdr:x>
      <cdr:y>0.89245</cdr:y>
    </cdr:from>
    <cdr:to>
      <cdr:x>0.17245</cdr:x>
      <cdr:y>0.98068</cdr:y>
    </cdr:to>
    <cdr:pic>
      <cdr:nvPicPr>
        <cdr:cNvPr id="11" name="chart">
          <a:extLst xmlns:a="http://schemas.openxmlformats.org/drawingml/2006/main">
            <a:ext uri="{FF2B5EF4-FFF2-40B4-BE49-F238E27FC236}">
              <a16:creationId xmlns:a16="http://schemas.microsoft.com/office/drawing/2014/main" id="{B3E8F211-6D6B-4EA1-AE06-CAC76F46CB9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977916" y="6902450"/>
          <a:ext cx="914384" cy="682443"/>
        </a:xfrm>
        <a:prstGeom xmlns:a="http://schemas.openxmlformats.org/drawingml/2006/main" prst="rect">
          <a:avLst/>
        </a:prstGeom>
      </cdr:spPr>
    </cdr:pic>
  </cdr:relSizeAnchor>
  <cdr:relSizeAnchor xmlns:cdr="http://schemas.openxmlformats.org/drawingml/2006/chartDrawing">
    <cdr:from>
      <cdr:x>0.53936</cdr:x>
      <cdr:y>0.21182</cdr:y>
    </cdr:from>
    <cdr:to>
      <cdr:x>0.94503</cdr:x>
      <cdr:y>0.27832</cdr:y>
    </cdr:to>
    <cdr:sp macro="" textlink="">
      <cdr:nvSpPr>
        <cdr:cNvPr id="13" name="TextBox 1">
          <a:extLst xmlns:a="http://schemas.openxmlformats.org/drawingml/2006/main">
            <a:ext uri="{FF2B5EF4-FFF2-40B4-BE49-F238E27FC236}">
              <a16:creationId xmlns:a16="http://schemas.microsoft.com/office/drawing/2014/main" id="{D563B3A6-0166-4C3A-97AF-5B5D826717E4}"/>
            </a:ext>
          </a:extLst>
        </cdr:cNvPr>
        <cdr:cNvSpPr txBox="1"/>
      </cdr:nvSpPr>
      <cdr:spPr>
        <a:xfrm xmlns:a="http://schemas.openxmlformats.org/drawingml/2006/main">
          <a:off x="5918255" y="1638293"/>
          <a:ext cx="4451336" cy="514331"/>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200" b="1" baseline="0">
              <a:solidFill>
                <a:schemeClr val="bg2">
                  <a:lumMod val="10000"/>
                </a:schemeClr>
              </a:solidFill>
            </a:rPr>
            <a:t>THE LESS SUNSHINE NATIONS RECEIVE, THE MORE THERE ARE WITH A GREATER CULTURAL COMMITMENT TO SOLAR POWER.</a:t>
          </a:r>
        </a:p>
      </cdr:txBody>
    </cdr:sp>
  </cdr:relSizeAnchor>
  <cdr:relSizeAnchor xmlns:cdr="http://schemas.openxmlformats.org/drawingml/2006/chartDrawing">
    <cdr:from>
      <cdr:x>0.03241</cdr:x>
      <cdr:y>0.85468</cdr:y>
    </cdr:from>
    <cdr:to>
      <cdr:x>0.07957</cdr:x>
      <cdr:y>0.88587</cdr:y>
    </cdr:to>
    <cdr:pic>
      <cdr:nvPicPr>
        <cdr:cNvPr id="8" name="chart">
          <a:extLst xmlns:a="http://schemas.openxmlformats.org/drawingml/2006/main">
            <a:ext uri="{FF2B5EF4-FFF2-40B4-BE49-F238E27FC236}">
              <a16:creationId xmlns:a16="http://schemas.microsoft.com/office/drawing/2014/main" id="{412E8059-CF15-45D7-A6B0-ECCE3C54910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355604" y="6610319"/>
          <a:ext cx="517477" cy="241232"/>
        </a:xfrm>
        <a:prstGeom xmlns:a="http://schemas.openxmlformats.org/drawingml/2006/main" prst="rect">
          <a:avLst/>
        </a:prstGeom>
      </cdr:spPr>
    </cdr:pic>
  </cdr:relSizeAnchor>
  <cdr:relSizeAnchor xmlns:cdr="http://schemas.openxmlformats.org/drawingml/2006/chartDrawing">
    <cdr:from>
      <cdr:x>0.04108</cdr:x>
      <cdr:y>0.15107</cdr:y>
    </cdr:from>
    <cdr:to>
      <cdr:x>0.1875</cdr:x>
      <cdr:y>0.24223</cdr:y>
    </cdr:to>
    <cdr:pic>
      <cdr:nvPicPr>
        <cdr:cNvPr id="14" name="chart">
          <a:extLst xmlns:a="http://schemas.openxmlformats.org/drawingml/2006/main">
            <a:ext uri="{FF2B5EF4-FFF2-40B4-BE49-F238E27FC236}">
              <a16:creationId xmlns:a16="http://schemas.microsoft.com/office/drawing/2014/main" id="{45571E47-C842-45BC-A4C4-3F8B05B252E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4"/>
        <a:stretch xmlns:a="http://schemas.openxmlformats.org/drawingml/2006/main">
          <a:fillRect/>
        </a:stretch>
      </cdr:blipFill>
      <cdr:spPr>
        <a:xfrm xmlns:a="http://schemas.openxmlformats.org/drawingml/2006/main">
          <a:off x="450807" y="1168411"/>
          <a:ext cx="1606638" cy="705059"/>
        </a:xfrm>
        <a:prstGeom xmlns:a="http://schemas.openxmlformats.org/drawingml/2006/main" prst="rect">
          <a:avLst/>
        </a:prstGeom>
      </cdr:spPr>
    </cdr:pic>
  </cdr:relSizeAnchor>
  <cdr:relSizeAnchor xmlns:cdr="http://schemas.openxmlformats.org/drawingml/2006/chartDrawing">
    <cdr:from>
      <cdr:x>0.95023</cdr:x>
      <cdr:y>0.8555</cdr:y>
    </cdr:from>
    <cdr:to>
      <cdr:x>0.99739</cdr:x>
      <cdr:y>0.88669</cdr:y>
    </cdr:to>
    <cdr:pic>
      <cdr:nvPicPr>
        <cdr:cNvPr id="15" name="chart">
          <a:extLst xmlns:a="http://schemas.openxmlformats.org/drawingml/2006/main">
            <a:ext uri="{FF2B5EF4-FFF2-40B4-BE49-F238E27FC236}">
              <a16:creationId xmlns:a16="http://schemas.microsoft.com/office/drawing/2014/main" id="{293EBFCC-98FF-48C8-A25A-271D769AB61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10426700" y="6616700"/>
          <a:ext cx="517469" cy="241226"/>
        </a:xfrm>
        <a:prstGeom xmlns:a="http://schemas.openxmlformats.org/drawingml/2006/main" prst="rect">
          <a:avLst/>
        </a:prstGeom>
      </cdr:spPr>
    </cdr:pic>
  </cdr:relSizeAnchor>
  <cdr:relSizeAnchor xmlns:cdr="http://schemas.openxmlformats.org/drawingml/2006/chartDrawing">
    <cdr:from>
      <cdr:x>0.03356</cdr:x>
      <cdr:y>0.06814</cdr:y>
    </cdr:from>
    <cdr:to>
      <cdr:x>0.17998</cdr:x>
      <cdr:y>0.1593</cdr:y>
    </cdr:to>
    <cdr:pic>
      <cdr:nvPicPr>
        <cdr:cNvPr id="9" name="chart">
          <a:extLst xmlns:a="http://schemas.openxmlformats.org/drawingml/2006/main">
            <a:ext uri="{FF2B5EF4-FFF2-40B4-BE49-F238E27FC236}">
              <a16:creationId xmlns:a16="http://schemas.microsoft.com/office/drawing/2014/main" id="{EF363780-D047-44B9-A148-F8FD533805E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4"/>
        <a:stretch xmlns:a="http://schemas.openxmlformats.org/drawingml/2006/main">
          <a:fillRect/>
        </a:stretch>
      </cdr:blipFill>
      <cdr:spPr>
        <a:xfrm xmlns:a="http://schemas.openxmlformats.org/drawingml/2006/main">
          <a:off x="368247" y="527015"/>
          <a:ext cx="1606638" cy="705059"/>
        </a:xfrm>
        <a:prstGeom xmlns:a="http://schemas.openxmlformats.org/drawingml/2006/main" prst="rect">
          <a:avLst/>
        </a:prstGeom>
      </cdr:spPr>
    </cdr:pic>
  </cdr:relSizeAnchor>
  <cdr:relSizeAnchor xmlns:cdr="http://schemas.openxmlformats.org/drawingml/2006/chartDrawing">
    <cdr:from>
      <cdr:x>0.03299</cdr:x>
      <cdr:y>0.17159</cdr:y>
    </cdr:from>
    <cdr:to>
      <cdr:x>0.04398</cdr:x>
      <cdr:y>0.1913</cdr:y>
    </cdr:to>
    <cdr:sp macro="" textlink="">
      <cdr:nvSpPr>
        <cdr:cNvPr id="4" name="Rectangle 3">
          <a:extLst xmlns:a="http://schemas.openxmlformats.org/drawingml/2006/main">
            <a:ext uri="{FF2B5EF4-FFF2-40B4-BE49-F238E27FC236}">
              <a16:creationId xmlns:a16="http://schemas.microsoft.com/office/drawing/2014/main" id="{982FA6F7-74DE-4F7C-854A-7CD52E006D86}"/>
            </a:ext>
          </a:extLst>
        </cdr:cNvPr>
        <cdr:cNvSpPr/>
      </cdr:nvSpPr>
      <cdr:spPr>
        <a:xfrm xmlns:a="http://schemas.openxmlformats.org/drawingml/2006/main">
          <a:off x="361950" y="1327150"/>
          <a:ext cx="120650" cy="152400"/>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0.07755</cdr:x>
      <cdr:y>0.24302</cdr:y>
    </cdr:from>
    <cdr:to>
      <cdr:x>0.16088</cdr:x>
      <cdr:y>0.33125</cdr:y>
    </cdr:to>
    <cdr:pic>
      <cdr:nvPicPr>
        <cdr:cNvPr id="17" name="chart">
          <a:extLst xmlns:a="http://schemas.openxmlformats.org/drawingml/2006/main">
            <a:ext uri="{FF2B5EF4-FFF2-40B4-BE49-F238E27FC236}">
              <a16:creationId xmlns:a16="http://schemas.microsoft.com/office/drawing/2014/main" id="{4C0E0F31-992A-4739-8DDF-2DC2CB5EB03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850900" y="1879600"/>
          <a:ext cx="914363" cy="682397"/>
        </a:xfrm>
        <a:prstGeom xmlns:a="http://schemas.openxmlformats.org/drawingml/2006/main" prst="rect">
          <a:avLst/>
        </a:prstGeom>
      </cdr:spPr>
    </cdr:pic>
  </cdr:relSizeAnchor>
</c:userShapes>
</file>

<file path=xl/drawings/drawing41.xml><?xml version="1.0" encoding="utf-8"?>
<c:userShapes xmlns:c="http://schemas.openxmlformats.org/drawingml/2006/chart">
  <cdr:relSizeAnchor xmlns:cdr="http://schemas.openxmlformats.org/drawingml/2006/chartDrawing">
    <cdr:from>
      <cdr:x>0.12044</cdr:x>
      <cdr:y>0.24552</cdr:y>
    </cdr:from>
    <cdr:to>
      <cdr:x>0.21326</cdr:x>
      <cdr:y>0.32055</cdr:y>
    </cdr:to>
    <cdr:sp macro="" textlink="">
      <cdr:nvSpPr>
        <cdr:cNvPr id="3" name="TextBox 1">
          <a:extLst xmlns:a="http://schemas.openxmlformats.org/drawingml/2006/main">
            <a:ext uri="{FF2B5EF4-FFF2-40B4-BE49-F238E27FC236}">
              <a16:creationId xmlns:a16="http://schemas.microsoft.com/office/drawing/2014/main" id="{114F2622-4C76-430F-A380-125EF6B98F34}"/>
            </a:ext>
          </a:extLst>
        </cdr:cNvPr>
        <cdr:cNvSpPr txBox="1"/>
      </cdr:nvSpPr>
      <cdr:spPr>
        <a:xfrm xmlns:a="http://schemas.openxmlformats.org/drawingml/2006/main">
          <a:off x="1384288" y="1828802"/>
          <a:ext cx="1066812" cy="558798"/>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a:solidFill>
                <a:schemeClr val="tx1">
                  <a:lumMod val="85000"/>
                  <a:lumOff val="15000"/>
                </a:schemeClr>
              </a:solidFill>
            </a:rPr>
            <a:t>R = 0.65</a:t>
          </a:r>
        </a:p>
        <a:p xmlns:a="http://schemas.openxmlformats.org/drawingml/2006/main">
          <a:pPr algn="ctr"/>
          <a:r>
            <a:rPr lang="en-GB" sz="1400" b="1">
              <a:solidFill>
                <a:schemeClr val="tx1">
                  <a:lumMod val="85000"/>
                  <a:lumOff val="15000"/>
                </a:schemeClr>
              </a:solidFill>
            </a:rPr>
            <a:t>p = 2.5E-5</a:t>
          </a:r>
        </a:p>
      </cdr:txBody>
    </cdr:sp>
  </cdr:relSizeAnchor>
  <cdr:relSizeAnchor xmlns:cdr="http://schemas.openxmlformats.org/drawingml/2006/chartDrawing">
    <cdr:from>
      <cdr:x>0.09392</cdr:x>
      <cdr:y>0.30435</cdr:y>
    </cdr:from>
    <cdr:to>
      <cdr:x>0.23204</cdr:x>
      <cdr:y>0.46462</cdr:y>
    </cdr:to>
    <cdr:sp macro="" textlink="">
      <cdr:nvSpPr>
        <cdr:cNvPr id="8" name="TextBox 1">
          <a:extLst xmlns:a="http://schemas.openxmlformats.org/drawingml/2006/main">
            <a:ext uri="{FF2B5EF4-FFF2-40B4-BE49-F238E27FC236}">
              <a16:creationId xmlns:a16="http://schemas.microsoft.com/office/drawing/2014/main" id="{38816811-B052-4096-8D44-0F084A7B0815}"/>
            </a:ext>
          </a:extLst>
        </cdr:cNvPr>
        <cdr:cNvSpPr txBox="1"/>
      </cdr:nvSpPr>
      <cdr:spPr>
        <a:xfrm xmlns:a="http://schemas.openxmlformats.org/drawingml/2006/main">
          <a:off x="1079500" y="2266950"/>
          <a:ext cx="1587500" cy="11938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ct val="90000"/>
            </a:lnSpc>
          </a:pPr>
          <a:r>
            <a:rPr lang="en-GB" sz="1600" b="1">
              <a:solidFill>
                <a:schemeClr val="tx1">
                  <a:lumMod val="85000"/>
                  <a:lumOff val="15000"/>
                </a:schemeClr>
              </a:solidFill>
            </a:rPr>
            <a:t>High</a:t>
          </a:r>
          <a:r>
            <a:rPr lang="en-GB" sz="1600" b="1" baseline="0">
              <a:solidFill>
                <a:schemeClr val="tx1">
                  <a:lumMod val="85000"/>
                  <a:lumOff val="15000"/>
                </a:schemeClr>
              </a:solidFill>
            </a:rPr>
            <a:t> rank number = high commitment;</a:t>
          </a:r>
        </a:p>
        <a:p xmlns:a="http://schemas.openxmlformats.org/drawingml/2006/main">
          <a:pPr algn="ctr">
            <a:lnSpc>
              <a:spcPct val="90000"/>
            </a:lnSpc>
          </a:pPr>
          <a:r>
            <a:rPr lang="en-GB" sz="1600" b="1" baseline="0">
              <a:solidFill>
                <a:schemeClr val="tx1">
                  <a:lumMod val="85000"/>
                  <a:lumOff val="15000"/>
                </a:schemeClr>
              </a:solidFill>
            </a:rPr>
            <a:t>35 nations</a:t>
          </a:r>
          <a:endParaRPr lang="en-GB" sz="1600" b="1">
            <a:solidFill>
              <a:schemeClr val="tx1">
                <a:lumMod val="85000"/>
                <a:lumOff val="15000"/>
              </a:schemeClr>
            </a:solidFill>
          </a:endParaRPr>
        </a:p>
      </cdr:txBody>
    </cdr:sp>
  </cdr:relSizeAnchor>
  <cdr:relSizeAnchor xmlns:cdr="http://schemas.openxmlformats.org/drawingml/2006/chartDrawing">
    <cdr:from>
      <cdr:x>0.06354</cdr:x>
      <cdr:y>0.66581</cdr:y>
    </cdr:from>
    <cdr:to>
      <cdr:x>0.23039</cdr:x>
      <cdr:y>0.87383</cdr:y>
    </cdr:to>
    <cdr:sp macro="" textlink="">
      <cdr:nvSpPr>
        <cdr:cNvPr id="9" name="TextBox 1">
          <a:extLst xmlns:a="http://schemas.openxmlformats.org/drawingml/2006/main">
            <a:ext uri="{FF2B5EF4-FFF2-40B4-BE49-F238E27FC236}">
              <a16:creationId xmlns:a16="http://schemas.microsoft.com/office/drawing/2014/main" id="{BF9DBF5B-DB23-4723-97E9-C12467928416}"/>
            </a:ext>
          </a:extLst>
        </cdr:cNvPr>
        <cdr:cNvSpPr txBox="1"/>
      </cdr:nvSpPr>
      <cdr:spPr>
        <a:xfrm xmlns:a="http://schemas.openxmlformats.org/drawingml/2006/main">
          <a:off x="730250" y="4959350"/>
          <a:ext cx="1917700" cy="15494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1">
              <a:solidFill>
                <a:schemeClr val="bg1">
                  <a:lumMod val="50000"/>
                </a:schemeClr>
              </a:solidFill>
            </a:rPr>
            <a:t>"How much of an impact, if any, do you believe climate change will have on your life?"</a:t>
          </a:r>
        </a:p>
      </cdr:txBody>
    </cdr:sp>
  </cdr:relSizeAnchor>
  <cdr:relSizeAnchor xmlns:cdr="http://schemas.openxmlformats.org/drawingml/2006/chartDrawing">
    <cdr:from>
      <cdr:x>0.76961</cdr:x>
      <cdr:y>0.18841</cdr:y>
    </cdr:from>
    <cdr:to>
      <cdr:x>0.93646</cdr:x>
      <cdr:y>0.39557</cdr:y>
    </cdr:to>
    <cdr:sp macro="" textlink="">
      <cdr:nvSpPr>
        <cdr:cNvPr id="10" name="TextBox 1">
          <a:extLst xmlns:a="http://schemas.openxmlformats.org/drawingml/2006/main">
            <a:ext uri="{FF2B5EF4-FFF2-40B4-BE49-F238E27FC236}">
              <a16:creationId xmlns:a16="http://schemas.microsoft.com/office/drawing/2014/main" id="{F0799CBE-755A-48EF-B527-2D19F8B66A65}"/>
            </a:ext>
          </a:extLst>
        </cdr:cNvPr>
        <cdr:cNvSpPr txBox="1"/>
      </cdr:nvSpPr>
      <cdr:spPr>
        <a:xfrm xmlns:a="http://schemas.openxmlformats.org/drawingml/2006/main">
          <a:off x="8845550" y="1403350"/>
          <a:ext cx="1917700" cy="154305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a:solidFill>
                <a:schemeClr val="bg1">
                  <a:lumMod val="50000"/>
                </a:schemeClr>
              </a:solidFill>
            </a:rPr>
            <a:t>R = 0.94</a:t>
          </a:r>
        </a:p>
        <a:p xmlns:a="http://schemas.openxmlformats.org/drawingml/2006/main">
          <a:pPr algn="ctr"/>
          <a:r>
            <a:rPr lang="en-GB" sz="1400" b="1">
              <a:solidFill>
                <a:schemeClr val="bg1">
                  <a:lumMod val="50000"/>
                </a:schemeClr>
              </a:solidFill>
            </a:rPr>
            <a:t>p = 2.2E-11</a:t>
          </a:r>
        </a:p>
        <a:p xmlns:a="http://schemas.openxmlformats.org/drawingml/2006/main">
          <a:pPr algn="ctr"/>
          <a:r>
            <a:rPr lang="en-GB" sz="1600" b="1">
              <a:solidFill>
                <a:schemeClr val="bg1">
                  <a:lumMod val="50000"/>
                </a:schemeClr>
              </a:solidFill>
            </a:rPr>
            <a:t>24</a:t>
          </a:r>
          <a:r>
            <a:rPr lang="en-GB" sz="1600" b="1" baseline="0">
              <a:solidFill>
                <a:schemeClr val="bg1">
                  <a:lumMod val="50000"/>
                </a:schemeClr>
              </a:solidFill>
            </a:rPr>
            <a:t> nations</a:t>
          </a:r>
        </a:p>
        <a:p xmlns:a="http://schemas.openxmlformats.org/drawingml/2006/main">
          <a:pPr algn="ctr"/>
          <a:r>
            <a:rPr lang="en-GB" sz="1400" b="1" baseline="0">
              <a:solidFill>
                <a:schemeClr val="bg1">
                  <a:lumMod val="50000"/>
                </a:schemeClr>
              </a:solidFill>
            </a:rPr>
            <a:t>(14 overlapping with the black series)</a:t>
          </a:r>
          <a:r>
            <a:rPr lang="en-GB" sz="1400" b="1">
              <a:solidFill>
                <a:schemeClr val="bg1">
                  <a:lumMod val="50000"/>
                </a:schemeClr>
              </a:solidFill>
            </a:rPr>
            <a:t> </a:t>
          </a:r>
        </a:p>
      </cdr:txBody>
    </cdr:sp>
  </cdr:relSizeAnchor>
  <cdr:relSizeAnchor xmlns:cdr="http://schemas.openxmlformats.org/drawingml/2006/chartDrawing">
    <cdr:from>
      <cdr:x>0.00442</cdr:x>
      <cdr:y>0.00682</cdr:y>
    </cdr:from>
    <cdr:to>
      <cdr:x>0.05635</cdr:x>
      <cdr:y>0.06127</cdr:y>
    </cdr:to>
    <cdr:sp macro="" textlink="">
      <cdr:nvSpPr>
        <cdr:cNvPr id="11" name="TextBox 1">
          <a:extLst xmlns:a="http://schemas.openxmlformats.org/drawingml/2006/main">
            <a:ext uri="{FF2B5EF4-FFF2-40B4-BE49-F238E27FC236}">
              <a16:creationId xmlns:a16="http://schemas.microsoft.com/office/drawing/2014/main" id="{4EE4211D-9E07-4C81-B7BC-A30F3DC9D1C7}"/>
            </a:ext>
          </a:extLst>
        </cdr:cNvPr>
        <cdr:cNvSpPr txBox="1"/>
      </cdr:nvSpPr>
      <cdr:spPr>
        <a:xfrm xmlns:a="http://schemas.openxmlformats.org/drawingml/2006/main">
          <a:off x="50800" y="50800"/>
          <a:ext cx="596900" cy="40557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2000" b="1"/>
            <a:t>F11</a:t>
          </a:r>
        </a:p>
      </cdr:txBody>
    </cdr:sp>
  </cdr:relSizeAnchor>
</c:userShapes>
</file>

<file path=xl/drawings/drawing42.xml><?xml version="1.0" encoding="utf-8"?>
<xdr:wsDr xmlns:xdr="http://schemas.openxmlformats.org/drawingml/2006/spreadsheetDrawing" xmlns:a="http://schemas.openxmlformats.org/drawingml/2006/main">
  <xdr:twoCellAnchor>
    <xdr:from>
      <xdr:col>12</xdr:col>
      <xdr:colOff>6350</xdr:colOff>
      <xdr:row>19</xdr:row>
      <xdr:rowOff>6350</xdr:rowOff>
    </xdr:from>
    <xdr:to>
      <xdr:col>22</xdr:col>
      <xdr:colOff>781050</xdr:colOff>
      <xdr:row>52</xdr:row>
      <xdr:rowOff>50800</xdr:rowOff>
    </xdr:to>
    <xdr:graphicFrame macro="">
      <xdr:nvGraphicFramePr>
        <xdr:cNvPr id="2" name="Chart 1">
          <a:extLst>
            <a:ext uri="{FF2B5EF4-FFF2-40B4-BE49-F238E27FC236}">
              <a16:creationId xmlns:a16="http://schemas.microsoft.com/office/drawing/2014/main" id="{788B75A5-81A0-4B17-BFC6-DEFEE3007D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0.70258</cdr:x>
      <cdr:y>0.09978</cdr:y>
    </cdr:from>
    <cdr:to>
      <cdr:x>0.70332</cdr:x>
      <cdr:y>0.94189</cdr:y>
    </cdr:to>
    <cdr:cxnSp macro="">
      <cdr:nvCxnSpPr>
        <cdr:cNvPr id="6" name="Straight Connector 5">
          <a:extLst xmlns:a="http://schemas.openxmlformats.org/drawingml/2006/main">
            <a:ext uri="{FF2B5EF4-FFF2-40B4-BE49-F238E27FC236}">
              <a16:creationId xmlns:a16="http://schemas.microsoft.com/office/drawing/2014/main" id="{DFE7411E-3A17-49E1-AE57-BEC108DF69B8}"/>
            </a:ext>
          </a:extLst>
        </cdr:cNvPr>
        <cdr:cNvCxnSpPr/>
      </cdr:nvCxnSpPr>
      <cdr:spPr>
        <a:xfrm xmlns:a="http://schemas.openxmlformats.org/drawingml/2006/main" flipH="1">
          <a:off x="6361915" y="610793"/>
          <a:ext cx="6701" cy="5154892"/>
        </a:xfrm>
        <a:prstGeom xmlns:a="http://schemas.openxmlformats.org/drawingml/2006/main" prst="line">
          <a:avLst/>
        </a:prstGeom>
        <a:ln xmlns:a="http://schemas.openxmlformats.org/drawingml/2006/main" w="15875">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0.47679</cdr:x>
      <cdr:y>0.09972</cdr:y>
    </cdr:from>
    <cdr:to>
      <cdr:x>0.47752</cdr:x>
      <cdr:y>0.94183</cdr:y>
    </cdr:to>
    <cdr:cxnSp macro="">
      <cdr:nvCxnSpPr>
        <cdr:cNvPr id="12" name="Straight Connector 11">
          <a:extLst xmlns:a="http://schemas.openxmlformats.org/drawingml/2006/main">
            <a:ext uri="{FF2B5EF4-FFF2-40B4-BE49-F238E27FC236}">
              <a16:creationId xmlns:a16="http://schemas.microsoft.com/office/drawing/2014/main" id="{33D819C0-C744-403D-A8B6-27F41F8F8135}"/>
            </a:ext>
          </a:extLst>
        </cdr:cNvPr>
        <cdr:cNvCxnSpPr/>
      </cdr:nvCxnSpPr>
      <cdr:spPr>
        <a:xfrm xmlns:a="http://schemas.openxmlformats.org/drawingml/2006/main" flipH="1">
          <a:off x="4320419" y="610426"/>
          <a:ext cx="6615" cy="5154892"/>
        </a:xfrm>
        <a:prstGeom xmlns:a="http://schemas.openxmlformats.org/drawingml/2006/main" prst="line">
          <a:avLst/>
        </a:prstGeom>
        <a:ln xmlns:a="http://schemas.openxmlformats.org/drawingml/2006/main" w="15875">
          <a:solidFill>
            <a:srgbClr val="9F14F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0.24941</cdr:x>
      <cdr:y>0.09977</cdr:y>
    </cdr:from>
    <cdr:to>
      <cdr:x>0.25015</cdr:x>
      <cdr:y>0.94188</cdr:y>
    </cdr:to>
    <cdr:cxnSp macro="">
      <cdr:nvCxnSpPr>
        <cdr:cNvPr id="14" name="Straight Connector 13">
          <a:extLst xmlns:a="http://schemas.openxmlformats.org/drawingml/2006/main">
            <a:ext uri="{FF2B5EF4-FFF2-40B4-BE49-F238E27FC236}">
              <a16:creationId xmlns:a16="http://schemas.microsoft.com/office/drawing/2014/main" id="{33D819C0-C744-403D-A8B6-27F41F8F8135}"/>
            </a:ext>
          </a:extLst>
        </cdr:cNvPr>
        <cdr:cNvCxnSpPr/>
      </cdr:nvCxnSpPr>
      <cdr:spPr>
        <a:xfrm xmlns:a="http://schemas.openxmlformats.org/drawingml/2006/main" flipH="1">
          <a:off x="2260051" y="610716"/>
          <a:ext cx="6705" cy="5154892"/>
        </a:xfrm>
        <a:prstGeom xmlns:a="http://schemas.openxmlformats.org/drawingml/2006/main" prst="line">
          <a:avLst/>
        </a:prstGeom>
        <a:ln xmlns:a="http://schemas.openxmlformats.org/drawingml/2006/main" w="15875"/>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0.6377</cdr:x>
      <cdr:y>0.93841</cdr:y>
    </cdr:from>
    <cdr:to>
      <cdr:x>0.78416</cdr:x>
      <cdr:y>0.99582</cdr:y>
    </cdr:to>
    <cdr:sp macro="" textlink="">
      <cdr:nvSpPr>
        <cdr:cNvPr id="21" name="TextBox 1">
          <a:extLst xmlns:a="http://schemas.openxmlformats.org/drawingml/2006/main">
            <a:ext uri="{FF2B5EF4-FFF2-40B4-BE49-F238E27FC236}">
              <a16:creationId xmlns:a16="http://schemas.microsoft.com/office/drawing/2014/main" id="{7040AFFA-2310-48CA-99A3-29BBEBBDBFB9}"/>
            </a:ext>
          </a:extLst>
        </cdr:cNvPr>
        <cdr:cNvSpPr txBox="1"/>
      </cdr:nvSpPr>
      <cdr:spPr>
        <a:xfrm xmlns:a="http://schemas.openxmlformats.org/drawingml/2006/main">
          <a:off x="5778499" y="5744383"/>
          <a:ext cx="1327151" cy="35143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1">
              <a:solidFill>
                <a:srgbClr val="FF0000"/>
              </a:solidFill>
            </a:rPr>
            <a:t>Republican</a:t>
          </a:r>
        </a:p>
      </cdr:txBody>
    </cdr:sp>
  </cdr:relSizeAnchor>
  <cdr:relSizeAnchor xmlns:cdr="http://schemas.openxmlformats.org/drawingml/2006/chartDrawing">
    <cdr:from>
      <cdr:x>0.40446</cdr:x>
      <cdr:y>0.93528</cdr:y>
    </cdr:from>
    <cdr:to>
      <cdr:x>0.56506</cdr:x>
      <cdr:y>0.99269</cdr:y>
    </cdr:to>
    <cdr:sp macro="" textlink="">
      <cdr:nvSpPr>
        <cdr:cNvPr id="22" name="TextBox 1">
          <a:extLst xmlns:a="http://schemas.openxmlformats.org/drawingml/2006/main">
            <a:ext uri="{FF2B5EF4-FFF2-40B4-BE49-F238E27FC236}">
              <a16:creationId xmlns:a16="http://schemas.microsoft.com/office/drawing/2014/main" id="{7040AFFA-2310-48CA-99A3-29BBEBBDBFB9}"/>
            </a:ext>
          </a:extLst>
        </cdr:cNvPr>
        <cdr:cNvSpPr txBox="1"/>
      </cdr:nvSpPr>
      <cdr:spPr>
        <a:xfrm xmlns:a="http://schemas.openxmlformats.org/drawingml/2006/main">
          <a:off x="3454400" y="5689600"/>
          <a:ext cx="1371600" cy="34925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1">
              <a:solidFill>
                <a:srgbClr val="9F14F4"/>
              </a:solidFill>
            </a:rPr>
            <a:t>Independent</a:t>
          </a:r>
        </a:p>
      </cdr:txBody>
    </cdr:sp>
  </cdr:relSizeAnchor>
  <cdr:relSizeAnchor xmlns:cdr="http://schemas.openxmlformats.org/drawingml/2006/chartDrawing">
    <cdr:from>
      <cdr:x>0.21569</cdr:x>
      <cdr:y>0.53609</cdr:y>
    </cdr:from>
    <cdr:to>
      <cdr:x>0.41644</cdr:x>
      <cdr:y>0.5935</cdr:y>
    </cdr:to>
    <cdr:sp macro="" textlink="">
      <cdr:nvSpPr>
        <cdr:cNvPr id="23" name="TextBox 1">
          <a:extLst xmlns:a="http://schemas.openxmlformats.org/drawingml/2006/main">
            <a:ext uri="{FF2B5EF4-FFF2-40B4-BE49-F238E27FC236}">
              <a16:creationId xmlns:a16="http://schemas.microsoft.com/office/drawing/2014/main" id="{3B1EA528-00FC-4D71-8FB8-85012D1D8346}"/>
            </a:ext>
          </a:extLst>
        </cdr:cNvPr>
        <cdr:cNvSpPr txBox="1"/>
      </cdr:nvSpPr>
      <cdr:spPr>
        <a:xfrm xmlns:a="http://schemas.openxmlformats.org/drawingml/2006/main" rot="1582915">
          <a:off x="1954501" y="3281602"/>
          <a:ext cx="1819086" cy="35142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200" b="1">
              <a:solidFill>
                <a:schemeClr val="accent5">
                  <a:lumMod val="50000"/>
                </a:schemeClr>
              </a:solidFill>
            </a:rPr>
            <a:t>Strongly-Aligned</a:t>
          </a:r>
        </a:p>
      </cdr:txBody>
    </cdr:sp>
  </cdr:relSizeAnchor>
  <cdr:relSizeAnchor xmlns:cdr="http://schemas.openxmlformats.org/drawingml/2006/chartDrawing">
    <cdr:from>
      <cdr:x>0.2446</cdr:x>
      <cdr:y>0.8115</cdr:y>
    </cdr:from>
    <cdr:to>
      <cdr:x>0.43498</cdr:x>
      <cdr:y>0.85132</cdr:y>
    </cdr:to>
    <cdr:sp macro="" textlink="">
      <cdr:nvSpPr>
        <cdr:cNvPr id="24" name="TextBox 1">
          <a:extLst xmlns:a="http://schemas.openxmlformats.org/drawingml/2006/main">
            <a:ext uri="{FF2B5EF4-FFF2-40B4-BE49-F238E27FC236}">
              <a16:creationId xmlns:a16="http://schemas.microsoft.com/office/drawing/2014/main" id="{61548140-0ED5-49CC-8EC2-B8420DF6F4BA}"/>
            </a:ext>
          </a:extLst>
        </cdr:cNvPr>
        <cdr:cNvSpPr txBox="1"/>
      </cdr:nvSpPr>
      <cdr:spPr>
        <a:xfrm xmlns:a="http://schemas.openxmlformats.org/drawingml/2006/main" rot="327519">
          <a:off x="2216456" y="4967539"/>
          <a:ext cx="1725120" cy="24375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100" b="1">
              <a:solidFill>
                <a:schemeClr val="accent2">
                  <a:lumMod val="50000"/>
                  <a:alpha val="50000"/>
                </a:schemeClr>
              </a:solidFill>
            </a:rPr>
            <a:t>Almost</a:t>
          </a:r>
          <a:r>
            <a:rPr lang="en-GB" sz="1100" b="1" baseline="0">
              <a:solidFill>
                <a:schemeClr val="accent2">
                  <a:lumMod val="50000"/>
                  <a:alpha val="50000"/>
                </a:schemeClr>
              </a:solidFill>
            </a:rPr>
            <a:t> </a:t>
          </a:r>
          <a:r>
            <a:rPr lang="en-GB" sz="1000" b="1">
              <a:solidFill>
                <a:schemeClr val="accent2">
                  <a:lumMod val="50000"/>
                  <a:alpha val="50000"/>
                </a:schemeClr>
              </a:solidFill>
            </a:rPr>
            <a:t>Fully-Constrained</a:t>
          </a:r>
        </a:p>
      </cdr:txBody>
    </cdr:sp>
  </cdr:relSizeAnchor>
  <cdr:relSizeAnchor xmlns:cdr="http://schemas.openxmlformats.org/drawingml/2006/chartDrawing">
    <cdr:from>
      <cdr:x>0.30893</cdr:x>
      <cdr:y>0.51971</cdr:y>
    </cdr:from>
    <cdr:to>
      <cdr:x>0.50968</cdr:x>
      <cdr:y>0.57712</cdr:y>
    </cdr:to>
    <cdr:sp macro="" textlink="">
      <cdr:nvSpPr>
        <cdr:cNvPr id="19" name="TextBox 1">
          <a:extLst xmlns:a="http://schemas.openxmlformats.org/drawingml/2006/main">
            <a:ext uri="{FF2B5EF4-FFF2-40B4-BE49-F238E27FC236}">
              <a16:creationId xmlns:a16="http://schemas.microsoft.com/office/drawing/2014/main" id="{351F159C-DCDD-4F7E-BE97-B0E710530EBB}"/>
            </a:ext>
          </a:extLst>
        </cdr:cNvPr>
        <cdr:cNvSpPr txBox="1"/>
      </cdr:nvSpPr>
      <cdr:spPr>
        <a:xfrm xmlns:a="http://schemas.openxmlformats.org/drawingml/2006/main" rot="1917914">
          <a:off x="2799397" y="3181350"/>
          <a:ext cx="1819087" cy="35143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200" b="1">
              <a:solidFill>
                <a:schemeClr val="accent5">
                  <a:lumMod val="75000"/>
                </a:schemeClr>
              </a:solidFill>
            </a:rPr>
            <a:t>Medium-Aligned</a:t>
          </a:r>
        </a:p>
      </cdr:txBody>
    </cdr:sp>
  </cdr:relSizeAnchor>
  <cdr:relSizeAnchor xmlns:cdr="http://schemas.openxmlformats.org/drawingml/2006/chartDrawing">
    <cdr:from>
      <cdr:x>0.31599</cdr:x>
      <cdr:y>0.45851</cdr:y>
    </cdr:from>
    <cdr:to>
      <cdr:x>0.51674</cdr:x>
      <cdr:y>0.51592</cdr:y>
    </cdr:to>
    <cdr:sp macro="" textlink="">
      <cdr:nvSpPr>
        <cdr:cNvPr id="27" name="TextBox 1">
          <a:extLst xmlns:a="http://schemas.openxmlformats.org/drawingml/2006/main">
            <a:ext uri="{FF2B5EF4-FFF2-40B4-BE49-F238E27FC236}">
              <a16:creationId xmlns:a16="http://schemas.microsoft.com/office/drawing/2014/main" id="{351F159C-DCDD-4F7E-BE97-B0E710530EBB}"/>
            </a:ext>
          </a:extLst>
        </cdr:cNvPr>
        <cdr:cNvSpPr txBox="1"/>
      </cdr:nvSpPr>
      <cdr:spPr>
        <a:xfrm xmlns:a="http://schemas.openxmlformats.org/drawingml/2006/main" rot="2369933">
          <a:off x="2863368" y="2806699"/>
          <a:ext cx="1819087" cy="35143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200" b="1">
              <a:solidFill>
                <a:schemeClr val="accent5">
                  <a:lumMod val="60000"/>
                  <a:lumOff val="40000"/>
                </a:schemeClr>
              </a:solidFill>
            </a:rPr>
            <a:t>Weakly-Aligned-</a:t>
          </a:r>
        </a:p>
      </cdr:txBody>
    </cdr:sp>
  </cdr:relSizeAnchor>
  <cdr:relSizeAnchor xmlns:cdr="http://schemas.openxmlformats.org/drawingml/2006/chartDrawing">
    <cdr:from>
      <cdr:x>0.52081</cdr:x>
      <cdr:y>0.76763</cdr:y>
    </cdr:from>
    <cdr:to>
      <cdr:x>0.72155</cdr:x>
      <cdr:y>0.82504</cdr:y>
    </cdr:to>
    <cdr:sp macro="" textlink="">
      <cdr:nvSpPr>
        <cdr:cNvPr id="28" name="TextBox 1">
          <a:extLst xmlns:a="http://schemas.openxmlformats.org/drawingml/2006/main">
            <a:ext uri="{FF2B5EF4-FFF2-40B4-BE49-F238E27FC236}">
              <a16:creationId xmlns:a16="http://schemas.microsoft.com/office/drawing/2014/main" id="{9FAABA12-59D7-4008-898C-91364CC6E8F0}"/>
            </a:ext>
          </a:extLst>
        </cdr:cNvPr>
        <cdr:cNvSpPr txBox="1"/>
      </cdr:nvSpPr>
      <cdr:spPr>
        <a:xfrm xmlns:a="http://schemas.openxmlformats.org/drawingml/2006/main" rot="1663494">
          <a:off x="4719275" y="4698998"/>
          <a:ext cx="1818995" cy="35143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200" b="1">
              <a:solidFill>
                <a:schemeClr val="accent2"/>
              </a:solidFill>
            </a:rPr>
            <a:t>Medium-Constrained</a:t>
          </a:r>
        </a:p>
      </cdr:txBody>
    </cdr:sp>
  </cdr:relSizeAnchor>
  <cdr:relSizeAnchor xmlns:cdr="http://schemas.openxmlformats.org/drawingml/2006/chartDrawing">
    <cdr:from>
      <cdr:x>0.05116</cdr:x>
      <cdr:y>0.48341</cdr:y>
    </cdr:from>
    <cdr:to>
      <cdr:x>0.06868</cdr:x>
      <cdr:y>0.50519</cdr:y>
    </cdr:to>
    <cdr:sp macro="" textlink="">
      <cdr:nvSpPr>
        <cdr:cNvPr id="64" name="Star: 5 Points 63">
          <a:extLst xmlns:a="http://schemas.openxmlformats.org/drawingml/2006/main">
            <a:ext uri="{FF2B5EF4-FFF2-40B4-BE49-F238E27FC236}">
              <a16:creationId xmlns:a16="http://schemas.microsoft.com/office/drawing/2014/main" id="{4D07CE53-A05A-417B-B773-E6435B17163E}"/>
            </a:ext>
          </a:extLst>
        </cdr:cNvPr>
        <cdr:cNvSpPr/>
      </cdr:nvSpPr>
      <cdr:spPr>
        <a:xfrm xmlns:a="http://schemas.openxmlformats.org/drawingml/2006/main">
          <a:off x="463580" y="2959125"/>
          <a:ext cx="158757" cy="133324"/>
        </a:xfrm>
        <a:prstGeom xmlns:a="http://schemas.openxmlformats.org/drawingml/2006/main" prst="star5">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0.05116</cdr:x>
      <cdr:y>0.83869</cdr:y>
    </cdr:from>
    <cdr:to>
      <cdr:x>0.06867</cdr:x>
      <cdr:y>0.86048</cdr:y>
    </cdr:to>
    <cdr:sp macro="" textlink="">
      <cdr:nvSpPr>
        <cdr:cNvPr id="65" name="Star: 5 Points 64">
          <a:extLst xmlns:a="http://schemas.openxmlformats.org/drawingml/2006/main">
            <a:ext uri="{FF2B5EF4-FFF2-40B4-BE49-F238E27FC236}">
              <a16:creationId xmlns:a16="http://schemas.microsoft.com/office/drawing/2014/main" id="{2D4ABF77-FFEF-4A30-ACE4-48BBE43DF9E5}"/>
            </a:ext>
          </a:extLst>
        </cdr:cNvPr>
        <cdr:cNvSpPr/>
      </cdr:nvSpPr>
      <cdr:spPr>
        <a:xfrm xmlns:a="http://schemas.openxmlformats.org/drawingml/2006/main">
          <a:off x="463591" y="5133954"/>
          <a:ext cx="158666" cy="133385"/>
        </a:xfrm>
        <a:prstGeom xmlns:a="http://schemas.openxmlformats.org/drawingml/2006/main" prst="star5">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0.05922</cdr:x>
      <cdr:y>0.50622</cdr:y>
    </cdr:from>
    <cdr:to>
      <cdr:x>0.05992</cdr:x>
      <cdr:y>0.83558</cdr:y>
    </cdr:to>
    <cdr:cxnSp macro="">
      <cdr:nvCxnSpPr>
        <cdr:cNvPr id="66" name="Straight Connector 65">
          <a:extLst xmlns:a="http://schemas.openxmlformats.org/drawingml/2006/main">
            <a:ext uri="{FF2B5EF4-FFF2-40B4-BE49-F238E27FC236}">
              <a16:creationId xmlns:a16="http://schemas.microsoft.com/office/drawing/2014/main" id="{E3A56A37-FE42-45DC-B92B-1E88C63989AA}"/>
            </a:ext>
          </a:extLst>
        </cdr:cNvPr>
        <cdr:cNvCxnSpPr/>
      </cdr:nvCxnSpPr>
      <cdr:spPr>
        <a:xfrm xmlns:a="http://schemas.openxmlformats.org/drawingml/2006/main" flipH="1">
          <a:off x="536575" y="3098800"/>
          <a:ext cx="6350" cy="2016125"/>
        </a:xfrm>
        <a:prstGeom xmlns:a="http://schemas.openxmlformats.org/drawingml/2006/main" prst="line">
          <a:avLst/>
        </a:prstGeom>
        <a:ln xmlns:a="http://schemas.openxmlformats.org/drawingml/2006/main" w="15875">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0.02593</cdr:x>
      <cdr:y>0.61411</cdr:y>
    </cdr:from>
    <cdr:to>
      <cdr:x>0.11571</cdr:x>
      <cdr:y>0.72199</cdr:y>
    </cdr:to>
    <cdr:sp macro="" textlink="">
      <cdr:nvSpPr>
        <cdr:cNvPr id="70" name="TextBox 1">
          <a:extLst xmlns:a="http://schemas.openxmlformats.org/drawingml/2006/main">
            <a:ext uri="{FF2B5EF4-FFF2-40B4-BE49-F238E27FC236}">
              <a16:creationId xmlns:a16="http://schemas.microsoft.com/office/drawing/2014/main" id="{1EDF335A-E52B-4AA1-9BED-C336C2C1898E}"/>
            </a:ext>
          </a:extLst>
        </cdr:cNvPr>
        <cdr:cNvSpPr txBox="1"/>
      </cdr:nvSpPr>
      <cdr:spPr>
        <a:xfrm xmlns:a="http://schemas.openxmlformats.org/drawingml/2006/main">
          <a:off x="234799" y="3759213"/>
          <a:ext cx="812951" cy="660387"/>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200" b="0">
              <a:solidFill>
                <a:srgbClr val="FF0000"/>
              </a:solidFill>
            </a:rPr>
            <a:t>2 reference points</a:t>
          </a:r>
        </a:p>
      </cdr:txBody>
    </cdr:sp>
  </cdr:relSizeAnchor>
  <cdr:relSizeAnchor xmlns:cdr="http://schemas.openxmlformats.org/drawingml/2006/chartDrawing">
    <cdr:from>
      <cdr:x>0</cdr:x>
      <cdr:y>0.10477</cdr:y>
    </cdr:from>
    <cdr:to>
      <cdr:x>0.11703</cdr:x>
      <cdr:y>0.28631</cdr:y>
    </cdr:to>
    <cdr:sp macro="" textlink="">
      <cdr:nvSpPr>
        <cdr:cNvPr id="74" name="TextBox 1">
          <a:extLst xmlns:a="http://schemas.openxmlformats.org/drawingml/2006/main">
            <a:ext uri="{FF2B5EF4-FFF2-40B4-BE49-F238E27FC236}">
              <a16:creationId xmlns:a16="http://schemas.microsoft.com/office/drawing/2014/main" id="{E11F0E11-DCB6-4382-93AF-03E6E65CF619}"/>
            </a:ext>
          </a:extLst>
        </cdr:cNvPr>
        <cdr:cNvSpPr txBox="1"/>
      </cdr:nvSpPr>
      <cdr:spPr>
        <a:xfrm xmlns:a="http://schemas.openxmlformats.org/drawingml/2006/main">
          <a:off x="0" y="641318"/>
          <a:ext cx="1060450" cy="1111281"/>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100" b="0">
              <a:solidFill>
                <a:schemeClr val="bg1">
                  <a:lumMod val="50000"/>
                </a:schemeClr>
              </a:solidFill>
            </a:rPr>
            <a:t>Re-sized 'Rest-of-World' insert.</a:t>
          </a:r>
        </a:p>
        <a:p xmlns:a="http://schemas.openxmlformats.org/drawingml/2006/main">
          <a:pPr algn="ctr"/>
          <a:r>
            <a:rPr lang="en-GB" sz="1100" b="0" u="sng" baseline="0">
              <a:solidFill>
                <a:schemeClr val="bg1">
                  <a:lumMod val="50000"/>
                </a:schemeClr>
              </a:solidFill>
            </a:rPr>
            <a:t>Scaled to Dem values.</a:t>
          </a:r>
        </a:p>
      </cdr:txBody>
    </cdr:sp>
  </cdr:relSizeAnchor>
  <cdr:relSizeAnchor xmlns:cdr="http://schemas.openxmlformats.org/drawingml/2006/chartDrawing">
    <cdr:from>
      <cdr:x>0.52207</cdr:x>
      <cdr:y>0.65456</cdr:y>
    </cdr:from>
    <cdr:to>
      <cdr:x>0.72281</cdr:x>
      <cdr:y>0.71197</cdr:y>
    </cdr:to>
    <cdr:sp macro="" textlink="">
      <cdr:nvSpPr>
        <cdr:cNvPr id="95" name="TextBox 1">
          <a:extLst xmlns:a="http://schemas.openxmlformats.org/drawingml/2006/main">
            <a:ext uri="{FF2B5EF4-FFF2-40B4-BE49-F238E27FC236}">
              <a16:creationId xmlns:a16="http://schemas.microsoft.com/office/drawing/2014/main" id="{3E592021-33C0-4D45-90E3-EF5D8CC14A73}"/>
            </a:ext>
          </a:extLst>
        </cdr:cNvPr>
        <cdr:cNvSpPr txBox="1"/>
      </cdr:nvSpPr>
      <cdr:spPr>
        <a:xfrm xmlns:a="http://schemas.openxmlformats.org/drawingml/2006/main" rot="2163138">
          <a:off x="4730751" y="4006849"/>
          <a:ext cx="1818995" cy="35143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200" b="1">
              <a:solidFill>
                <a:schemeClr val="accent2">
                  <a:lumMod val="60000"/>
                  <a:lumOff val="40000"/>
                </a:schemeClr>
              </a:solidFill>
            </a:rPr>
            <a:t>Weakly-Constrained</a:t>
          </a:r>
        </a:p>
      </cdr:txBody>
    </cdr:sp>
  </cdr:relSizeAnchor>
  <cdr:relSizeAnchor xmlns:cdr="http://schemas.openxmlformats.org/drawingml/2006/chartDrawing">
    <cdr:from>
      <cdr:x>0.73352</cdr:x>
      <cdr:y>0.54878</cdr:y>
    </cdr:from>
    <cdr:to>
      <cdr:x>0.90042</cdr:x>
      <cdr:y>0.73135</cdr:y>
    </cdr:to>
    <cdr:sp macro="" textlink="">
      <cdr:nvSpPr>
        <cdr:cNvPr id="78" name="TextBox 1">
          <a:extLst xmlns:a="http://schemas.openxmlformats.org/drawingml/2006/main">
            <a:ext uri="{FF2B5EF4-FFF2-40B4-BE49-F238E27FC236}">
              <a16:creationId xmlns:a16="http://schemas.microsoft.com/office/drawing/2014/main" id="{2493C6DB-F498-4C65-AF69-61AD8A150C78}"/>
            </a:ext>
          </a:extLst>
        </cdr:cNvPr>
        <cdr:cNvSpPr txBox="1"/>
      </cdr:nvSpPr>
      <cdr:spPr>
        <a:xfrm xmlns:a="http://schemas.openxmlformats.org/drawingml/2006/main">
          <a:off x="6642085" y="3373251"/>
          <a:ext cx="1511296" cy="1122221"/>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200" b="0">
              <a:solidFill>
                <a:schemeClr val="accent6"/>
              </a:solidFill>
            </a:rPr>
            <a:t>Similar gradients to WA or WC and</a:t>
          </a:r>
          <a:r>
            <a:rPr lang="en-GB" sz="1200" b="0" baseline="0">
              <a:solidFill>
                <a:schemeClr val="accent6"/>
              </a:solidFill>
            </a:rPr>
            <a:t> with neutral offset on Y axis, to give 'lifted series' just like RoW</a:t>
          </a:r>
          <a:endParaRPr lang="en-GB" sz="1200" b="0">
            <a:solidFill>
              <a:schemeClr val="accent6"/>
            </a:solidFill>
          </a:endParaRPr>
        </a:p>
      </cdr:txBody>
    </cdr:sp>
  </cdr:relSizeAnchor>
  <cdr:relSizeAnchor xmlns:cdr="http://schemas.openxmlformats.org/drawingml/2006/chartDrawing">
    <cdr:from>
      <cdr:x>0.21093</cdr:x>
      <cdr:y>0.39212</cdr:y>
    </cdr:from>
    <cdr:to>
      <cdr:x>0.41168</cdr:x>
      <cdr:y>0.44953</cdr:y>
    </cdr:to>
    <cdr:sp macro="" textlink="">
      <cdr:nvSpPr>
        <cdr:cNvPr id="84" name="TextBox 1">
          <a:extLst xmlns:a="http://schemas.openxmlformats.org/drawingml/2006/main">
            <a:ext uri="{FF2B5EF4-FFF2-40B4-BE49-F238E27FC236}">
              <a16:creationId xmlns:a16="http://schemas.microsoft.com/office/drawing/2014/main" id="{6FFC0393-B5B0-4594-BA6B-AFEB88655340}"/>
            </a:ext>
          </a:extLst>
        </cdr:cNvPr>
        <cdr:cNvSpPr txBox="1"/>
      </cdr:nvSpPr>
      <cdr:spPr>
        <a:xfrm xmlns:a="http://schemas.openxmlformats.org/drawingml/2006/main" rot="2083650">
          <a:off x="1911349" y="2400301"/>
          <a:ext cx="1819086" cy="35143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200" b="1">
              <a:solidFill>
                <a:schemeClr val="accent5"/>
              </a:solidFill>
            </a:rPr>
            <a:t>Weakly-Aligned+</a:t>
          </a:r>
        </a:p>
      </cdr:txBody>
    </cdr:sp>
  </cdr:relSizeAnchor>
  <cdr:relSizeAnchor xmlns:cdr="http://schemas.openxmlformats.org/drawingml/2006/chartDrawing">
    <cdr:from>
      <cdr:x>0.43559</cdr:x>
      <cdr:y>0.42435</cdr:y>
    </cdr:from>
    <cdr:to>
      <cdr:x>0.73999</cdr:x>
      <cdr:y>0.48176</cdr:y>
    </cdr:to>
    <cdr:sp macro="" textlink="">
      <cdr:nvSpPr>
        <cdr:cNvPr id="129" name="TextBox 1">
          <a:extLst xmlns:a="http://schemas.openxmlformats.org/drawingml/2006/main">
            <a:ext uri="{FF2B5EF4-FFF2-40B4-BE49-F238E27FC236}">
              <a16:creationId xmlns:a16="http://schemas.microsoft.com/office/drawing/2014/main" id="{AB5407D6-141E-4135-9C57-8444B37AA863}"/>
            </a:ext>
          </a:extLst>
        </cdr:cNvPr>
        <cdr:cNvSpPr txBox="1"/>
      </cdr:nvSpPr>
      <cdr:spPr>
        <a:xfrm xmlns:a="http://schemas.openxmlformats.org/drawingml/2006/main" rot="2138459">
          <a:off x="3944285" y="2597613"/>
          <a:ext cx="2756355" cy="35143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200" b="1" baseline="0">
              <a:solidFill>
                <a:schemeClr val="accent6">
                  <a:lumMod val="60000"/>
                  <a:lumOff val="40000"/>
                </a:schemeClr>
              </a:solidFill>
            </a:rPr>
            <a:t>W</a:t>
          </a:r>
          <a:r>
            <a:rPr lang="en-GB" sz="1200" b="1">
              <a:solidFill>
                <a:schemeClr val="accent6">
                  <a:lumMod val="60000"/>
                  <a:lumOff val="40000"/>
                </a:schemeClr>
              </a:solidFill>
            </a:rPr>
            <a:t>eakly</a:t>
          </a:r>
          <a:r>
            <a:rPr lang="en-GB" sz="1200" b="1" baseline="0">
              <a:solidFill>
                <a:schemeClr val="accent6">
                  <a:lumMod val="60000"/>
                  <a:lumOff val="40000"/>
                </a:schemeClr>
              </a:solidFill>
            </a:rPr>
            <a:t> Constrained</a:t>
          </a:r>
          <a:r>
            <a:rPr lang="en-GB" sz="1200" b="1">
              <a:solidFill>
                <a:schemeClr val="accent6">
                  <a:lumMod val="60000"/>
                  <a:lumOff val="40000"/>
                </a:schemeClr>
              </a:solidFill>
            </a:rPr>
            <a:t> + Y2 offset</a:t>
          </a:r>
        </a:p>
      </cdr:txBody>
    </cdr:sp>
  </cdr:relSizeAnchor>
  <cdr:relSizeAnchor xmlns:cdr="http://schemas.openxmlformats.org/drawingml/2006/chartDrawing">
    <cdr:from>
      <cdr:x>0.71479</cdr:x>
      <cdr:y>0.79876</cdr:y>
    </cdr:from>
    <cdr:to>
      <cdr:x>0.7295</cdr:x>
      <cdr:y>0.85685</cdr:y>
    </cdr:to>
    <cdr:sp macro="" textlink="">
      <cdr:nvSpPr>
        <cdr:cNvPr id="130" name="Right Brace 129">
          <a:extLst xmlns:a="http://schemas.openxmlformats.org/drawingml/2006/main">
            <a:ext uri="{FF2B5EF4-FFF2-40B4-BE49-F238E27FC236}">
              <a16:creationId xmlns:a16="http://schemas.microsoft.com/office/drawing/2014/main" id="{7A05F1AB-350B-4716-805C-F35269A18BD1}"/>
            </a:ext>
          </a:extLst>
        </cdr:cNvPr>
        <cdr:cNvSpPr/>
      </cdr:nvSpPr>
      <cdr:spPr>
        <a:xfrm xmlns:a="http://schemas.openxmlformats.org/drawingml/2006/main">
          <a:off x="6477034" y="4889529"/>
          <a:ext cx="133316" cy="355571"/>
        </a:xfrm>
        <a:prstGeom xmlns:a="http://schemas.openxmlformats.org/drawingml/2006/main" prst="rightBrace">
          <a:avLst/>
        </a:prstGeom>
        <a:ln xmlns:a="http://schemas.openxmlformats.org/drawingml/2006/main" w="19050">
          <a:solidFill>
            <a:schemeClr val="accent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0.71829</cdr:x>
      <cdr:y>0.75519</cdr:y>
    </cdr:from>
    <cdr:to>
      <cdr:x>0.8338</cdr:x>
      <cdr:y>0.92324</cdr:y>
    </cdr:to>
    <cdr:sp macro="" textlink="">
      <cdr:nvSpPr>
        <cdr:cNvPr id="131" name="TextBox 1">
          <a:extLst xmlns:a="http://schemas.openxmlformats.org/drawingml/2006/main">
            <a:ext uri="{FF2B5EF4-FFF2-40B4-BE49-F238E27FC236}">
              <a16:creationId xmlns:a16="http://schemas.microsoft.com/office/drawing/2014/main" id="{0261261D-4273-4A00-A70B-3E7B0CFA5011}"/>
            </a:ext>
          </a:extLst>
        </cdr:cNvPr>
        <cdr:cNvSpPr txBox="1"/>
      </cdr:nvSpPr>
      <cdr:spPr>
        <a:xfrm xmlns:a="http://schemas.openxmlformats.org/drawingml/2006/main">
          <a:off x="6504176" y="4622821"/>
          <a:ext cx="1045974" cy="1028701"/>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050" b="0" u="sng" baseline="0">
              <a:solidFill>
                <a:schemeClr val="accent1"/>
              </a:solidFill>
            </a:rPr>
            <a:t>Aligned</a:t>
          </a:r>
          <a:r>
            <a:rPr lang="en-GB" sz="1050" b="0" baseline="0">
              <a:solidFill>
                <a:schemeClr val="accent1"/>
              </a:solidFill>
            </a:rPr>
            <a:t> series converges, may have a nexus just to left of Republican line</a:t>
          </a:r>
        </a:p>
      </cdr:txBody>
    </cdr:sp>
  </cdr:relSizeAnchor>
  <cdr:relSizeAnchor xmlns:cdr="http://schemas.openxmlformats.org/drawingml/2006/chartDrawing">
    <cdr:from>
      <cdr:x>0.82691</cdr:x>
      <cdr:y>0.75207</cdr:y>
    </cdr:from>
    <cdr:to>
      <cdr:x>0.84584</cdr:x>
      <cdr:y>0.9222</cdr:y>
    </cdr:to>
    <cdr:sp macro="" textlink="">
      <cdr:nvSpPr>
        <cdr:cNvPr id="132" name="Right Brace 131">
          <a:extLst xmlns:a="http://schemas.openxmlformats.org/drawingml/2006/main">
            <a:ext uri="{FF2B5EF4-FFF2-40B4-BE49-F238E27FC236}">
              <a16:creationId xmlns:a16="http://schemas.microsoft.com/office/drawing/2014/main" id="{C999A637-5BCB-42C1-A9AB-3AF424EF7EBB}"/>
            </a:ext>
          </a:extLst>
        </cdr:cNvPr>
        <cdr:cNvSpPr/>
      </cdr:nvSpPr>
      <cdr:spPr>
        <a:xfrm xmlns:a="http://schemas.openxmlformats.org/drawingml/2006/main">
          <a:off x="7487742" y="4603721"/>
          <a:ext cx="171413" cy="1041434"/>
        </a:xfrm>
        <a:prstGeom xmlns:a="http://schemas.openxmlformats.org/drawingml/2006/main" prst="rightBrace">
          <a:avLst/>
        </a:prstGeom>
        <a:ln xmlns:a="http://schemas.openxmlformats.org/drawingml/2006/main" w="19050">
          <a:solidFill>
            <a:schemeClr val="accent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0.83181</cdr:x>
      <cdr:y>0.76453</cdr:y>
    </cdr:from>
    <cdr:to>
      <cdr:x>0.93483</cdr:x>
      <cdr:y>0.89938</cdr:y>
    </cdr:to>
    <cdr:sp macro="" textlink="">
      <cdr:nvSpPr>
        <cdr:cNvPr id="133" name="TextBox 1">
          <a:extLst xmlns:a="http://schemas.openxmlformats.org/drawingml/2006/main">
            <a:ext uri="{FF2B5EF4-FFF2-40B4-BE49-F238E27FC236}">
              <a16:creationId xmlns:a16="http://schemas.microsoft.com/office/drawing/2014/main" id="{F34872FE-26E3-430F-BFD8-9DE71E594F6D}"/>
            </a:ext>
          </a:extLst>
        </cdr:cNvPr>
        <cdr:cNvSpPr txBox="1"/>
      </cdr:nvSpPr>
      <cdr:spPr>
        <a:xfrm xmlns:a="http://schemas.openxmlformats.org/drawingml/2006/main">
          <a:off x="7537412" y="4679972"/>
          <a:ext cx="933488" cy="825477"/>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050" b="0" u="sng" baseline="0">
              <a:solidFill>
                <a:schemeClr val="accent2"/>
              </a:solidFill>
            </a:rPr>
            <a:t>Constrained</a:t>
          </a:r>
          <a:r>
            <a:rPr lang="en-GB" sz="1050" b="0" baseline="0">
              <a:solidFill>
                <a:schemeClr val="accent2"/>
              </a:solidFill>
            </a:rPr>
            <a:t> series just like RoW</a:t>
          </a:r>
        </a:p>
        <a:p xmlns:a="http://schemas.openxmlformats.org/drawingml/2006/main">
          <a:pPr algn="ctr"/>
          <a:r>
            <a:rPr lang="en-GB" sz="1050" b="0" baseline="0">
              <a:solidFill>
                <a:schemeClr val="accent2"/>
              </a:solidFill>
            </a:rPr>
            <a:t>(within noise)</a:t>
          </a:r>
        </a:p>
      </cdr:txBody>
    </cdr:sp>
  </cdr:relSizeAnchor>
  <cdr:relSizeAnchor xmlns:cdr="http://schemas.openxmlformats.org/drawingml/2006/chartDrawing">
    <cdr:from>
      <cdr:x>0.44313</cdr:x>
      <cdr:y>0.53248</cdr:y>
    </cdr:from>
    <cdr:to>
      <cdr:x>0.70896</cdr:x>
      <cdr:y>0.58989</cdr:y>
    </cdr:to>
    <cdr:sp macro="" textlink="">
      <cdr:nvSpPr>
        <cdr:cNvPr id="26" name="TextBox 1">
          <a:extLst xmlns:a="http://schemas.openxmlformats.org/drawingml/2006/main">
            <a:ext uri="{FF2B5EF4-FFF2-40B4-BE49-F238E27FC236}">
              <a16:creationId xmlns:a16="http://schemas.microsoft.com/office/drawing/2014/main" id="{343B3066-820C-4C49-970E-9F303E936EC2}"/>
            </a:ext>
          </a:extLst>
        </cdr:cNvPr>
        <cdr:cNvSpPr txBox="1"/>
      </cdr:nvSpPr>
      <cdr:spPr>
        <a:xfrm xmlns:a="http://schemas.openxmlformats.org/drawingml/2006/main" rot="2238695">
          <a:off x="4012578" y="3259528"/>
          <a:ext cx="2407166" cy="35142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200" b="1" baseline="0">
              <a:solidFill>
                <a:schemeClr val="accent6">
                  <a:lumMod val="60000"/>
                  <a:lumOff val="40000"/>
                </a:schemeClr>
              </a:solidFill>
            </a:rPr>
            <a:t>W</a:t>
          </a:r>
          <a:r>
            <a:rPr lang="en-GB" sz="1200" b="1">
              <a:solidFill>
                <a:schemeClr val="accent6">
                  <a:lumMod val="60000"/>
                  <a:lumOff val="40000"/>
                </a:schemeClr>
              </a:solidFill>
            </a:rPr>
            <a:t>eakly Aligned</a:t>
          </a:r>
          <a:r>
            <a:rPr lang="en-GB" sz="1200" b="1" baseline="0">
              <a:solidFill>
                <a:schemeClr val="accent6">
                  <a:lumMod val="60000"/>
                  <a:lumOff val="40000"/>
                </a:schemeClr>
              </a:solidFill>
            </a:rPr>
            <a:t> </a:t>
          </a:r>
          <a:r>
            <a:rPr lang="en-GB" sz="1200" b="1">
              <a:solidFill>
                <a:schemeClr val="accent6">
                  <a:lumMod val="60000"/>
                  <a:lumOff val="40000"/>
                </a:schemeClr>
              </a:solidFill>
            </a:rPr>
            <a:t>+ Y1 offset</a:t>
          </a:r>
        </a:p>
      </cdr:txBody>
    </cdr:sp>
  </cdr:relSizeAnchor>
  <cdr:relSizeAnchor xmlns:cdr="http://schemas.openxmlformats.org/drawingml/2006/chartDrawing">
    <cdr:from>
      <cdr:x>0.71479</cdr:x>
      <cdr:y>0.55913</cdr:y>
    </cdr:from>
    <cdr:to>
      <cdr:x>0.73441</cdr:x>
      <cdr:y>0.7168</cdr:y>
    </cdr:to>
    <cdr:sp macro="" textlink="">
      <cdr:nvSpPr>
        <cdr:cNvPr id="134" name="Right Brace 133">
          <a:extLst xmlns:a="http://schemas.openxmlformats.org/drawingml/2006/main">
            <a:ext uri="{FF2B5EF4-FFF2-40B4-BE49-F238E27FC236}">
              <a16:creationId xmlns:a16="http://schemas.microsoft.com/office/drawing/2014/main" id="{91864F67-236F-456D-90EC-71DC472408C8}"/>
            </a:ext>
          </a:extLst>
        </cdr:cNvPr>
        <cdr:cNvSpPr/>
      </cdr:nvSpPr>
      <cdr:spPr>
        <a:xfrm xmlns:a="http://schemas.openxmlformats.org/drawingml/2006/main">
          <a:off x="6477000" y="3422650"/>
          <a:ext cx="177800" cy="965200"/>
        </a:xfrm>
        <a:prstGeom xmlns:a="http://schemas.openxmlformats.org/drawingml/2006/main" prst="rightBrace">
          <a:avLst/>
        </a:prstGeom>
        <a:ln xmlns:a="http://schemas.openxmlformats.org/drawingml/2006/main" w="19050">
          <a:solidFill>
            <a:schemeClr val="accent6">
              <a:lumMod val="60000"/>
              <a:lumOff val="4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0.2754</cdr:x>
      <cdr:y>0.71058</cdr:y>
    </cdr:from>
    <cdr:to>
      <cdr:x>0.47614</cdr:x>
      <cdr:y>0.76799</cdr:y>
    </cdr:to>
    <cdr:sp macro="" textlink="">
      <cdr:nvSpPr>
        <cdr:cNvPr id="135" name="TextBox 1">
          <a:extLst xmlns:a="http://schemas.openxmlformats.org/drawingml/2006/main">
            <a:ext uri="{FF2B5EF4-FFF2-40B4-BE49-F238E27FC236}">
              <a16:creationId xmlns:a16="http://schemas.microsoft.com/office/drawing/2014/main" id="{8223D2E0-8F25-4744-BCC3-A8B877BDA3CB}"/>
            </a:ext>
          </a:extLst>
        </cdr:cNvPr>
        <cdr:cNvSpPr txBox="1"/>
      </cdr:nvSpPr>
      <cdr:spPr>
        <a:xfrm xmlns:a="http://schemas.openxmlformats.org/drawingml/2006/main" rot="1089875">
          <a:off x="2495522" y="4349766"/>
          <a:ext cx="1818996" cy="35143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200" b="1">
              <a:solidFill>
                <a:schemeClr val="accent2">
                  <a:lumMod val="75000"/>
                </a:schemeClr>
              </a:solidFill>
            </a:rPr>
            <a:t>Strongly-Constrained</a:t>
          </a:r>
        </a:p>
      </cdr:txBody>
    </cdr:sp>
  </cdr:relSizeAnchor>
  <cdr:relSizeAnchor xmlns:cdr="http://schemas.openxmlformats.org/drawingml/2006/chartDrawing">
    <cdr:from>
      <cdr:x>0.24947</cdr:x>
      <cdr:y>0.85373</cdr:y>
    </cdr:from>
    <cdr:to>
      <cdr:x>0.70357</cdr:x>
      <cdr:y>0.91131</cdr:y>
    </cdr:to>
    <cdr:cxnSp macro="">
      <cdr:nvCxnSpPr>
        <cdr:cNvPr id="54" name="Straight Connector 53">
          <a:extLst xmlns:a="http://schemas.openxmlformats.org/drawingml/2006/main">
            <a:ext uri="{FF2B5EF4-FFF2-40B4-BE49-F238E27FC236}">
              <a16:creationId xmlns:a16="http://schemas.microsoft.com/office/drawing/2014/main" id="{AE20F3B2-691D-4A3A-A2E9-AB4ABAEC4695}"/>
            </a:ext>
          </a:extLst>
        </cdr:cNvPr>
        <cdr:cNvCxnSpPr/>
      </cdr:nvCxnSpPr>
      <cdr:spPr>
        <a:xfrm xmlns:a="http://schemas.openxmlformats.org/drawingml/2006/main" flipH="1" flipV="1">
          <a:off x="2260600" y="5226050"/>
          <a:ext cx="4114800" cy="352425"/>
        </a:xfrm>
        <a:prstGeom xmlns:a="http://schemas.openxmlformats.org/drawingml/2006/main" prst="line">
          <a:avLst/>
        </a:prstGeom>
        <a:ln xmlns:a="http://schemas.openxmlformats.org/drawingml/2006/main" w="76200">
          <a:solidFill>
            <a:schemeClr val="accent2">
              <a:lumMod val="75000"/>
              <a:alpha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0.30808</cdr:x>
      <cdr:y>0.86131</cdr:y>
    </cdr:from>
    <cdr:to>
      <cdr:x>0.58182</cdr:x>
      <cdr:y>0.89422</cdr:y>
    </cdr:to>
    <cdr:sp macro="" textlink="">
      <cdr:nvSpPr>
        <cdr:cNvPr id="55" name="TextBox 1">
          <a:extLst xmlns:a="http://schemas.openxmlformats.org/drawingml/2006/main">
            <a:ext uri="{FF2B5EF4-FFF2-40B4-BE49-F238E27FC236}">
              <a16:creationId xmlns:a16="http://schemas.microsoft.com/office/drawing/2014/main" id="{8A58C055-91EF-4AC5-91D6-3BC2D7E6212C}"/>
            </a:ext>
          </a:extLst>
        </cdr:cNvPr>
        <cdr:cNvSpPr txBox="1"/>
      </cdr:nvSpPr>
      <cdr:spPr>
        <a:xfrm xmlns:a="http://schemas.openxmlformats.org/drawingml/2006/main" rot="290362">
          <a:off x="2791686" y="5272395"/>
          <a:ext cx="2480473" cy="201455"/>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200" b="1" u="sng">
              <a:solidFill>
                <a:schemeClr val="accent2">
                  <a:lumMod val="50000"/>
                </a:schemeClr>
              </a:solidFill>
            </a:rPr>
            <a:t>Est</a:t>
          </a:r>
          <a:r>
            <a:rPr lang="en-GB" sz="1200" b="1" baseline="0">
              <a:solidFill>
                <a:schemeClr val="accent2">
                  <a:lumMod val="50000"/>
                </a:schemeClr>
              </a:solidFill>
            </a:rPr>
            <a:t> </a:t>
          </a:r>
          <a:r>
            <a:rPr lang="en-GB" sz="1200" b="1">
              <a:solidFill>
                <a:schemeClr val="accent2">
                  <a:lumMod val="50000"/>
                </a:schemeClr>
              </a:solidFill>
            </a:rPr>
            <a:t>Fully-Constrained  from above</a:t>
          </a:r>
        </a:p>
      </cdr:txBody>
    </cdr:sp>
  </cdr:relSizeAnchor>
  <cdr:relSizeAnchor xmlns:cdr="http://schemas.openxmlformats.org/drawingml/2006/chartDrawing">
    <cdr:from>
      <cdr:x>0.41065</cdr:x>
      <cdr:y>0.84232</cdr:y>
    </cdr:from>
    <cdr:to>
      <cdr:x>0.60103</cdr:x>
      <cdr:y>0.88214</cdr:y>
    </cdr:to>
    <cdr:sp macro="" textlink="">
      <cdr:nvSpPr>
        <cdr:cNvPr id="56" name="TextBox 1">
          <a:extLst xmlns:a="http://schemas.openxmlformats.org/drawingml/2006/main">
            <a:ext uri="{FF2B5EF4-FFF2-40B4-BE49-F238E27FC236}">
              <a16:creationId xmlns:a16="http://schemas.microsoft.com/office/drawing/2014/main" id="{FCF6F19D-4575-4ACF-A765-CA13F2A8C0B1}"/>
            </a:ext>
          </a:extLst>
        </cdr:cNvPr>
        <cdr:cNvSpPr txBox="1"/>
      </cdr:nvSpPr>
      <cdr:spPr>
        <a:xfrm xmlns:a="http://schemas.openxmlformats.org/drawingml/2006/main" rot="327519">
          <a:off x="3721100" y="5156199"/>
          <a:ext cx="1725120" cy="24375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100" b="1">
              <a:solidFill>
                <a:schemeClr val="accent2">
                  <a:lumMod val="50000"/>
                  <a:alpha val="50000"/>
                </a:schemeClr>
              </a:solidFill>
            </a:rPr>
            <a:t>↓                                    ↓</a:t>
          </a:r>
          <a:endParaRPr lang="en-GB" sz="1000" b="1">
            <a:solidFill>
              <a:schemeClr val="accent2">
                <a:lumMod val="50000"/>
                <a:alpha val="50000"/>
              </a:schemeClr>
            </a:solidFill>
          </a:endParaRPr>
        </a:p>
      </cdr:txBody>
    </cdr:sp>
  </cdr:relSizeAnchor>
  <cdr:relSizeAnchor xmlns:cdr="http://schemas.openxmlformats.org/drawingml/2006/chartDrawing">
    <cdr:from>
      <cdr:x>0.16522</cdr:x>
      <cdr:y>0.18539</cdr:y>
    </cdr:from>
    <cdr:to>
      <cdr:x>0.18819</cdr:x>
      <cdr:y>0.21729</cdr:y>
    </cdr:to>
    <cdr:sp macro="" textlink="">
      <cdr:nvSpPr>
        <cdr:cNvPr id="77" name="Isosceles Triangle 76">
          <a:extLst xmlns:a="http://schemas.openxmlformats.org/drawingml/2006/main">
            <a:ext uri="{FF2B5EF4-FFF2-40B4-BE49-F238E27FC236}">
              <a16:creationId xmlns:a16="http://schemas.microsoft.com/office/drawing/2014/main" id="{1027C321-00B7-49C7-A2F9-4FC75C599A6B}"/>
            </a:ext>
          </a:extLst>
        </cdr:cNvPr>
        <cdr:cNvSpPr/>
      </cdr:nvSpPr>
      <cdr:spPr>
        <a:xfrm xmlns:a="http://schemas.openxmlformats.org/drawingml/2006/main" rot="5836878">
          <a:off x="1503572" y="1128416"/>
          <a:ext cx="195251" cy="208115"/>
        </a:xfrm>
        <a:prstGeom xmlns:a="http://schemas.openxmlformats.org/drawingml/2006/main" prst="triangle">
          <a:avLst/>
        </a:prstGeom>
        <a:solidFill xmlns:a="http://schemas.openxmlformats.org/drawingml/2006/main">
          <a:schemeClr val="accent6">
            <a:lumMod val="20000"/>
            <a:lumOff val="8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1.10435E-7</cdr:x>
      <cdr:y>0.0083</cdr:y>
    </cdr:from>
    <cdr:to>
      <cdr:x>0.10379</cdr:x>
      <cdr:y>0.06571</cdr:y>
    </cdr:to>
    <cdr:sp macro="" textlink="">
      <cdr:nvSpPr>
        <cdr:cNvPr id="57" name="TextBox 1">
          <a:extLst xmlns:a="http://schemas.openxmlformats.org/drawingml/2006/main">
            <a:ext uri="{FF2B5EF4-FFF2-40B4-BE49-F238E27FC236}">
              <a16:creationId xmlns:a16="http://schemas.microsoft.com/office/drawing/2014/main" id="{E0047F6A-C555-4B00-8197-5F131B09145B}"/>
            </a:ext>
          </a:extLst>
        </cdr:cNvPr>
        <cdr:cNvSpPr txBox="1"/>
      </cdr:nvSpPr>
      <cdr:spPr>
        <a:xfrm xmlns:a="http://schemas.openxmlformats.org/drawingml/2006/main">
          <a:off x="1" y="50808"/>
          <a:ext cx="939800" cy="35142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600" b="1">
              <a:solidFill>
                <a:schemeClr val="tx1"/>
              </a:solidFill>
            </a:rPr>
            <a:t>US/RoW</a:t>
          </a:r>
        </a:p>
      </cdr:txBody>
    </cdr:sp>
  </cdr:relSizeAnchor>
  <cdr:relSizeAnchor xmlns:cdr="http://schemas.openxmlformats.org/drawingml/2006/chartDrawing">
    <cdr:from>
      <cdr:x>0.15849</cdr:x>
      <cdr:y>0.11812</cdr:y>
    </cdr:from>
    <cdr:to>
      <cdr:x>0.20828</cdr:x>
      <cdr:y>1</cdr:y>
    </cdr:to>
    <cdr:pic>
      <cdr:nvPicPr>
        <cdr:cNvPr id="3" name="chart">
          <a:extLst xmlns:a="http://schemas.openxmlformats.org/drawingml/2006/main">
            <a:ext uri="{FF2B5EF4-FFF2-40B4-BE49-F238E27FC236}">
              <a16:creationId xmlns:a16="http://schemas.microsoft.com/office/drawing/2014/main" id="{D1A3A467-B216-4F79-9C2B-8AB6A2F52AB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435101" y="726622"/>
          <a:ext cx="450850" cy="5424714"/>
        </a:xfrm>
        <a:prstGeom xmlns:a="http://schemas.openxmlformats.org/drawingml/2006/main" prst="rect">
          <a:avLst/>
        </a:prstGeom>
      </cdr:spPr>
    </cdr:pic>
  </cdr:relSizeAnchor>
  <cdr:relSizeAnchor xmlns:cdr="http://schemas.openxmlformats.org/drawingml/2006/chartDrawing">
    <cdr:from>
      <cdr:x>0.10161</cdr:x>
      <cdr:y>0.48237</cdr:y>
    </cdr:from>
    <cdr:to>
      <cdr:x>0.15767</cdr:x>
      <cdr:y>0.53475</cdr:y>
    </cdr:to>
    <cdr:sp macro="" textlink="">
      <cdr:nvSpPr>
        <cdr:cNvPr id="48" name="TextBox 1">
          <a:extLst xmlns:a="http://schemas.openxmlformats.org/drawingml/2006/main">
            <a:ext uri="{FF2B5EF4-FFF2-40B4-BE49-F238E27FC236}">
              <a16:creationId xmlns:a16="http://schemas.microsoft.com/office/drawing/2014/main" id="{D2CDD95D-BE94-4E44-80C9-5FE750B72512}"/>
            </a:ext>
          </a:extLst>
        </cdr:cNvPr>
        <cdr:cNvSpPr txBox="1"/>
      </cdr:nvSpPr>
      <cdr:spPr>
        <a:xfrm xmlns:a="http://schemas.openxmlformats.org/drawingml/2006/main">
          <a:off x="920735" y="2952771"/>
          <a:ext cx="508016" cy="32065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a:solidFill>
                <a:schemeClr val="accent1"/>
              </a:solidFill>
            </a:rPr>
            <a:t>SA</a:t>
          </a:r>
        </a:p>
      </cdr:txBody>
    </cdr:sp>
  </cdr:relSizeAnchor>
  <cdr:relSizeAnchor xmlns:cdr="http://schemas.openxmlformats.org/drawingml/2006/chartDrawing">
    <cdr:from>
      <cdr:x>0.09285</cdr:x>
      <cdr:y>0.45591</cdr:y>
    </cdr:from>
    <cdr:to>
      <cdr:x>0.15837</cdr:x>
      <cdr:y>0.50917</cdr:y>
    </cdr:to>
    <cdr:sp macro="" textlink="">
      <cdr:nvSpPr>
        <cdr:cNvPr id="49" name="TextBox 1">
          <a:extLst xmlns:a="http://schemas.openxmlformats.org/drawingml/2006/main">
            <a:ext uri="{FF2B5EF4-FFF2-40B4-BE49-F238E27FC236}">
              <a16:creationId xmlns:a16="http://schemas.microsoft.com/office/drawing/2014/main" id="{D2CDD95D-BE94-4E44-80C9-5FE750B72512}"/>
            </a:ext>
          </a:extLst>
        </cdr:cNvPr>
        <cdr:cNvSpPr txBox="1"/>
      </cdr:nvSpPr>
      <cdr:spPr>
        <a:xfrm xmlns:a="http://schemas.openxmlformats.org/drawingml/2006/main">
          <a:off x="841366" y="2790823"/>
          <a:ext cx="593734" cy="32602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a:solidFill>
                <a:schemeClr val="accent2"/>
              </a:solidFill>
            </a:rPr>
            <a:t>MC</a:t>
          </a:r>
        </a:p>
      </cdr:txBody>
    </cdr:sp>
  </cdr:relSizeAnchor>
  <cdr:relSizeAnchor xmlns:cdr="http://schemas.openxmlformats.org/drawingml/2006/chartDrawing">
    <cdr:from>
      <cdr:x>0.10101</cdr:x>
      <cdr:y>0.38497</cdr:y>
    </cdr:from>
    <cdr:to>
      <cdr:x>0.16308</cdr:x>
      <cdr:y>0.4332</cdr:y>
    </cdr:to>
    <cdr:sp macro="" textlink="">
      <cdr:nvSpPr>
        <cdr:cNvPr id="50" name="TextBox 1">
          <a:extLst xmlns:a="http://schemas.openxmlformats.org/drawingml/2006/main">
            <a:ext uri="{FF2B5EF4-FFF2-40B4-BE49-F238E27FC236}">
              <a16:creationId xmlns:a16="http://schemas.microsoft.com/office/drawing/2014/main" id="{D2CDD95D-BE94-4E44-80C9-5FE750B72512}"/>
            </a:ext>
          </a:extLst>
        </cdr:cNvPr>
        <cdr:cNvSpPr txBox="1"/>
      </cdr:nvSpPr>
      <cdr:spPr>
        <a:xfrm xmlns:a="http://schemas.openxmlformats.org/drawingml/2006/main">
          <a:off x="914669" y="2368089"/>
          <a:ext cx="562050" cy="29667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a:solidFill>
                <a:schemeClr val="accent1"/>
              </a:solidFill>
            </a:rPr>
            <a:t>MA</a:t>
          </a:r>
        </a:p>
      </cdr:txBody>
    </cdr:sp>
  </cdr:relSizeAnchor>
  <cdr:relSizeAnchor xmlns:cdr="http://schemas.openxmlformats.org/drawingml/2006/chartDrawing">
    <cdr:from>
      <cdr:x>0.09675</cdr:x>
      <cdr:y>0.29539</cdr:y>
    </cdr:from>
    <cdr:to>
      <cdr:x>0.14866</cdr:x>
      <cdr:y>0.3445</cdr:y>
    </cdr:to>
    <cdr:sp macro="" textlink="">
      <cdr:nvSpPr>
        <cdr:cNvPr id="51" name="TextBox 1">
          <a:extLst xmlns:a="http://schemas.openxmlformats.org/drawingml/2006/main">
            <a:ext uri="{FF2B5EF4-FFF2-40B4-BE49-F238E27FC236}">
              <a16:creationId xmlns:a16="http://schemas.microsoft.com/office/drawing/2014/main" id="{D2CDD95D-BE94-4E44-80C9-5FE750B72512}"/>
            </a:ext>
          </a:extLst>
        </cdr:cNvPr>
        <cdr:cNvSpPr txBox="1"/>
      </cdr:nvSpPr>
      <cdr:spPr>
        <a:xfrm xmlns:a="http://schemas.openxmlformats.org/drawingml/2006/main">
          <a:off x="876116" y="1808177"/>
          <a:ext cx="470050" cy="300622"/>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a:solidFill>
                <a:schemeClr val="accent1"/>
              </a:solidFill>
            </a:rPr>
            <a:t>WA</a:t>
          </a:r>
        </a:p>
      </cdr:txBody>
    </cdr:sp>
  </cdr:relSizeAnchor>
  <cdr:relSizeAnchor xmlns:cdr="http://schemas.openxmlformats.org/drawingml/2006/chartDrawing">
    <cdr:from>
      <cdr:x>0.0995</cdr:x>
      <cdr:y>0.82209</cdr:y>
    </cdr:from>
    <cdr:to>
      <cdr:x>0.15597</cdr:x>
      <cdr:y>0.8795</cdr:y>
    </cdr:to>
    <cdr:sp macro="" textlink="">
      <cdr:nvSpPr>
        <cdr:cNvPr id="53" name="TextBox 1">
          <a:extLst xmlns:a="http://schemas.openxmlformats.org/drawingml/2006/main">
            <a:ext uri="{FF2B5EF4-FFF2-40B4-BE49-F238E27FC236}">
              <a16:creationId xmlns:a16="http://schemas.microsoft.com/office/drawing/2014/main" id="{9ABD66E5-C519-499F-BD7E-A9212C3FAC28}"/>
            </a:ext>
          </a:extLst>
        </cdr:cNvPr>
        <cdr:cNvSpPr txBox="1"/>
      </cdr:nvSpPr>
      <cdr:spPr>
        <a:xfrm xmlns:a="http://schemas.openxmlformats.org/drawingml/2006/main">
          <a:off x="901656" y="5032351"/>
          <a:ext cx="511700" cy="35142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a:solidFill>
                <a:schemeClr val="accent2"/>
              </a:solidFill>
            </a:rPr>
            <a:t>FC</a:t>
          </a:r>
        </a:p>
      </cdr:txBody>
    </cdr:sp>
  </cdr:relSizeAnchor>
  <cdr:relSizeAnchor xmlns:cdr="http://schemas.openxmlformats.org/drawingml/2006/chartDrawing">
    <cdr:from>
      <cdr:x>0.10441</cdr:x>
      <cdr:y>0.16286</cdr:y>
    </cdr:from>
    <cdr:to>
      <cdr:x>0.16258</cdr:x>
      <cdr:y>0.16805</cdr:y>
    </cdr:to>
    <cdr:cxnSp macro="">
      <cdr:nvCxnSpPr>
        <cdr:cNvPr id="75" name="Straight Connector 74">
          <a:extLst xmlns:a="http://schemas.openxmlformats.org/drawingml/2006/main">
            <a:ext uri="{FF2B5EF4-FFF2-40B4-BE49-F238E27FC236}">
              <a16:creationId xmlns:a16="http://schemas.microsoft.com/office/drawing/2014/main" id="{CBDD79A2-2212-490E-AC4C-EEF4A91CF037}"/>
            </a:ext>
          </a:extLst>
        </cdr:cNvPr>
        <cdr:cNvCxnSpPr/>
      </cdr:nvCxnSpPr>
      <cdr:spPr>
        <a:xfrm xmlns:a="http://schemas.openxmlformats.org/drawingml/2006/main">
          <a:off x="946150" y="996950"/>
          <a:ext cx="527050" cy="31750"/>
        </a:xfrm>
        <a:prstGeom xmlns:a="http://schemas.openxmlformats.org/drawingml/2006/main" prst="line">
          <a:avLst/>
        </a:prstGeom>
        <a:ln xmlns:a="http://schemas.openxmlformats.org/drawingml/2006/main" w="15875">
          <a:solidFill>
            <a:schemeClr val="bg1">
              <a:lumMod val="75000"/>
            </a:schemeClr>
          </a:solidFill>
          <a:headEnd type="ova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0.08871</cdr:x>
      <cdr:y>0.25676</cdr:y>
    </cdr:from>
    <cdr:to>
      <cdr:x>0.13789</cdr:x>
      <cdr:y>0.2972</cdr:y>
    </cdr:to>
    <cdr:sp macro="" textlink="">
      <cdr:nvSpPr>
        <cdr:cNvPr id="96" name="TextBox 1">
          <a:extLst xmlns:a="http://schemas.openxmlformats.org/drawingml/2006/main">
            <a:ext uri="{FF2B5EF4-FFF2-40B4-BE49-F238E27FC236}">
              <a16:creationId xmlns:a16="http://schemas.microsoft.com/office/drawing/2014/main" id="{C7DC1744-E90C-441A-9A42-B11F287A8B43}"/>
            </a:ext>
          </a:extLst>
        </cdr:cNvPr>
        <cdr:cNvSpPr txBox="1"/>
      </cdr:nvSpPr>
      <cdr:spPr>
        <a:xfrm xmlns:a="http://schemas.openxmlformats.org/drawingml/2006/main">
          <a:off x="803258" y="1571731"/>
          <a:ext cx="445330" cy="24755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a:solidFill>
                <a:schemeClr val="accent2"/>
              </a:solidFill>
            </a:rPr>
            <a:t>WC</a:t>
          </a:r>
        </a:p>
      </cdr:txBody>
    </cdr:sp>
  </cdr:relSizeAnchor>
  <cdr:relSizeAnchor xmlns:cdr="http://schemas.openxmlformats.org/drawingml/2006/chartDrawing">
    <cdr:from>
      <cdr:x>0.10576</cdr:x>
      <cdr:y>0.69041</cdr:y>
    </cdr:from>
    <cdr:to>
      <cdr:x>0.15516</cdr:x>
      <cdr:y>0.74073</cdr:y>
    </cdr:to>
    <cdr:sp macro="" textlink="">
      <cdr:nvSpPr>
        <cdr:cNvPr id="52" name="TextBox 1">
          <a:extLst xmlns:a="http://schemas.openxmlformats.org/drawingml/2006/main">
            <a:ext uri="{FF2B5EF4-FFF2-40B4-BE49-F238E27FC236}">
              <a16:creationId xmlns:a16="http://schemas.microsoft.com/office/drawing/2014/main" id="{9ABD66E5-C519-499F-BD7E-A9212C3FAC28}"/>
            </a:ext>
          </a:extLst>
        </cdr:cNvPr>
        <cdr:cNvSpPr txBox="1"/>
      </cdr:nvSpPr>
      <cdr:spPr>
        <a:xfrm xmlns:a="http://schemas.openxmlformats.org/drawingml/2006/main">
          <a:off x="957661" y="4246959"/>
          <a:ext cx="447322" cy="309535"/>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a:solidFill>
                <a:schemeClr val="accent2"/>
              </a:solidFill>
            </a:rPr>
            <a:t>SC</a:t>
          </a:r>
        </a:p>
      </cdr:txBody>
    </cdr:sp>
  </cdr:relSizeAnchor>
  <cdr:relSizeAnchor xmlns:cdr="http://schemas.openxmlformats.org/drawingml/2006/chartDrawing">
    <cdr:from>
      <cdr:x>0.1802</cdr:x>
      <cdr:y>0.19696</cdr:y>
    </cdr:from>
    <cdr:to>
      <cdr:x>0.20754</cdr:x>
      <cdr:y>0.22499</cdr:y>
    </cdr:to>
    <cdr:sp macro="" textlink="">
      <cdr:nvSpPr>
        <cdr:cNvPr id="43" name="Isosceles Triangle 42">
          <a:extLst xmlns:a="http://schemas.openxmlformats.org/drawingml/2006/main">
            <a:ext uri="{FF2B5EF4-FFF2-40B4-BE49-F238E27FC236}">
              <a16:creationId xmlns:a16="http://schemas.microsoft.com/office/drawing/2014/main" id="{47F4CD22-04A4-4EAD-B09A-00AF37D762C4}"/>
            </a:ext>
          </a:extLst>
        </cdr:cNvPr>
        <cdr:cNvSpPr/>
      </cdr:nvSpPr>
      <cdr:spPr>
        <a:xfrm xmlns:a="http://schemas.openxmlformats.org/drawingml/2006/main" rot="15995818">
          <a:off x="1669327" y="1173997"/>
          <a:ext cx="172399" cy="247580"/>
        </a:xfrm>
        <a:prstGeom xmlns:a="http://schemas.openxmlformats.org/drawingml/2006/main" prst="triangle">
          <a:avLst/>
        </a:prstGeom>
        <a:solidFill xmlns:a="http://schemas.openxmlformats.org/drawingml/2006/main">
          <a:schemeClr val="accent6">
            <a:lumMod val="20000"/>
            <a:lumOff val="8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0.15758</cdr:x>
      <cdr:y>0.14113</cdr:y>
    </cdr:from>
    <cdr:to>
      <cdr:x>0.20848</cdr:x>
      <cdr:y>0.895</cdr:y>
    </cdr:to>
    <cdr:sp macro="" textlink="">
      <cdr:nvSpPr>
        <cdr:cNvPr id="16" name="Rectangle 15">
          <a:extLst xmlns:a="http://schemas.openxmlformats.org/drawingml/2006/main">
            <a:ext uri="{FF2B5EF4-FFF2-40B4-BE49-F238E27FC236}">
              <a16:creationId xmlns:a16="http://schemas.microsoft.com/office/drawing/2014/main" id="{BF3EB154-EA52-4063-8859-1234205635A5}"/>
            </a:ext>
          </a:extLst>
        </cdr:cNvPr>
        <cdr:cNvSpPr/>
      </cdr:nvSpPr>
      <cdr:spPr>
        <a:xfrm xmlns:a="http://schemas.openxmlformats.org/drawingml/2006/main">
          <a:off x="1426936" y="868135"/>
          <a:ext cx="460830" cy="4637315"/>
        </a:xfrm>
        <a:prstGeom xmlns:a="http://schemas.openxmlformats.org/drawingml/2006/main" prst="rect">
          <a:avLst/>
        </a:prstGeom>
        <a:noFill xmlns:a="http://schemas.openxmlformats.org/drawingml/2006/main"/>
        <a:ln xmlns:a="http://schemas.openxmlformats.org/drawingml/2006/main">
          <a:solidFill>
            <a:schemeClr val="bg1">
              <a:lumMod val="8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0.00451</cdr:x>
      <cdr:y>0.94396</cdr:y>
    </cdr:from>
    <cdr:to>
      <cdr:x>0.20727</cdr:x>
      <cdr:y>0.99179</cdr:y>
    </cdr:to>
    <cdr:sp macro="" textlink="">
      <cdr:nvSpPr>
        <cdr:cNvPr id="67" name="TextBox 1">
          <a:extLst xmlns:a="http://schemas.openxmlformats.org/drawingml/2006/main">
            <a:ext uri="{FF2B5EF4-FFF2-40B4-BE49-F238E27FC236}">
              <a16:creationId xmlns:a16="http://schemas.microsoft.com/office/drawing/2014/main" id="{584A6147-347D-4239-94C4-D914FD4C6341}"/>
            </a:ext>
          </a:extLst>
        </cdr:cNvPr>
        <cdr:cNvSpPr txBox="1"/>
      </cdr:nvSpPr>
      <cdr:spPr>
        <a:xfrm xmlns:a="http://schemas.openxmlformats.org/drawingml/2006/main">
          <a:off x="40822" y="5806622"/>
          <a:ext cx="1836057" cy="294184"/>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100" b="1">
              <a:solidFill>
                <a:schemeClr val="tx1">
                  <a:lumMod val="75000"/>
                  <a:lumOff val="25000"/>
                </a:schemeClr>
              </a:solidFill>
            </a:rPr>
            <a:t>Public political alignment</a:t>
          </a:r>
        </a:p>
      </cdr:txBody>
    </cdr:sp>
  </cdr:relSizeAnchor>
  <cdr:relSizeAnchor xmlns:cdr="http://schemas.openxmlformats.org/drawingml/2006/chartDrawing">
    <cdr:from>
      <cdr:x>0.18067</cdr:x>
      <cdr:y>0.93737</cdr:y>
    </cdr:from>
    <cdr:to>
      <cdr:x>0.31535</cdr:x>
      <cdr:y>0.99478</cdr:y>
    </cdr:to>
    <cdr:sp macro="" textlink="">
      <cdr:nvSpPr>
        <cdr:cNvPr id="20" name="TextBox 19">
          <a:extLst xmlns:a="http://schemas.openxmlformats.org/drawingml/2006/main">
            <a:ext uri="{FF2B5EF4-FFF2-40B4-BE49-F238E27FC236}">
              <a16:creationId xmlns:a16="http://schemas.microsoft.com/office/drawing/2014/main" id="{7E3CB912-90F1-4C06-BD85-B875F549DA11}"/>
            </a:ext>
          </a:extLst>
        </cdr:cNvPr>
        <cdr:cNvSpPr txBox="1"/>
      </cdr:nvSpPr>
      <cdr:spPr>
        <a:xfrm xmlns:a="http://schemas.openxmlformats.org/drawingml/2006/main">
          <a:off x="1637133" y="5738017"/>
          <a:ext cx="1220368" cy="35142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GB" sz="1600" b="1">
              <a:solidFill>
                <a:schemeClr val="accent1"/>
              </a:solidFill>
            </a:rPr>
            <a:t>Democrat</a:t>
          </a:r>
        </a:p>
      </cdr:txBody>
    </cdr:sp>
  </cdr:relSizeAnchor>
  <cdr:relSizeAnchor xmlns:cdr="http://schemas.openxmlformats.org/drawingml/2006/chartDrawing">
    <cdr:from>
      <cdr:x>0.1412</cdr:x>
      <cdr:y>0.85269</cdr:y>
    </cdr:from>
    <cdr:to>
      <cdr:x>0.24667</cdr:x>
      <cdr:y>0.85269</cdr:y>
    </cdr:to>
    <cdr:cxnSp macro="">
      <cdr:nvCxnSpPr>
        <cdr:cNvPr id="31" name="Straight Connector 30">
          <a:extLst xmlns:a="http://schemas.openxmlformats.org/drawingml/2006/main">
            <a:ext uri="{FF2B5EF4-FFF2-40B4-BE49-F238E27FC236}">
              <a16:creationId xmlns:a16="http://schemas.microsoft.com/office/drawing/2014/main" id="{ED49038A-1B14-4373-8136-9C95A57A10F4}"/>
            </a:ext>
          </a:extLst>
        </cdr:cNvPr>
        <cdr:cNvCxnSpPr/>
      </cdr:nvCxnSpPr>
      <cdr:spPr>
        <a:xfrm xmlns:a="http://schemas.openxmlformats.org/drawingml/2006/main" flipH="1" flipV="1">
          <a:off x="1279508" y="5219674"/>
          <a:ext cx="955711" cy="0"/>
        </a:xfrm>
        <a:prstGeom xmlns:a="http://schemas.openxmlformats.org/drawingml/2006/main" prst="line">
          <a:avLst/>
        </a:prstGeom>
        <a:ln xmlns:a="http://schemas.openxmlformats.org/drawingml/2006/main" w="2222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0.14226</cdr:x>
      <cdr:y>0.49767</cdr:y>
    </cdr:from>
    <cdr:to>
      <cdr:x>0.24387</cdr:x>
      <cdr:y>0.49871</cdr:y>
    </cdr:to>
    <cdr:cxnSp macro="">
      <cdr:nvCxnSpPr>
        <cdr:cNvPr id="34" name="Straight Connector 33">
          <a:extLst xmlns:a="http://schemas.openxmlformats.org/drawingml/2006/main">
            <a:ext uri="{FF2B5EF4-FFF2-40B4-BE49-F238E27FC236}">
              <a16:creationId xmlns:a16="http://schemas.microsoft.com/office/drawing/2014/main" id="{B3C69591-CFCD-44E9-9B16-B7393EABE675}"/>
            </a:ext>
          </a:extLst>
        </cdr:cNvPr>
        <cdr:cNvCxnSpPr/>
      </cdr:nvCxnSpPr>
      <cdr:spPr>
        <a:xfrm xmlns:a="http://schemas.openxmlformats.org/drawingml/2006/main" flipH="1" flipV="1">
          <a:off x="1289078" y="3046424"/>
          <a:ext cx="920734" cy="6367"/>
        </a:xfrm>
        <a:prstGeom xmlns:a="http://schemas.openxmlformats.org/drawingml/2006/main" prst="line">
          <a:avLst/>
        </a:prstGeom>
        <a:ln xmlns:a="http://schemas.openxmlformats.org/drawingml/2006/main" w="2222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0.14556</cdr:x>
      <cdr:y>0.68146</cdr:y>
    </cdr:from>
    <cdr:to>
      <cdr:x>0.24294</cdr:x>
      <cdr:y>0.71627</cdr:y>
    </cdr:to>
    <cdr:cxnSp macro="">
      <cdr:nvCxnSpPr>
        <cdr:cNvPr id="40" name="Straight Connector 39">
          <a:extLst xmlns:a="http://schemas.openxmlformats.org/drawingml/2006/main">
            <a:ext uri="{FF2B5EF4-FFF2-40B4-BE49-F238E27FC236}">
              <a16:creationId xmlns:a16="http://schemas.microsoft.com/office/drawing/2014/main" id="{96F5D6B6-345E-401C-8641-FA92D15BBDA1}"/>
            </a:ext>
          </a:extLst>
        </cdr:cNvPr>
        <cdr:cNvCxnSpPr/>
      </cdr:nvCxnSpPr>
      <cdr:spPr>
        <a:xfrm xmlns:a="http://schemas.openxmlformats.org/drawingml/2006/main" flipH="1">
          <a:off x="1318079" y="4191907"/>
          <a:ext cx="881744" cy="214086"/>
        </a:xfrm>
        <a:prstGeom xmlns:a="http://schemas.openxmlformats.org/drawingml/2006/main" prst="line">
          <a:avLst/>
        </a:prstGeom>
        <a:ln xmlns:a="http://schemas.openxmlformats.org/drawingml/2006/main" w="2222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0.13885</cdr:x>
      <cdr:y>0.3029</cdr:y>
    </cdr:from>
    <cdr:to>
      <cdr:x>0.24474</cdr:x>
      <cdr:y>0.3195</cdr:y>
    </cdr:to>
    <cdr:cxnSp macro="">
      <cdr:nvCxnSpPr>
        <cdr:cNvPr id="45" name="Straight Connector 44">
          <a:extLst xmlns:a="http://schemas.openxmlformats.org/drawingml/2006/main">
            <a:ext uri="{FF2B5EF4-FFF2-40B4-BE49-F238E27FC236}">
              <a16:creationId xmlns:a16="http://schemas.microsoft.com/office/drawing/2014/main" id="{96F5D6B6-345E-401C-8641-FA92D15BBDA1}"/>
            </a:ext>
          </a:extLst>
        </cdr:cNvPr>
        <cdr:cNvCxnSpPr/>
      </cdr:nvCxnSpPr>
      <cdr:spPr>
        <a:xfrm xmlns:a="http://schemas.openxmlformats.org/drawingml/2006/main" flipH="1">
          <a:off x="1257300" y="1854200"/>
          <a:ext cx="958850" cy="101600"/>
        </a:xfrm>
        <a:prstGeom xmlns:a="http://schemas.openxmlformats.org/drawingml/2006/main" prst="line">
          <a:avLst/>
        </a:prstGeom>
        <a:ln xmlns:a="http://schemas.openxmlformats.org/drawingml/2006/main" w="2222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0.14972</cdr:x>
      <cdr:y>0.41079</cdr:y>
    </cdr:from>
    <cdr:to>
      <cdr:x>0.24282</cdr:x>
      <cdr:y>0.41701</cdr:y>
    </cdr:to>
    <cdr:cxnSp macro="">
      <cdr:nvCxnSpPr>
        <cdr:cNvPr id="46" name="Straight Connector 45">
          <a:extLst xmlns:a="http://schemas.openxmlformats.org/drawingml/2006/main">
            <a:ext uri="{FF2B5EF4-FFF2-40B4-BE49-F238E27FC236}">
              <a16:creationId xmlns:a16="http://schemas.microsoft.com/office/drawing/2014/main" id="{96F5D6B6-345E-401C-8641-FA92D15BBDA1}"/>
            </a:ext>
          </a:extLst>
        </cdr:cNvPr>
        <cdr:cNvCxnSpPr/>
      </cdr:nvCxnSpPr>
      <cdr:spPr>
        <a:xfrm xmlns:a="http://schemas.openxmlformats.org/drawingml/2006/main" flipH="1" flipV="1">
          <a:off x="1355725" y="2514600"/>
          <a:ext cx="843034" cy="38086"/>
        </a:xfrm>
        <a:prstGeom xmlns:a="http://schemas.openxmlformats.org/drawingml/2006/main" prst="line">
          <a:avLst/>
        </a:prstGeom>
        <a:ln xmlns:a="http://schemas.openxmlformats.org/drawingml/2006/main" w="2222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0.16059</cdr:x>
      <cdr:y>0.27031</cdr:y>
    </cdr:from>
    <cdr:to>
      <cdr:x>0.24414</cdr:x>
      <cdr:y>0.30809</cdr:y>
    </cdr:to>
    <cdr:cxnSp macro="">
      <cdr:nvCxnSpPr>
        <cdr:cNvPr id="71" name="Straight Connector 70">
          <a:extLst xmlns:a="http://schemas.openxmlformats.org/drawingml/2006/main">
            <a:ext uri="{FF2B5EF4-FFF2-40B4-BE49-F238E27FC236}">
              <a16:creationId xmlns:a16="http://schemas.microsoft.com/office/drawing/2014/main" id="{0B524BB8-6F9A-451B-9EAD-B48D155AB834}"/>
            </a:ext>
          </a:extLst>
        </cdr:cNvPr>
        <cdr:cNvCxnSpPr/>
      </cdr:nvCxnSpPr>
      <cdr:spPr>
        <a:xfrm xmlns:a="http://schemas.openxmlformats.org/drawingml/2006/main" flipH="1">
          <a:off x="1454150" y="1654676"/>
          <a:ext cx="756562" cy="231274"/>
        </a:xfrm>
        <a:prstGeom xmlns:a="http://schemas.openxmlformats.org/drawingml/2006/main" prst="line">
          <a:avLst/>
        </a:prstGeom>
        <a:ln xmlns:a="http://schemas.openxmlformats.org/drawingml/2006/main" w="2222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0.18255</cdr:x>
      <cdr:y>0.12422</cdr:y>
    </cdr:from>
    <cdr:to>
      <cdr:x>0.18325</cdr:x>
      <cdr:y>0.91909</cdr:y>
    </cdr:to>
    <cdr:cxnSp macro="">
      <cdr:nvCxnSpPr>
        <cdr:cNvPr id="4" name="Straight Connector 3">
          <a:extLst xmlns:a="http://schemas.openxmlformats.org/drawingml/2006/main">
            <a:ext uri="{FF2B5EF4-FFF2-40B4-BE49-F238E27FC236}">
              <a16:creationId xmlns:a16="http://schemas.microsoft.com/office/drawing/2014/main" id="{9EC9E893-7DB8-4FD5-8D95-149273E37776}"/>
            </a:ext>
          </a:extLst>
        </cdr:cNvPr>
        <cdr:cNvCxnSpPr/>
      </cdr:nvCxnSpPr>
      <cdr:spPr>
        <a:xfrm xmlns:a="http://schemas.openxmlformats.org/drawingml/2006/main">
          <a:off x="1654175" y="760413"/>
          <a:ext cx="6350" cy="4865687"/>
        </a:xfrm>
        <a:prstGeom xmlns:a="http://schemas.openxmlformats.org/drawingml/2006/main" prst="line">
          <a:avLst/>
        </a:prstGeom>
        <a:ln xmlns:a="http://schemas.openxmlformats.org/drawingml/2006/main" w="2222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0.15849</cdr:x>
      <cdr:y>0.94087</cdr:y>
    </cdr:from>
    <cdr:to>
      <cdr:x>0.21003</cdr:x>
      <cdr:y>0.94139</cdr:y>
    </cdr:to>
    <cdr:cxnSp macro="">
      <cdr:nvCxnSpPr>
        <cdr:cNvPr id="37" name="Straight Connector 36">
          <a:extLst xmlns:a="http://schemas.openxmlformats.org/drawingml/2006/main">
            <a:ext uri="{FF2B5EF4-FFF2-40B4-BE49-F238E27FC236}">
              <a16:creationId xmlns:a16="http://schemas.microsoft.com/office/drawing/2014/main" id="{0DAA7A7C-7558-46D5-97EE-AA55B96018E3}"/>
            </a:ext>
          </a:extLst>
        </cdr:cNvPr>
        <cdr:cNvCxnSpPr/>
      </cdr:nvCxnSpPr>
      <cdr:spPr>
        <a:xfrm xmlns:a="http://schemas.openxmlformats.org/drawingml/2006/main">
          <a:off x="1435100" y="5759453"/>
          <a:ext cx="466725" cy="3172"/>
        </a:xfrm>
        <a:prstGeom xmlns:a="http://schemas.openxmlformats.org/drawingml/2006/main" prst="line">
          <a:avLst/>
        </a:prstGeom>
        <a:ln xmlns:a="http://schemas.openxmlformats.org/drawingml/2006/main">
          <a:solidFill>
            <a:schemeClr val="bg2">
              <a:lumMod val="9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0.15864</cdr:x>
      <cdr:y>0.19682</cdr:y>
    </cdr:from>
    <cdr:to>
      <cdr:x>0.17904</cdr:x>
      <cdr:y>0.22129</cdr:y>
    </cdr:to>
    <cdr:sp macro="" textlink="">
      <cdr:nvSpPr>
        <cdr:cNvPr id="80" name="Isosceles Triangle 79">
          <a:extLst xmlns:a="http://schemas.openxmlformats.org/drawingml/2006/main">
            <a:ext uri="{FF2B5EF4-FFF2-40B4-BE49-F238E27FC236}">
              <a16:creationId xmlns:a16="http://schemas.microsoft.com/office/drawing/2014/main" id="{04F9E9E6-297C-426D-863E-79DFE18BD9BD}"/>
            </a:ext>
          </a:extLst>
        </cdr:cNvPr>
        <cdr:cNvSpPr/>
      </cdr:nvSpPr>
      <cdr:spPr>
        <a:xfrm xmlns:a="http://schemas.openxmlformats.org/drawingml/2006/main" rot="5737032">
          <a:off x="1453973" y="1187382"/>
          <a:ext cx="149759" cy="184676"/>
        </a:xfrm>
        <a:prstGeom xmlns:a="http://schemas.openxmlformats.org/drawingml/2006/main" prst="triangle">
          <a:avLst/>
        </a:prstGeom>
        <a:solidFill xmlns:a="http://schemas.openxmlformats.org/drawingml/2006/main">
          <a:schemeClr val="accent6">
            <a:lumMod val="20000"/>
            <a:lumOff val="8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0.13184</cdr:x>
      <cdr:y>0.27905</cdr:y>
    </cdr:from>
    <cdr:to>
      <cdr:x>0.16209</cdr:x>
      <cdr:y>0.30913</cdr:y>
    </cdr:to>
    <cdr:cxnSp macro="">
      <cdr:nvCxnSpPr>
        <cdr:cNvPr id="10" name="Straight Connector 9">
          <a:extLst xmlns:a="http://schemas.openxmlformats.org/drawingml/2006/main">
            <a:ext uri="{FF2B5EF4-FFF2-40B4-BE49-F238E27FC236}">
              <a16:creationId xmlns:a16="http://schemas.microsoft.com/office/drawing/2014/main" id="{BBC9F800-2AEC-F950-1275-0912A819E381}"/>
            </a:ext>
          </a:extLst>
        </cdr:cNvPr>
        <cdr:cNvCxnSpPr/>
      </cdr:nvCxnSpPr>
      <cdr:spPr>
        <a:xfrm xmlns:a="http://schemas.openxmlformats.org/drawingml/2006/main" flipH="1" flipV="1">
          <a:off x="1193800" y="1708150"/>
          <a:ext cx="273962" cy="184150"/>
        </a:xfrm>
        <a:prstGeom xmlns:a="http://schemas.openxmlformats.org/drawingml/2006/main" prst="line">
          <a:avLst/>
        </a:prstGeom>
        <a:ln xmlns:a="http://schemas.openxmlformats.org/drawingml/2006/main" w="2222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0.05189</cdr:x>
      <cdr:y>0.32573</cdr:y>
    </cdr:from>
    <cdr:to>
      <cdr:x>0.15568</cdr:x>
      <cdr:y>0.39108</cdr:y>
    </cdr:to>
    <cdr:sp macro="" textlink="">
      <cdr:nvSpPr>
        <cdr:cNvPr id="13" name="TextBox 1">
          <a:extLst xmlns:a="http://schemas.openxmlformats.org/drawingml/2006/main">
            <a:ext uri="{FF2B5EF4-FFF2-40B4-BE49-F238E27FC236}">
              <a16:creationId xmlns:a16="http://schemas.microsoft.com/office/drawing/2014/main" id="{2B655C01-246B-6D16-342B-86D5F4BC744E}"/>
            </a:ext>
          </a:extLst>
        </cdr:cNvPr>
        <cdr:cNvSpPr txBox="1"/>
      </cdr:nvSpPr>
      <cdr:spPr>
        <a:xfrm xmlns:a="http://schemas.openxmlformats.org/drawingml/2006/main">
          <a:off x="469900" y="1993900"/>
          <a:ext cx="939800" cy="400049"/>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ct val="90000"/>
            </a:lnSpc>
          </a:pPr>
          <a:r>
            <a:rPr lang="en-GB" sz="1100" b="0">
              <a:solidFill>
                <a:schemeClr val="bg1">
                  <a:lumMod val="50000"/>
                </a:schemeClr>
              </a:solidFill>
            </a:rPr>
            <a:t>Points to WA average</a:t>
          </a:r>
          <a:endParaRPr lang="en-GB" sz="1100" b="0" u="sng" baseline="0">
            <a:solidFill>
              <a:schemeClr val="bg1">
                <a:lumMod val="50000"/>
              </a:schemeClr>
            </a:solidFill>
          </a:endParaRPr>
        </a:p>
      </cdr:txBody>
    </cdr:sp>
  </cdr:relSizeAnchor>
</c:userShapes>
</file>

<file path=xl/drawings/drawing44.xml><?xml version="1.0" encoding="utf-8"?>
<xdr:wsDr xmlns:xdr="http://schemas.openxmlformats.org/drawingml/2006/spreadsheetDrawing" xmlns:a="http://schemas.openxmlformats.org/drawingml/2006/main">
  <xdr:twoCellAnchor>
    <xdr:from>
      <xdr:col>1</xdr:col>
      <xdr:colOff>9524</xdr:colOff>
      <xdr:row>80</xdr:row>
      <xdr:rowOff>0</xdr:rowOff>
    </xdr:from>
    <xdr:to>
      <xdr:col>12</xdr:col>
      <xdr:colOff>0</xdr:colOff>
      <xdr:row>122</xdr:row>
      <xdr:rowOff>12700</xdr:rowOff>
    </xdr:to>
    <xdr:graphicFrame macro="">
      <xdr:nvGraphicFramePr>
        <xdr:cNvPr id="2" name="Chart 1">
          <a:extLst>
            <a:ext uri="{FF2B5EF4-FFF2-40B4-BE49-F238E27FC236}">
              <a16:creationId xmlns:a16="http://schemas.microsoft.com/office/drawing/2014/main" id="{62C1B37E-53B1-4CEC-8963-959470B9E09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1117600</xdr:colOff>
      <xdr:row>40</xdr:row>
      <xdr:rowOff>0</xdr:rowOff>
    </xdr:from>
    <xdr:to>
      <xdr:col>12</xdr:col>
      <xdr:colOff>12700</xdr:colOff>
      <xdr:row>76</xdr:row>
      <xdr:rowOff>19050</xdr:rowOff>
    </xdr:to>
    <xdr:graphicFrame macro="">
      <xdr:nvGraphicFramePr>
        <xdr:cNvPr id="12" name="Chart 11">
          <a:extLst>
            <a:ext uri="{FF2B5EF4-FFF2-40B4-BE49-F238E27FC236}">
              <a16:creationId xmlns:a16="http://schemas.microsoft.com/office/drawing/2014/main" id="{24726AEA-8600-4DFA-B65D-95152E57FE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c:userShapes xmlns:c="http://schemas.openxmlformats.org/drawingml/2006/chart">
  <cdr:relSizeAnchor xmlns:cdr="http://schemas.openxmlformats.org/drawingml/2006/chartDrawing">
    <cdr:from>
      <cdr:x>0.11936</cdr:x>
      <cdr:y>0.35926</cdr:y>
    </cdr:from>
    <cdr:to>
      <cdr:x>0.22375</cdr:x>
      <cdr:y>0.42438</cdr:y>
    </cdr:to>
    <cdr:sp macro="" textlink="">
      <cdr:nvSpPr>
        <cdr:cNvPr id="2" name="TextBox 1">
          <a:extLst xmlns:a="http://schemas.openxmlformats.org/drawingml/2006/main">
            <a:ext uri="{FF2B5EF4-FFF2-40B4-BE49-F238E27FC236}">
              <a16:creationId xmlns:a16="http://schemas.microsoft.com/office/drawing/2014/main" id="{AF63A528-50F8-4C20-A045-2579545B06B8}"/>
            </a:ext>
          </a:extLst>
        </cdr:cNvPr>
        <cdr:cNvSpPr txBox="1"/>
      </cdr:nvSpPr>
      <cdr:spPr>
        <a:xfrm xmlns:a="http://schemas.openxmlformats.org/drawingml/2006/main">
          <a:off x="1356633" y="2796887"/>
          <a:ext cx="1186542" cy="506927"/>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1">
              <a:solidFill>
                <a:schemeClr val="tx1">
                  <a:lumMod val="75000"/>
                  <a:lumOff val="25000"/>
                </a:schemeClr>
              </a:solidFill>
            </a:rPr>
            <a:t>R</a:t>
          </a:r>
          <a:r>
            <a:rPr lang="en-GB" sz="1600" b="1" baseline="0">
              <a:solidFill>
                <a:schemeClr val="tx1">
                  <a:lumMod val="75000"/>
                  <a:lumOff val="25000"/>
                </a:schemeClr>
              </a:solidFill>
            </a:rPr>
            <a:t> = 0.7986</a:t>
          </a:r>
        </a:p>
        <a:p xmlns:a="http://schemas.openxmlformats.org/drawingml/2006/main">
          <a:pPr algn="ctr"/>
          <a:r>
            <a:rPr lang="en-GB" sz="1400" b="1" baseline="0">
              <a:solidFill>
                <a:schemeClr val="tx1">
                  <a:lumMod val="75000"/>
                  <a:lumOff val="25000"/>
                </a:schemeClr>
              </a:solidFill>
            </a:rPr>
            <a:t>p = 2.1E-7</a:t>
          </a:r>
          <a:endParaRPr lang="en-GB" sz="1400" b="1">
            <a:solidFill>
              <a:schemeClr val="tx1">
                <a:lumMod val="75000"/>
                <a:lumOff val="25000"/>
              </a:schemeClr>
            </a:solidFill>
          </a:endParaRPr>
        </a:p>
      </cdr:txBody>
    </cdr:sp>
  </cdr:relSizeAnchor>
  <cdr:relSizeAnchor xmlns:cdr="http://schemas.openxmlformats.org/drawingml/2006/chartDrawing">
    <cdr:from>
      <cdr:x>0.80051</cdr:x>
      <cdr:y>0.4623</cdr:y>
    </cdr:from>
    <cdr:to>
      <cdr:x>0.88076</cdr:x>
      <cdr:y>0.57623</cdr:y>
    </cdr:to>
    <cdr:sp macro="" textlink="">
      <cdr:nvSpPr>
        <cdr:cNvPr id="3" name="Oval 2">
          <a:extLst xmlns:a="http://schemas.openxmlformats.org/drawingml/2006/main">
            <a:ext uri="{FF2B5EF4-FFF2-40B4-BE49-F238E27FC236}">
              <a16:creationId xmlns:a16="http://schemas.microsoft.com/office/drawing/2014/main" id="{91C1C1CF-12B6-44B8-970C-14EBD91141DB}"/>
            </a:ext>
          </a:extLst>
        </cdr:cNvPr>
        <cdr:cNvSpPr/>
      </cdr:nvSpPr>
      <cdr:spPr>
        <a:xfrm xmlns:a="http://schemas.openxmlformats.org/drawingml/2006/main">
          <a:off x="8994797" y="3581409"/>
          <a:ext cx="901715" cy="882616"/>
        </a:xfrm>
        <a:prstGeom xmlns:a="http://schemas.openxmlformats.org/drawingml/2006/main" prst="ellipse">
          <a:avLst/>
        </a:prstGeom>
        <a:noFill xmlns:a="http://schemas.openxmlformats.org/drawingml/2006/main"/>
        <a:ln xmlns:a="http://schemas.openxmlformats.org/drawingml/2006/main" w="25400">
          <a:solidFill>
            <a:schemeClr val="bg1">
              <a:lumMod val="6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0.7406</cdr:x>
      <cdr:y>0.58279</cdr:y>
    </cdr:from>
    <cdr:to>
      <cdr:x>0.93501</cdr:x>
      <cdr:y>0.65</cdr:y>
    </cdr:to>
    <cdr:sp macro="" textlink="">
      <cdr:nvSpPr>
        <cdr:cNvPr id="4" name="TextBox 1">
          <a:extLst xmlns:a="http://schemas.openxmlformats.org/drawingml/2006/main">
            <a:ext uri="{FF2B5EF4-FFF2-40B4-BE49-F238E27FC236}">
              <a16:creationId xmlns:a16="http://schemas.microsoft.com/office/drawing/2014/main" id="{949ECD13-1912-4B6E-A1D0-C057CA20BCA4}"/>
            </a:ext>
          </a:extLst>
        </cdr:cNvPr>
        <cdr:cNvSpPr txBox="1"/>
      </cdr:nvSpPr>
      <cdr:spPr>
        <a:xfrm xmlns:a="http://schemas.openxmlformats.org/drawingml/2006/main">
          <a:off x="8321632" y="4514845"/>
          <a:ext cx="2184454" cy="520676"/>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500" baseline="0">
              <a:solidFill>
                <a:schemeClr val="bg1">
                  <a:lumMod val="50000"/>
                </a:schemeClr>
              </a:solidFill>
            </a:rPr>
            <a:t>Very low populations and just a single </a:t>
          </a:r>
          <a:r>
            <a:rPr lang="en-GB" sz="1500">
              <a:solidFill>
                <a:schemeClr val="bg1">
                  <a:lumMod val="50000"/>
                </a:schemeClr>
              </a:solidFill>
            </a:rPr>
            <a:t>Group</a:t>
          </a:r>
          <a:r>
            <a:rPr lang="en-GB" sz="1500" baseline="0">
              <a:solidFill>
                <a:schemeClr val="bg1">
                  <a:lumMod val="50000"/>
                </a:schemeClr>
              </a:solidFill>
            </a:rPr>
            <a:t> each</a:t>
          </a:r>
          <a:endParaRPr lang="en-GB" sz="1500">
            <a:solidFill>
              <a:schemeClr val="bg1">
                <a:lumMod val="50000"/>
              </a:schemeClr>
            </a:solidFill>
          </a:endParaRPr>
        </a:p>
      </cdr:txBody>
    </cdr:sp>
  </cdr:relSizeAnchor>
</c:userShapes>
</file>

<file path=xl/drawings/drawing46.xml><?xml version="1.0" encoding="utf-8"?>
<c:userShapes xmlns:c="http://schemas.openxmlformats.org/drawingml/2006/chart">
  <cdr:relSizeAnchor xmlns:cdr="http://schemas.openxmlformats.org/drawingml/2006/chartDrawing">
    <cdr:from>
      <cdr:x>0.47407</cdr:x>
      <cdr:y>0.20762</cdr:y>
    </cdr:from>
    <cdr:to>
      <cdr:x>0.59357</cdr:x>
      <cdr:y>0.24574</cdr:y>
    </cdr:to>
    <cdr:sp macro="" textlink="">
      <cdr:nvSpPr>
        <cdr:cNvPr id="2" name="Arrow: Right 1">
          <a:extLst xmlns:a="http://schemas.openxmlformats.org/drawingml/2006/main">
            <a:ext uri="{FF2B5EF4-FFF2-40B4-BE49-F238E27FC236}">
              <a16:creationId xmlns:a16="http://schemas.microsoft.com/office/drawing/2014/main" id="{D27E1361-15B9-4B84-9EC5-03D77C40E920}"/>
            </a:ext>
          </a:extLst>
        </cdr:cNvPr>
        <cdr:cNvSpPr/>
      </cdr:nvSpPr>
      <cdr:spPr>
        <a:xfrm xmlns:a="http://schemas.openxmlformats.org/drawingml/2006/main">
          <a:off x="5340380" y="1625577"/>
          <a:ext cx="1346155" cy="298463"/>
        </a:xfrm>
        <a:prstGeom xmlns:a="http://schemas.openxmlformats.org/drawingml/2006/main" prst="rightArrow">
          <a:avLst/>
        </a:prstGeom>
        <a:solidFill xmlns:a="http://schemas.openxmlformats.org/drawingml/2006/main">
          <a:schemeClr val="bg1">
            <a:lumMod val="65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0.28917</cdr:x>
      <cdr:y>0.1768</cdr:y>
    </cdr:from>
    <cdr:to>
      <cdr:x>0.47914</cdr:x>
      <cdr:y>0.26115</cdr:y>
    </cdr:to>
    <cdr:sp macro="" textlink="">
      <cdr:nvSpPr>
        <cdr:cNvPr id="3" name="TextBox 2">
          <a:extLst xmlns:a="http://schemas.openxmlformats.org/drawingml/2006/main">
            <a:ext uri="{FF2B5EF4-FFF2-40B4-BE49-F238E27FC236}">
              <a16:creationId xmlns:a16="http://schemas.microsoft.com/office/drawing/2014/main" id="{C97BA960-09E5-4B85-9380-1020AED0A44B}"/>
            </a:ext>
          </a:extLst>
        </cdr:cNvPr>
        <cdr:cNvSpPr txBox="1"/>
      </cdr:nvSpPr>
      <cdr:spPr>
        <a:xfrm xmlns:a="http://schemas.openxmlformats.org/drawingml/2006/main">
          <a:off x="3257513" y="1384292"/>
          <a:ext cx="2139988" cy="660423"/>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nchor="ctr"/>
        <a:lstStyle xmlns:a="http://schemas.openxmlformats.org/drawingml/2006/main"/>
        <a:p xmlns:a="http://schemas.openxmlformats.org/drawingml/2006/main">
          <a:pPr algn="ctr"/>
          <a:r>
            <a:rPr lang="en-GB" sz="1600">
              <a:solidFill>
                <a:schemeClr val="bg1">
                  <a:lumMod val="50000"/>
                </a:schemeClr>
              </a:solidFill>
            </a:rPr>
            <a:t>All fall below threshold of a single Group</a:t>
          </a:r>
        </a:p>
      </cdr:txBody>
    </cdr:sp>
  </cdr:relSizeAnchor>
  <cdr:relSizeAnchor xmlns:cdr="http://schemas.openxmlformats.org/drawingml/2006/chartDrawing">
    <cdr:from>
      <cdr:x>0.82187</cdr:x>
      <cdr:y>0.23601</cdr:y>
    </cdr:from>
    <cdr:to>
      <cdr:x>0.83145</cdr:x>
      <cdr:y>0.55556</cdr:y>
    </cdr:to>
    <cdr:sp macro="" textlink="">
      <cdr:nvSpPr>
        <cdr:cNvPr id="4" name="Arrow: Right 3">
          <a:extLst xmlns:a="http://schemas.openxmlformats.org/drawingml/2006/main">
            <a:ext uri="{FF2B5EF4-FFF2-40B4-BE49-F238E27FC236}">
              <a16:creationId xmlns:a16="http://schemas.microsoft.com/office/drawing/2014/main" id="{4702135E-FC9D-43B8-8053-32191BF05BB2}"/>
            </a:ext>
          </a:extLst>
        </cdr:cNvPr>
        <cdr:cNvSpPr/>
      </cdr:nvSpPr>
      <cdr:spPr>
        <a:xfrm xmlns:a="http://schemas.openxmlformats.org/drawingml/2006/main" rot="16200000">
          <a:off x="8061341" y="3044837"/>
          <a:ext cx="2501900" cy="107926"/>
        </a:xfrm>
        <a:prstGeom xmlns:a="http://schemas.openxmlformats.org/drawingml/2006/main" prst="rightArrow">
          <a:avLst>
            <a:gd name="adj1" fmla="val 50000"/>
            <a:gd name="adj2" fmla="val 122308"/>
          </a:avLst>
        </a:prstGeom>
        <a:solidFill xmlns:a="http://schemas.openxmlformats.org/drawingml/2006/main">
          <a:schemeClr val="bg1">
            <a:lumMod val="65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0.82413</cdr:x>
      <cdr:y>0.26927</cdr:y>
    </cdr:from>
    <cdr:to>
      <cdr:x>0.93574</cdr:x>
      <cdr:y>0.49554</cdr:y>
    </cdr:to>
    <cdr:sp macro="" textlink="">
      <cdr:nvSpPr>
        <cdr:cNvPr id="5" name="TextBox 1">
          <a:extLst xmlns:a="http://schemas.openxmlformats.org/drawingml/2006/main">
            <a:ext uri="{FF2B5EF4-FFF2-40B4-BE49-F238E27FC236}">
              <a16:creationId xmlns:a16="http://schemas.microsoft.com/office/drawing/2014/main" id="{3F7DC24F-EF7D-4869-B37E-CD4375965D27}"/>
            </a:ext>
          </a:extLst>
        </cdr:cNvPr>
        <cdr:cNvSpPr txBox="1"/>
      </cdr:nvSpPr>
      <cdr:spPr>
        <a:xfrm xmlns:a="http://schemas.openxmlformats.org/drawingml/2006/main">
          <a:off x="9283700" y="2108239"/>
          <a:ext cx="1257276" cy="1771592"/>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500">
              <a:solidFill>
                <a:schemeClr val="bg1">
                  <a:lumMod val="50000"/>
                </a:schemeClr>
              </a:solidFill>
            </a:rPr>
            <a:t>Very low population. Without</a:t>
          </a:r>
          <a:r>
            <a:rPr lang="en-GB" sz="1500" baseline="0">
              <a:solidFill>
                <a:schemeClr val="bg1">
                  <a:lumMod val="50000"/>
                </a:schemeClr>
              </a:solidFill>
            </a:rPr>
            <a:t> its </a:t>
          </a:r>
          <a:r>
            <a:rPr lang="en-GB" sz="1500">
              <a:solidFill>
                <a:schemeClr val="bg1">
                  <a:lumMod val="50000"/>
                </a:schemeClr>
              </a:solidFill>
            </a:rPr>
            <a:t>single Group, Qatar would move here</a:t>
          </a:r>
        </a:p>
      </cdr:txBody>
    </cdr:sp>
  </cdr:relSizeAnchor>
  <cdr:relSizeAnchor xmlns:cdr="http://schemas.openxmlformats.org/drawingml/2006/chartDrawing">
    <cdr:from>
      <cdr:x>0.6133</cdr:x>
      <cdr:y>0.23439</cdr:y>
    </cdr:from>
    <cdr:to>
      <cdr:x>0.6257</cdr:x>
      <cdr:y>0.46148</cdr:y>
    </cdr:to>
    <cdr:sp macro="" textlink="">
      <cdr:nvSpPr>
        <cdr:cNvPr id="6" name="Arrow: Right 5">
          <a:extLst xmlns:a="http://schemas.openxmlformats.org/drawingml/2006/main">
            <a:ext uri="{FF2B5EF4-FFF2-40B4-BE49-F238E27FC236}">
              <a16:creationId xmlns:a16="http://schemas.microsoft.com/office/drawing/2014/main" id="{445121D8-B843-42D7-B01D-E8A2FB8BFB3B}"/>
            </a:ext>
          </a:extLst>
        </cdr:cNvPr>
        <cdr:cNvSpPr/>
      </cdr:nvSpPr>
      <cdr:spPr>
        <a:xfrm xmlns:a="http://schemas.openxmlformats.org/drawingml/2006/main" rot="5400000">
          <a:off x="6089645" y="2654299"/>
          <a:ext cx="1778001" cy="139707"/>
        </a:xfrm>
        <a:prstGeom xmlns:a="http://schemas.openxmlformats.org/drawingml/2006/main" prst="rightArrow">
          <a:avLst>
            <a:gd name="adj1" fmla="val 50000"/>
            <a:gd name="adj2" fmla="val 122308"/>
          </a:avLst>
        </a:prstGeom>
        <a:solidFill xmlns:a="http://schemas.openxmlformats.org/drawingml/2006/main">
          <a:schemeClr val="bg1">
            <a:lumMod val="65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0.41038</cdr:x>
      <cdr:y>0.30738</cdr:y>
    </cdr:from>
    <cdr:to>
      <cdr:x>0.62345</cdr:x>
      <cdr:y>0.38281</cdr:y>
    </cdr:to>
    <cdr:sp macro="" textlink="">
      <cdr:nvSpPr>
        <cdr:cNvPr id="7" name="TextBox 1">
          <a:extLst xmlns:a="http://schemas.openxmlformats.org/drawingml/2006/main">
            <a:ext uri="{FF2B5EF4-FFF2-40B4-BE49-F238E27FC236}">
              <a16:creationId xmlns:a16="http://schemas.microsoft.com/office/drawing/2014/main" id="{137F7B4B-5B08-47C9-88CD-A83CDDF74456}"/>
            </a:ext>
          </a:extLst>
        </cdr:cNvPr>
        <cdr:cNvSpPr txBox="1"/>
      </cdr:nvSpPr>
      <cdr:spPr>
        <a:xfrm xmlns:a="http://schemas.openxmlformats.org/drawingml/2006/main">
          <a:off x="4622848" y="2406640"/>
          <a:ext cx="2400212" cy="590583"/>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500">
              <a:solidFill>
                <a:schemeClr val="bg1">
                  <a:lumMod val="50000"/>
                </a:schemeClr>
              </a:solidFill>
            </a:rPr>
            <a:t>With</a:t>
          </a:r>
          <a:r>
            <a:rPr lang="en-GB" sz="1500" baseline="0">
              <a:solidFill>
                <a:schemeClr val="bg1">
                  <a:lumMod val="50000"/>
                </a:schemeClr>
              </a:solidFill>
            </a:rPr>
            <a:t> just a single </a:t>
          </a:r>
          <a:r>
            <a:rPr lang="en-GB" sz="1500">
              <a:solidFill>
                <a:schemeClr val="bg1">
                  <a:lumMod val="50000"/>
                </a:schemeClr>
              </a:solidFill>
            </a:rPr>
            <a:t>Group, Singapore would move here</a:t>
          </a:r>
        </a:p>
      </cdr:txBody>
    </cdr:sp>
  </cdr:relSizeAnchor>
  <cdr:relSizeAnchor xmlns:cdr="http://schemas.openxmlformats.org/drawingml/2006/chartDrawing">
    <cdr:from>
      <cdr:x>0.10962</cdr:x>
      <cdr:y>0.30029</cdr:y>
    </cdr:from>
    <cdr:to>
      <cdr:x>0.20404</cdr:x>
      <cdr:y>0.3847</cdr:y>
    </cdr:to>
    <cdr:sp macro="" textlink="">
      <cdr:nvSpPr>
        <cdr:cNvPr id="8" name="TextBox 1">
          <a:extLst xmlns:a="http://schemas.openxmlformats.org/drawingml/2006/main">
            <a:ext uri="{FF2B5EF4-FFF2-40B4-BE49-F238E27FC236}">
              <a16:creationId xmlns:a16="http://schemas.microsoft.com/office/drawing/2014/main" id="{55E1461F-001E-47D6-9DB7-B2F55D90ACD6}"/>
            </a:ext>
          </a:extLst>
        </cdr:cNvPr>
        <cdr:cNvSpPr txBox="1"/>
      </cdr:nvSpPr>
      <cdr:spPr>
        <a:xfrm xmlns:a="http://schemas.openxmlformats.org/drawingml/2006/main">
          <a:off x="1250555" y="2349511"/>
          <a:ext cx="1077173" cy="660388"/>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1">
              <a:solidFill>
                <a:schemeClr val="tx1">
                  <a:lumMod val="75000"/>
                  <a:lumOff val="25000"/>
                </a:schemeClr>
              </a:solidFill>
            </a:rPr>
            <a:t>R</a:t>
          </a:r>
          <a:r>
            <a:rPr lang="en-GB" sz="1600" b="1" baseline="0">
              <a:solidFill>
                <a:schemeClr val="tx1">
                  <a:lumMod val="75000"/>
                  <a:lumOff val="25000"/>
                </a:schemeClr>
              </a:solidFill>
            </a:rPr>
            <a:t> = 0.866</a:t>
          </a:r>
        </a:p>
        <a:p xmlns:a="http://schemas.openxmlformats.org/drawingml/2006/main">
          <a:pPr algn="ctr"/>
          <a:r>
            <a:rPr lang="en-GB" sz="1400" b="1" baseline="0">
              <a:solidFill>
                <a:schemeClr val="tx1">
                  <a:lumMod val="75000"/>
                  <a:lumOff val="25000"/>
                </a:schemeClr>
              </a:solidFill>
            </a:rPr>
            <a:t>p = 1.3E-9</a:t>
          </a:r>
        </a:p>
      </cdr:txBody>
    </cdr:sp>
  </cdr:relSizeAnchor>
</c:userShapes>
</file>

<file path=xl/drawings/drawing47.xml><?xml version="1.0" encoding="utf-8"?>
<xdr:wsDr xmlns:xdr="http://schemas.openxmlformats.org/drawingml/2006/spreadsheetDrawing" xmlns:a="http://schemas.openxmlformats.org/drawingml/2006/main">
  <xdr:twoCellAnchor>
    <xdr:from>
      <xdr:col>5</xdr:col>
      <xdr:colOff>653142</xdr:colOff>
      <xdr:row>6</xdr:row>
      <xdr:rowOff>1074963</xdr:rowOff>
    </xdr:from>
    <xdr:to>
      <xdr:col>19</xdr:col>
      <xdr:colOff>647699</xdr:colOff>
      <xdr:row>36</xdr:row>
      <xdr:rowOff>5443</xdr:rowOff>
    </xdr:to>
    <xdr:graphicFrame macro="">
      <xdr:nvGraphicFramePr>
        <xdr:cNvPr id="3" name="Chart 2">
          <a:extLst>
            <a:ext uri="{FF2B5EF4-FFF2-40B4-BE49-F238E27FC236}">
              <a16:creationId xmlns:a16="http://schemas.microsoft.com/office/drawing/2014/main" id="{035F0865-77B8-4F17-9BDE-36D527D4B49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5443</xdr:colOff>
      <xdr:row>42</xdr:row>
      <xdr:rowOff>2720</xdr:rowOff>
    </xdr:from>
    <xdr:to>
      <xdr:col>20</xdr:col>
      <xdr:colOff>5443</xdr:colOff>
      <xdr:row>71</xdr:row>
      <xdr:rowOff>10886</xdr:rowOff>
    </xdr:to>
    <xdr:graphicFrame macro="">
      <xdr:nvGraphicFramePr>
        <xdr:cNvPr id="2" name="Chart 1">
          <a:extLst>
            <a:ext uri="{FF2B5EF4-FFF2-40B4-BE49-F238E27FC236}">
              <a16:creationId xmlns:a16="http://schemas.microsoft.com/office/drawing/2014/main" id="{608FFCEE-162D-446C-ACAC-CD16BA54186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631373</xdr:colOff>
      <xdr:row>79</xdr:row>
      <xdr:rowOff>8163</xdr:rowOff>
    </xdr:from>
    <xdr:to>
      <xdr:col>21</xdr:col>
      <xdr:colOff>0</xdr:colOff>
      <xdr:row>104</xdr:row>
      <xdr:rowOff>179614</xdr:rowOff>
    </xdr:to>
    <xdr:graphicFrame macro="">
      <xdr:nvGraphicFramePr>
        <xdr:cNvPr id="5" name="Chart 4">
          <a:extLst>
            <a:ext uri="{FF2B5EF4-FFF2-40B4-BE49-F238E27FC236}">
              <a16:creationId xmlns:a16="http://schemas.microsoft.com/office/drawing/2014/main" id="{513A8B42-8E76-40E0-BA10-8E2E036D09E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2720</xdr:colOff>
      <xdr:row>112</xdr:row>
      <xdr:rowOff>8164</xdr:rowOff>
    </xdr:from>
    <xdr:to>
      <xdr:col>26</xdr:col>
      <xdr:colOff>16328</xdr:colOff>
      <xdr:row>146</xdr:row>
      <xdr:rowOff>16328</xdr:rowOff>
    </xdr:to>
    <xdr:graphicFrame macro="">
      <xdr:nvGraphicFramePr>
        <xdr:cNvPr id="4" name="Chart 3">
          <a:extLst>
            <a:ext uri="{FF2B5EF4-FFF2-40B4-BE49-F238E27FC236}">
              <a16:creationId xmlns:a16="http://schemas.microsoft.com/office/drawing/2014/main" id="{5AFB71DB-6BFA-4A12-8917-CFBE319DD0A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2720</xdr:colOff>
      <xdr:row>217</xdr:row>
      <xdr:rowOff>2720</xdr:rowOff>
    </xdr:from>
    <xdr:to>
      <xdr:col>21</xdr:col>
      <xdr:colOff>10886</xdr:colOff>
      <xdr:row>245</xdr:row>
      <xdr:rowOff>10886</xdr:rowOff>
    </xdr:to>
    <xdr:graphicFrame macro="">
      <xdr:nvGraphicFramePr>
        <xdr:cNvPr id="7" name="Chart 6">
          <a:extLst>
            <a:ext uri="{FF2B5EF4-FFF2-40B4-BE49-F238E27FC236}">
              <a16:creationId xmlns:a16="http://schemas.microsoft.com/office/drawing/2014/main" id="{06B9326E-5E39-4D22-A006-CA5A7577CAE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650421</xdr:colOff>
      <xdr:row>168</xdr:row>
      <xdr:rowOff>2722</xdr:rowOff>
    </xdr:from>
    <xdr:to>
      <xdr:col>26</xdr:col>
      <xdr:colOff>21772</xdr:colOff>
      <xdr:row>199</xdr:row>
      <xdr:rowOff>1</xdr:rowOff>
    </xdr:to>
    <xdr:graphicFrame macro="">
      <xdr:nvGraphicFramePr>
        <xdr:cNvPr id="6" name="Chart 5">
          <a:extLst>
            <a:ext uri="{FF2B5EF4-FFF2-40B4-BE49-F238E27FC236}">
              <a16:creationId xmlns:a16="http://schemas.microsoft.com/office/drawing/2014/main" id="{4F512913-036E-48A1-8DF2-D9E8D04669D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650418</xdr:colOff>
      <xdr:row>265</xdr:row>
      <xdr:rowOff>10884</xdr:rowOff>
    </xdr:from>
    <xdr:to>
      <xdr:col>21</xdr:col>
      <xdr:colOff>16328</xdr:colOff>
      <xdr:row>292</xdr:row>
      <xdr:rowOff>179614</xdr:rowOff>
    </xdr:to>
    <xdr:graphicFrame macro="">
      <xdr:nvGraphicFramePr>
        <xdr:cNvPr id="12" name="Chart 11">
          <a:extLst>
            <a:ext uri="{FF2B5EF4-FFF2-40B4-BE49-F238E27FC236}">
              <a16:creationId xmlns:a16="http://schemas.microsoft.com/office/drawing/2014/main" id="{8530E25B-C293-4E7B-ABF9-093EDFDB071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606424</xdr:colOff>
      <xdr:row>305</xdr:row>
      <xdr:rowOff>0</xdr:rowOff>
    </xdr:from>
    <xdr:to>
      <xdr:col>23</xdr:col>
      <xdr:colOff>50800</xdr:colOff>
      <xdr:row>331</xdr:row>
      <xdr:rowOff>228600</xdr:rowOff>
    </xdr:to>
    <xdr:graphicFrame macro="">
      <xdr:nvGraphicFramePr>
        <xdr:cNvPr id="9" name="Chart 8">
          <a:extLst>
            <a:ext uri="{FF2B5EF4-FFF2-40B4-BE49-F238E27FC236}">
              <a16:creationId xmlns:a16="http://schemas.microsoft.com/office/drawing/2014/main" id="{58B98844-6E84-4672-82A5-18913F4A985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603250</xdr:colOff>
      <xdr:row>374</xdr:row>
      <xdr:rowOff>0</xdr:rowOff>
    </xdr:from>
    <xdr:to>
      <xdr:col>25</xdr:col>
      <xdr:colOff>12700</xdr:colOff>
      <xdr:row>405</xdr:row>
      <xdr:rowOff>6350</xdr:rowOff>
    </xdr:to>
    <xdr:graphicFrame macro="">
      <xdr:nvGraphicFramePr>
        <xdr:cNvPr id="8" name="Chart 7">
          <a:extLst>
            <a:ext uri="{FF2B5EF4-FFF2-40B4-BE49-F238E27FC236}">
              <a16:creationId xmlns:a16="http://schemas.microsoft.com/office/drawing/2014/main" id="{05C92FC8-40C6-F841-175C-5744220CA53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0</xdr:colOff>
      <xdr:row>374</xdr:row>
      <xdr:rowOff>0</xdr:rowOff>
    </xdr:from>
    <xdr:to>
      <xdr:col>46</xdr:col>
      <xdr:colOff>25400</xdr:colOff>
      <xdr:row>405</xdr:row>
      <xdr:rowOff>6350</xdr:rowOff>
    </xdr:to>
    <xdr:graphicFrame macro="">
      <xdr:nvGraphicFramePr>
        <xdr:cNvPr id="11" name="Chart 10">
          <a:extLst>
            <a:ext uri="{FF2B5EF4-FFF2-40B4-BE49-F238E27FC236}">
              <a16:creationId xmlns:a16="http://schemas.microsoft.com/office/drawing/2014/main" id="{A690DC06-3F65-4207-90F6-C812A44D24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28</xdr:col>
      <xdr:colOff>247650</xdr:colOff>
      <xdr:row>405</xdr:row>
      <xdr:rowOff>50800</xdr:rowOff>
    </xdr:from>
    <xdr:to>
      <xdr:col>28</xdr:col>
      <xdr:colOff>400050</xdr:colOff>
      <xdr:row>405</xdr:row>
      <xdr:rowOff>196850</xdr:rowOff>
    </xdr:to>
    <xdr:sp macro="" textlink="">
      <xdr:nvSpPr>
        <xdr:cNvPr id="13" name="Oval 12">
          <a:extLst>
            <a:ext uri="{FF2B5EF4-FFF2-40B4-BE49-F238E27FC236}">
              <a16:creationId xmlns:a16="http://schemas.microsoft.com/office/drawing/2014/main" id="{B7B73792-BB82-488D-BC89-C3B7D5D647A4}"/>
            </a:ext>
          </a:extLst>
        </xdr:cNvPr>
        <xdr:cNvSpPr/>
      </xdr:nvSpPr>
      <xdr:spPr>
        <a:xfrm>
          <a:off x="19894550" y="95599250"/>
          <a:ext cx="152400" cy="146050"/>
        </a:xfrm>
        <a:prstGeom prst="ellipse">
          <a:avLst/>
        </a:prstGeom>
        <a:solidFill>
          <a:schemeClr val="tx1">
            <a:lumMod val="75000"/>
            <a:lumOff val="25000"/>
          </a:schemeClr>
        </a:solidFill>
        <a:ln w="254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32</xdr:col>
      <xdr:colOff>171450</xdr:colOff>
      <xdr:row>405</xdr:row>
      <xdr:rowOff>38100</xdr:rowOff>
    </xdr:from>
    <xdr:to>
      <xdr:col>32</xdr:col>
      <xdr:colOff>349250</xdr:colOff>
      <xdr:row>405</xdr:row>
      <xdr:rowOff>196850</xdr:rowOff>
    </xdr:to>
    <xdr:grpSp>
      <xdr:nvGrpSpPr>
        <xdr:cNvPr id="14" name="Group 13">
          <a:extLst>
            <a:ext uri="{FF2B5EF4-FFF2-40B4-BE49-F238E27FC236}">
              <a16:creationId xmlns:a16="http://schemas.microsoft.com/office/drawing/2014/main" id="{19EAC0F9-52D4-4ED6-AA2E-870DA62834F8}"/>
            </a:ext>
          </a:extLst>
        </xdr:cNvPr>
        <xdr:cNvGrpSpPr/>
      </xdr:nvGrpSpPr>
      <xdr:grpSpPr>
        <a:xfrm>
          <a:off x="22256750" y="97377250"/>
          <a:ext cx="177800" cy="158750"/>
          <a:chOff x="1397000" y="140677900"/>
          <a:chExt cx="361950" cy="336550"/>
        </a:xfrm>
      </xdr:grpSpPr>
      <xdr:cxnSp macro="">
        <xdr:nvCxnSpPr>
          <xdr:cNvPr id="15" name="Straight Connector 14">
            <a:extLst>
              <a:ext uri="{FF2B5EF4-FFF2-40B4-BE49-F238E27FC236}">
                <a16:creationId xmlns:a16="http://schemas.microsoft.com/office/drawing/2014/main" id="{8FE705D8-441A-4AE8-6FFD-FE0E56E48351}"/>
              </a:ext>
            </a:extLst>
          </xdr:cNvPr>
          <xdr:cNvCxnSpPr/>
        </xdr:nvCxnSpPr>
        <xdr:spPr>
          <a:xfrm>
            <a:off x="1397000" y="140690600"/>
            <a:ext cx="361950" cy="323850"/>
          </a:xfrm>
          <a:prstGeom prst="line">
            <a:avLst/>
          </a:prstGeom>
          <a:ln w="22225">
            <a:solidFill>
              <a:schemeClr val="tx1">
                <a:lumMod val="85000"/>
                <a:lumOff val="1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6" name="Straight Connector 15">
            <a:extLst>
              <a:ext uri="{FF2B5EF4-FFF2-40B4-BE49-F238E27FC236}">
                <a16:creationId xmlns:a16="http://schemas.microsoft.com/office/drawing/2014/main" id="{19DD3BB8-5AA5-87C4-CD8A-A91EDBE93A8D}"/>
              </a:ext>
            </a:extLst>
          </xdr:cNvPr>
          <xdr:cNvCxnSpPr/>
        </xdr:nvCxnSpPr>
        <xdr:spPr>
          <a:xfrm flipV="1">
            <a:off x="1397000" y="140677900"/>
            <a:ext cx="336550" cy="336550"/>
          </a:xfrm>
          <a:prstGeom prst="line">
            <a:avLst/>
          </a:prstGeom>
          <a:ln w="22225">
            <a:solidFill>
              <a:schemeClr val="tx1">
                <a:lumMod val="85000"/>
                <a:lumOff val="15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36</xdr:col>
      <xdr:colOff>209550</xdr:colOff>
      <xdr:row>405</xdr:row>
      <xdr:rowOff>69850</xdr:rowOff>
    </xdr:from>
    <xdr:to>
      <xdr:col>36</xdr:col>
      <xdr:colOff>336550</xdr:colOff>
      <xdr:row>405</xdr:row>
      <xdr:rowOff>190500</xdr:rowOff>
    </xdr:to>
    <xdr:sp macro="" textlink="">
      <xdr:nvSpPr>
        <xdr:cNvPr id="17" name="Rectangle 16">
          <a:extLst>
            <a:ext uri="{FF2B5EF4-FFF2-40B4-BE49-F238E27FC236}">
              <a16:creationId xmlns:a16="http://schemas.microsoft.com/office/drawing/2014/main" id="{F6D68FFC-AFC2-4622-87A2-3228DD8EE7FE}"/>
            </a:ext>
          </a:extLst>
        </xdr:cNvPr>
        <xdr:cNvSpPr/>
      </xdr:nvSpPr>
      <xdr:spPr>
        <a:xfrm>
          <a:off x="24733250" y="95618300"/>
          <a:ext cx="127000" cy="120650"/>
        </a:xfrm>
        <a:prstGeom prst="rect">
          <a:avLst/>
        </a:prstGeom>
        <a:noFill/>
        <a:ln w="2540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40</xdr:col>
      <xdr:colOff>215900</xdr:colOff>
      <xdr:row>405</xdr:row>
      <xdr:rowOff>44450</xdr:rowOff>
    </xdr:from>
    <xdr:to>
      <xdr:col>40</xdr:col>
      <xdr:colOff>368300</xdr:colOff>
      <xdr:row>405</xdr:row>
      <xdr:rowOff>203200</xdr:rowOff>
    </xdr:to>
    <xdr:sp macro="" textlink="">
      <xdr:nvSpPr>
        <xdr:cNvPr id="18" name="Rectangle 17">
          <a:extLst>
            <a:ext uri="{FF2B5EF4-FFF2-40B4-BE49-F238E27FC236}">
              <a16:creationId xmlns:a16="http://schemas.microsoft.com/office/drawing/2014/main" id="{348D312B-AD2D-45CE-AD2C-0F7F70815D0C}"/>
            </a:ext>
          </a:extLst>
        </xdr:cNvPr>
        <xdr:cNvSpPr/>
      </xdr:nvSpPr>
      <xdr:spPr>
        <a:xfrm>
          <a:off x="27178000" y="95592900"/>
          <a:ext cx="152400" cy="158750"/>
        </a:xfrm>
        <a:prstGeom prst="rect">
          <a:avLst/>
        </a:prstGeom>
        <a:solidFill>
          <a:schemeClr val="tx1">
            <a:lumMod val="85000"/>
            <a:lumOff val="15000"/>
          </a:schemeClr>
        </a:solidFill>
        <a:ln w="254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43</xdr:col>
      <xdr:colOff>366309</xdr:colOff>
      <xdr:row>404</xdr:row>
      <xdr:rowOff>180147</xdr:rowOff>
    </xdr:from>
    <xdr:to>
      <xdr:col>43</xdr:col>
      <xdr:colOff>494698</xdr:colOff>
      <xdr:row>405</xdr:row>
      <xdr:rowOff>78391</xdr:rowOff>
    </xdr:to>
    <xdr:sp macro="" textlink="">
      <xdr:nvSpPr>
        <xdr:cNvPr id="19" name="Rectangle 18">
          <a:extLst>
            <a:ext uri="{FF2B5EF4-FFF2-40B4-BE49-F238E27FC236}">
              <a16:creationId xmlns:a16="http://schemas.microsoft.com/office/drawing/2014/main" id="{CBD506CA-5EFF-4CEF-86F4-41A1B30E062E}"/>
            </a:ext>
          </a:extLst>
        </xdr:cNvPr>
        <xdr:cNvSpPr/>
      </xdr:nvSpPr>
      <xdr:spPr>
        <a:xfrm rot="18862224">
          <a:off x="29154807" y="95496049"/>
          <a:ext cx="133194" cy="128389"/>
        </a:xfrm>
        <a:prstGeom prst="rect">
          <a:avLst/>
        </a:prstGeom>
        <a:no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28</xdr:col>
      <xdr:colOff>247650</xdr:colOff>
      <xdr:row>406</xdr:row>
      <xdr:rowOff>50800</xdr:rowOff>
    </xdr:from>
    <xdr:to>
      <xdr:col>28</xdr:col>
      <xdr:colOff>400050</xdr:colOff>
      <xdr:row>406</xdr:row>
      <xdr:rowOff>196850</xdr:rowOff>
    </xdr:to>
    <xdr:sp macro="" textlink="">
      <xdr:nvSpPr>
        <xdr:cNvPr id="20" name="Oval 19">
          <a:extLst>
            <a:ext uri="{FF2B5EF4-FFF2-40B4-BE49-F238E27FC236}">
              <a16:creationId xmlns:a16="http://schemas.microsoft.com/office/drawing/2014/main" id="{0B65057D-DDAE-4E50-A455-E194B594EAAA}"/>
            </a:ext>
          </a:extLst>
        </xdr:cNvPr>
        <xdr:cNvSpPr/>
      </xdr:nvSpPr>
      <xdr:spPr>
        <a:xfrm>
          <a:off x="19894550" y="95834200"/>
          <a:ext cx="152400" cy="146050"/>
        </a:xfrm>
        <a:prstGeom prst="ellipse">
          <a:avLst/>
        </a:prstGeom>
        <a:no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32</xdr:col>
      <xdr:colOff>171450</xdr:colOff>
      <xdr:row>406</xdr:row>
      <xdr:rowOff>38100</xdr:rowOff>
    </xdr:from>
    <xdr:to>
      <xdr:col>32</xdr:col>
      <xdr:colOff>361950</xdr:colOff>
      <xdr:row>406</xdr:row>
      <xdr:rowOff>222250</xdr:rowOff>
    </xdr:to>
    <xdr:grpSp>
      <xdr:nvGrpSpPr>
        <xdr:cNvPr id="21" name="Group 20">
          <a:extLst>
            <a:ext uri="{FF2B5EF4-FFF2-40B4-BE49-F238E27FC236}">
              <a16:creationId xmlns:a16="http://schemas.microsoft.com/office/drawing/2014/main" id="{F18EB2A2-A748-4BE2-97EE-5043C55DABCB}"/>
            </a:ext>
          </a:extLst>
        </xdr:cNvPr>
        <xdr:cNvGrpSpPr/>
      </xdr:nvGrpSpPr>
      <xdr:grpSpPr>
        <a:xfrm>
          <a:off x="22256750" y="97612200"/>
          <a:ext cx="190500" cy="184150"/>
          <a:chOff x="1397000" y="140677900"/>
          <a:chExt cx="361950" cy="400050"/>
        </a:xfrm>
      </xdr:grpSpPr>
      <xdr:grpSp>
        <xdr:nvGrpSpPr>
          <xdr:cNvPr id="22" name="Group 21">
            <a:extLst>
              <a:ext uri="{FF2B5EF4-FFF2-40B4-BE49-F238E27FC236}">
                <a16:creationId xmlns:a16="http://schemas.microsoft.com/office/drawing/2014/main" id="{C6EC3205-B1DB-3B97-E636-DFF4693A4BE8}"/>
              </a:ext>
            </a:extLst>
          </xdr:cNvPr>
          <xdr:cNvGrpSpPr/>
        </xdr:nvGrpSpPr>
        <xdr:grpSpPr>
          <a:xfrm>
            <a:off x="1397000" y="140677900"/>
            <a:ext cx="361950" cy="400050"/>
            <a:chOff x="1397000" y="140677900"/>
            <a:chExt cx="361950" cy="336550"/>
          </a:xfrm>
        </xdr:grpSpPr>
        <xdr:cxnSp macro="">
          <xdr:nvCxnSpPr>
            <xdr:cNvPr id="24" name="Straight Connector 23">
              <a:extLst>
                <a:ext uri="{FF2B5EF4-FFF2-40B4-BE49-F238E27FC236}">
                  <a16:creationId xmlns:a16="http://schemas.microsoft.com/office/drawing/2014/main" id="{DE151AFD-79D3-275C-7280-B743BCBCC3CA}"/>
                </a:ext>
              </a:extLst>
            </xdr:cNvPr>
            <xdr:cNvCxnSpPr/>
          </xdr:nvCxnSpPr>
          <xdr:spPr>
            <a:xfrm>
              <a:off x="1397000" y="140690600"/>
              <a:ext cx="361950" cy="323850"/>
            </a:xfrm>
            <a:prstGeom prst="line">
              <a:avLst/>
            </a:prstGeom>
            <a:ln w="3175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5" name="Straight Connector 24">
              <a:extLst>
                <a:ext uri="{FF2B5EF4-FFF2-40B4-BE49-F238E27FC236}">
                  <a16:creationId xmlns:a16="http://schemas.microsoft.com/office/drawing/2014/main" id="{802133D3-87D6-F3F3-77EC-5BD48125D0D5}"/>
                </a:ext>
              </a:extLst>
            </xdr:cNvPr>
            <xdr:cNvCxnSpPr/>
          </xdr:nvCxnSpPr>
          <xdr:spPr>
            <a:xfrm flipV="1">
              <a:off x="1397000" y="140677900"/>
              <a:ext cx="336550" cy="336550"/>
            </a:xfrm>
            <a:prstGeom prst="line">
              <a:avLst/>
            </a:prstGeom>
            <a:ln w="31750">
              <a:solidFill>
                <a:schemeClr val="tx1"/>
              </a:solidFill>
            </a:ln>
          </xdr:spPr>
          <xdr:style>
            <a:lnRef idx="1">
              <a:schemeClr val="accent1"/>
            </a:lnRef>
            <a:fillRef idx="0">
              <a:schemeClr val="accent1"/>
            </a:fillRef>
            <a:effectRef idx="0">
              <a:schemeClr val="accent1"/>
            </a:effectRef>
            <a:fontRef idx="minor">
              <a:schemeClr val="tx1"/>
            </a:fontRef>
          </xdr:style>
        </xdr:cxnSp>
      </xdr:grpSp>
      <xdr:cxnSp macro="">
        <xdr:nvCxnSpPr>
          <xdr:cNvPr id="23" name="Straight Connector 22">
            <a:extLst>
              <a:ext uri="{FF2B5EF4-FFF2-40B4-BE49-F238E27FC236}">
                <a16:creationId xmlns:a16="http://schemas.microsoft.com/office/drawing/2014/main" id="{DF74AAA7-2C7A-0086-A80D-414DF4AD3A95}"/>
              </a:ext>
            </a:extLst>
          </xdr:cNvPr>
          <xdr:cNvCxnSpPr/>
        </xdr:nvCxnSpPr>
        <xdr:spPr>
          <a:xfrm flipH="1">
            <a:off x="1568450" y="140703300"/>
            <a:ext cx="6350" cy="349250"/>
          </a:xfrm>
          <a:prstGeom prst="line">
            <a:avLst/>
          </a:prstGeom>
          <a:ln w="31750">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36</xdr:col>
      <xdr:colOff>336000</xdr:colOff>
      <xdr:row>405</xdr:row>
      <xdr:rowOff>159299</xdr:rowOff>
    </xdr:from>
    <xdr:to>
      <xdr:col>36</xdr:col>
      <xdr:colOff>464389</xdr:colOff>
      <xdr:row>406</xdr:row>
      <xdr:rowOff>57543</xdr:rowOff>
    </xdr:to>
    <xdr:sp macro="" textlink="">
      <xdr:nvSpPr>
        <xdr:cNvPr id="26" name="Rectangle 25">
          <a:extLst>
            <a:ext uri="{FF2B5EF4-FFF2-40B4-BE49-F238E27FC236}">
              <a16:creationId xmlns:a16="http://schemas.microsoft.com/office/drawing/2014/main" id="{48EF7DF9-3346-45A3-BED1-D12BB0C6EE70}"/>
            </a:ext>
          </a:extLst>
        </xdr:cNvPr>
        <xdr:cNvSpPr/>
      </xdr:nvSpPr>
      <xdr:spPr>
        <a:xfrm rot="18862224">
          <a:off x="24857298" y="95710151"/>
          <a:ext cx="133194" cy="128389"/>
        </a:xfrm>
        <a:prstGeom prst="rect">
          <a:avLst/>
        </a:prstGeom>
        <a:solidFill>
          <a:schemeClr val="tx1"/>
        </a:solidFill>
        <a:ln w="254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40</xdr:col>
      <xdr:colOff>209550</xdr:colOff>
      <xdr:row>406</xdr:row>
      <xdr:rowOff>38100</xdr:rowOff>
    </xdr:from>
    <xdr:to>
      <xdr:col>40</xdr:col>
      <xdr:colOff>368300</xdr:colOff>
      <xdr:row>406</xdr:row>
      <xdr:rowOff>177800</xdr:rowOff>
    </xdr:to>
    <xdr:sp macro="" textlink="">
      <xdr:nvSpPr>
        <xdr:cNvPr id="27" name="Isosceles Triangle 26">
          <a:extLst>
            <a:ext uri="{FF2B5EF4-FFF2-40B4-BE49-F238E27FC236}">
              <a16:creationId xmlns:a16="http://schemas.microsoft.com/office/drawing/2014/main" id="{17DF7CE8-1A9F-4AF1-B58D-BCB1262445CB}"/>
            </a:ext>
          </a:extLst>
        </xdr:cNvPr>
        <xdr:cNvSpPr/>
      </xdr:nvSpPr>
      <xdr:spPr>
        <a:xfrm>
          <a:off x="27171650" y="95821500"/>
          <a:ext cx="158750" cy="139700"/>
        </a:xfrm>
        <a:prstGeom prst="triangle">
          <a:avLst/>
        </a:prstGeom>
        <a:no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43</xdr:col>
      <xdr:colOff>203200</xdr:colOff>
      <xdr:row>406</xdr:row>
      <xdr:rowOff>133350</xdr:rowOff>
    </xdr:from>
    <xdr:to>
      <xdr:col>43</xdr:col>
      <xdr:colOff>400050</xdr:colOff>
      <xdr:row>406</xdr:row>
      <xdr:rowOff>133350</xdr:rowOff>
    </xdr:to>
    <xdr:cxnSp macro="">
      <xdr:nvCxnSpPr>
        <xdr:cNvPr id="28" name="Straight Connector 27">
          <a:extLst>
            <a:ext uri="{FF2B5EF4-FFF2-40B4-BE49-F238E27FC236}">
              <a16:creationId xmlns:a16="http://schemas.microsoft.com/office/drawing/2014/main" id="{30035B70-44E7-EB16-6BA2-B1623933001A}"/>
            </a:ext>
          </a:extLst>
        </xdr:cNvPr>
        <xdr:cNvCxnSpPr/>
      </xdr:nvCxnSpPr>
      <xdr:spPr>
        <a:xfrm>
          <a:off x="28994100" y="95916750"/>
          <a:ext cx="196850" cy="0"/>
        </a:xfrm>
        <a:prstGeom prst="line">
          <a:avLst/>
        </a:prstGeom>
        <a:ln w="349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0</xdr:colOff>
      <xdr:row>79</xdr:row>
      <xdr:rowOff>0</xdr:rowOff>
    </xdr:from>
    <xdr:to>
      <xdr:col>48</xdr:col>
      <xdr:colOff>3627</xdr:colOff>
      <xdr:row>104</xdr:row>
      <xdr:rowOff>171451</xdr:rowOff>
    </xdr:to>
    <xdr:graphicFrame macro="">
      <xdr:nvGraphicFramePr>
        <xdr:cNvPr id="29" name="Chart 28">
          <a:extLst>
            <a:ext uri="{FF2B5EF4-FFF2-40B4-BE49-F238E27FC236}">
              <a16:creationId xmlns:a16="http://schemas.microsoft.com/office/drawing/2014/main" id="{08715363-66DB-43C0-8328-DEDD815842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22</xdr:col>
      <xdr:colOff>0</xdr:colOff>
      <xdr:row>265</xdr:row>
      <xdr:rowOff>0</xdr:rowOff>
    </xdr:from>
    <xdr:to>
      <xdr:col>38</xdr:col>
      <xdr:colOff>19960</xdr:colOff>
      <xdr:row>292</xdr:row>
      <xdr:rowOff>168730</xdr:rowOff>
    </xdr:to>
    <xdr:graphicFrame macro="">
      <xdr:nvGraphicFramePr>
        <xdr:cNvPr id="30" name="Chart 29">
          <a:extLst>
            <a:ext uri="{FF2B5EF4-FFF2-40B4-BE49-F238E27FC236}">
              <a16:creationId xmlns:a16="http://schemas.microsoft.com/office/drawing/2014/main" id="{413FE429-8E0D-4806-9803-5FBB3CF8B9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24</xdr:col>
      <xdr:colOff>0</xdr:colOff>
      <xdr:row>305</xdr:row>
      <xdr:rowOff>0</xdr:rowOff>
    </xdr:from>
    <xdr:to>
      <xdr:col>42</xdr:col>
      <xdr:colOff>60326</xdr:colOff>
      <xdr:row>331</xdr:row>
      <xdr:rowOff>228600</xdr:rowOff>
    </xdr:to>
    <xdr:graphicFrame macro="">
      <xdr:nvGraphicFramePr>
        <xdr:cNvPr id="31" name="Chart 30">
          <a:extLst>
            <a:ext uri="{FF2B5EF4-FFF2-40B4-BE49-F238E27FC236}">
              <a16:creationId xmlns:a16="http://schemas.microsoft.com/office/drawing/2014/main" id="{6838E14E-C07D-41F4-BF44-BE355858F2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6350</xdr:colOff>
      <xdr:row>342</xdr:row>
      <xdr:rowOff>1187450</xdr:rowOff>
    </xdr:from>
    <xdr:to>
      <xdr:col>20</xdr:col>
      <xdr:colOff>603250</xdr:colOff>
      <xdr:row>370</xdr:row>
      <xdr:rowOff>0</xdr:rowOff>
    </xdr:to>
    <xdr:graphicFrame macro="">
      <xdr:nvGraphicFramePr>
        <xdr:cNvPr id="10" name="Chart 9">
          <a:extLst>
            <a:ext uri="{FF2B5EF4-FFF2-40B4-BE49-F238E27FC236}">
              <a16:creationId xmlns:a16="http://schemas.microsoft.com/office/drawing/2014/main" id="{72EA2F44-0D77-BEFB-C715-0A7AA009713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48.xml><?xml version="1.0" encoding="utf-8"?>
<c:userShapes xmlns:c="http://schemas.openxmlformats.org/drawingml/2006/chart">
  <cdr:relSizeAnchor xmlns:cdr="http://schemas.openxmlformats.org/drawingml/2006/chartDrawing">
    <cdr:from>
      <cdr:x>0.78023</cdr:x>
      <cdr:y>0.25065</cdr:y>
    </cdr:from>
    <cdr:to>
      <cdr:x>0.88953</cdr:x>
      <cdr:y>0.35096</cdr:y>
    </cdr:to>
    <cdr:sp macro="" textlink="">
      <cdr:nvSpPr>
        <cdr:cNvPr id="2" name="TextBox 1">
          <a:extLst xmlns:a="http://schemas.openxmlformats.org/drawingml/2006/main">
            <a:ext uri="{FF2B5EF4-FFF2-40B4-BE49-F238E27FC236}">
              <a16:creationId xmlns:a16="http://schemas.microsoft.com/office/drawing/2014/main" id="{59CD3B54-4716-432A-B72F-09971C652535}"/>
            </a:ext>
          </a:extLst>
        </cdr:cNvPr>
        <cdr:cNvSpPr txBox="1"/>
      </cdr:nvSpPr>
      <cdr:spPr>
        <a:xfrm xmlns:a="http://schemas.openxmlformats.org/drawingml/2006/main">
          <a:off x="7130133" y="1444087"/>
          <a:ext cx="998844" cy="577912"/>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GB" sz="1400" b="1">
              <a:solidFill>
                <a:schemeClr val="accent1"/>
              </a:solidFill>
            </a:rPr>
            <a:t>R = 0.587</a:t>
          </a:r>
        </a:p>
        <a:p xmlns:a="http://schemas.openxmlformats.org/drawingml/2006/main">
          <a:pPr algn="ctr"/>
          <a:r>
            <a:rPr lang="en-GB" sz="1300" b="1">
              <a:solidFill>
                <a:schemeClr val="accent1"/>
              </a:solidFill>
            </a:rPr>
            <a:t>p</a:t>
          </a:r>
          <a:r>
            <a:rPr lang="en-GB" sz="1300" b="1" baseline="0">
              <a:solidFill>
                <a:schemeClr val="accent1"/>
              </a:solidFill>
            </a:rPr>
            <a:t> = 2.6E-3</a:t>
          </a:r>
          <a:endParaRPr lang="en-GB" sz="1300" b="1">
            <a:solidFill>
              <a:schemeClr val="accent1"/>
            </a:solidFill>
          </a:endParaRPr>
        </a:p>
      </cdr:txBody>
    </cdr:sp>
  </cdr:relSizeAnchor>
</c:userShapes>
</file>

<file path=xl/drawings/drawing49.xml><?xml version="1.0" encoding="utf-8"?>
<c:userShapes xmlns:c="http://schemas.openxmlformats.org/drawingml/2006/chart">
  <cdr:relSizeAnchor xmlns:cdr="http://schemas.openxmlformats.org/drawingml/2006/chartDrawing">
    <cdr:from>
      <cdr:x>0.18716</cdr:x>
      <cdr:y>0.69411</cdr:y>
    </cdr:from>
    <cdr:to>
      <cdr:x>0.3007</cdr:x>
      <cdr:y>0.80057</cdr:y>
    </cdr:to>
    <cdr:sp macro="" textlink="">
      <cdr:nvSpPr>
        <cdr:cNvPr id="2" name="TextBox 1">
          <a:extLst xmlns:a="http://schemas.openxmlformats.org/drawingml/2006/main">
            <a:ext uri="{FF2B5EF4-FFF2-40B4-BE49-F238E27FC236}">
              <a16:creationId xmlns:a16="http://schemas.microsoft.com/office/drawing/2014/main" id="{4C09012A-B400-40A5-9652-E9C802B5495D}"/>
            </a:ext>
          </a:extLst>
        </cdr:cNvPr>
        <cdr:cNvSpPr txBox="1"/>
      </cdr:nvSpPr>
      <cdr:spPr>
        <a:xfrm xmlns:a="http://schemas.openxmlformats.org/drawingml/2006/main">
          <a:off x="1711369" y="3878037"/>
          <a:ext cx="1038210" cy="59480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a:solidFill>
                <a:schemeClr val="accent1"/>
              </a:solidFill>
            </a:rPr>
            <a:t>R = 0.7413</a:t>
          </a:r>
        </a:p>
        <a:p xmlns:a="http://schemas.openxmlformats.org/drawingml/2006/main">
          <a:pPr algn="ctr"/>
          <a:r>
            <a:rPr lang="en-GB" sz="1300" b="1">
              <a:solidFill>
                <a:schemeClr val="accent1"/>
              </a:solidFill>
            </a:rPr>
            <a:t>p</a:t>
          </a:r>
          <a:r>
            <a:rPr lang="en-GB" sz="1300" b="1" baseline="0">
              <a:solidFill>
                <a:schemeClr val="accent1"/>
              </a:solidFill>
            </a:rPr>
            <a:t> = 5.8E-3</a:t>
          </a:r>
          <a:endParaRPr lang="en-GB" sz="1300" b="1">
            <a:solidFill>
              <a:schemeClr val="accent1"/>
            </a:solidFill>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0.86015</cdr:x>
      <cdr:y>0.24646</cdr:y>
    </cdr:from>
    <cdr:to>
      <cdr:x>0.94554</cdr:x>
      <cdr:y>0.2787</cdr:y>
    </cdr:to>
    <cdr:sp macro="" textlink="">
      <cdr:nvSpPr>
        <cdr:cNvPr id="2" name="TextBox 1">
          <a:extLst xmlns:a="http://schemas.openxmlformats.org/drawingml/2006/main">
            <a:ext uri="{FF2B5EF4-FFF2-40B4-BE49-F238E27FC236}">
              <a16:creationId xmlns:a16="http://schemas.microsoft.com/office/drawing/2014/main" id="{C91EE711-FDAC-4D5B-A462-826AE5B2578C}"/>
            </a:ext>
          </a:extLst>
        </cdr:cNvPr>
        <cdr:cNvSpPr txBox="1"/>
      </cdr:nvSpPr>
      <cdr:spPr>
        <a:xfrm xmlns:a="http://schemas.openxmlformats.org/drawingml/2006/main">
          <a:off x="8826547" y="2000097"/>
          <a:ext cx="876238" cy="2616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chemeClr val="tx1">
                  <a:lumMod val="75000"/>
                  <a:lumOff val="25000"/>
                </a:schemeClr>
              </a:solidFill>
            </a:rPr>
            <a:t>R = -0.76</a:t>
          </a:r>
        </a:p>
      </cdr:txBody>
    </cdr:sp>
  </cdr:relSizeAnchor>
  <cdr:relSizeAnchor xmlns:cdr="http://schemas.openxmlformats.org/drawingml/2006/chartDrawing">
    <cdr:from>
      <cdr:x>0.01238</cdr:x>
      <cdr:y>0.00636</cdr:y>
    </cdr:from>
    <cdr:to>
      <cdr:x>0.11943</cdr:x>
      <cdr:y>0.05845</cdr:y>
    </cdr:to>
    <cdr:sp macro="" textlink="">
      <cdr:nvSpPr>
        <cdr:cNvPr id="3" name="TextBox 32">
          <a:extLst xmlns:a="http://schemas.openxmlformats.org/drawingml/2006/main">
            <a:ext uri="{FF2B5EF4-FFF2-40B4-BE49-F238E27FC236}">
              <a16:creationId xmlns:a16="http://schemas.microsoft.com/office/drawing/2014/main" id="{ACAB0442-1B61-4523-9E1C-3C7CEC66329C}"/>
            </a:ext>
          </a:extLst>
        </cdr:cNvPr>
        <cdr:cNvSpPr txBox="1"/>
      </cdr:nvSpPr>
      <cdr:spPr>
        <a:xfrm xmlns:a="http://schemas.openxmlformats.org/drawingml/2006/main">
          <a:off x="127038" y="51613"/>
          <a:ext cx="1098511" cy="422726"/>
        </a:xfrm>
        <a:prstGeom xmlns:a="http://schemas.openxmlformats.org/drawingml/2006/main" prst="rect">
          <a:avLst/>
        </a:prstGeom>
        <a:noFill xmlns:a="http://schemas.openxmlformats.org/drawingml/2006/main"/>
        <a:ln xmlns:a="http://schemas.openxmlformats.org/drawingml/2006/main" w="6350"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GB" sz="2800" b="1" i="0" baseline="0">
              <a:solidFill>
                <a:sysClr val="windowText" lastClr="000000"/>
              </a:solidFill>
            </a:rPr>
            <a:t>'WC'</a:t>
          </a:r>
          <a:r>
            <a:rPr lang="en-GB" sz="1800" b="1" i="0" baseline="0">
              <a:solidFill>
                <a:sysClr val="windowText" lastClr="000000"/>
              </a:solidFill>
            </a:rPr>
            <a:t>rr</a:t>
          </a:r>
        </a:p>
      </cdr:txBody>
    </cdr:sp>
  </cdr:relSizeAnchor>
  <cdr:relSizeAnchor xmlns:cdr="http://schemas.openxmlformats.org/drawingml/2006/chartDrawing">
    <cdr:from>
      <cdr:x>0.38552</cdr:x>
      <cdr:y>0.55766</cdr:y>
    </cdr:from>
    <cdr:to>
      <cdr:x>0.40718</cdr:x>
      <cdr:y>0.5939</cdr:y>
    </cdr:to>
    <cdr:cxnSp macro="">
      <cdr:nvCxnSpPr>
        <cdr:cNvPr id="5" name="Straight Connector 4">
          <a:extLst xmlns:a="http://schemas.openxmlformats.org/drawingml/2006/main">
            <a:ext uri="{FF2B5EF4-FFF2-40B4-BE49-F238E27FC236}">
              <a16:creationId xmlns:a16="http://schemas.microsoft.com/office/drawing/2014/main" id="{5CA69594-6683-4A54-A50A-2E6CFFCD1E26}"/>
            </a:ext>
          </a:extLst>
        </cdr:cNvPr>
        <cdr:cNvCxnSpPr/>
      </cdr:nvCxnSpPr>
      <cdr:spPr>
        <a:xfrm xmlns:a="http://schemas.openxmlformats.org/drawingml/2006/main">
          <a:off x="3956082" y="4525574"/>
          <a:ext cx="222218" cy="294076"/>
        </a:xfrm>
        <a:prstGeom xmlns:a="http://schemas.openxmlformats.org/drawingml/2006/main" prst="line">
          <a:avLst/>
        </a:prstGeom>
        <a:ln xmlns:a="http://schemas.openxmlformats.org/drawingml/2006/main" w="12700">
          <a:solidFill>
            <a:schemeClr val="bg2">
              <a:lumMod val="5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0.36077</cdr:x>
      <cdr:y>0.59624</cdr:y>
    </cdr:from>
    <cdr:to>
      <cdr:x>0.4078</cdr:x>
      <cdr:y>0.60642</cdr:y>
    </cdr:to>
    <cdr:cxnSp macro="">
      <cdr:nvCxnSpPr>
        <cdr:cNvPr id="7" name="Straight Connector 6">
          <a:extLst xmlns:a="http://schemas.openxmlformats.org/drawingml/2006/main">
            <a:ext uri="{FF2B5EF4-FFF2-40B4-BE49-F238E27FC236}">
              <a16:creationId xmlns:a16="http://schemas.microsoft.com/office/drawing/2014/main" id="{13776C73-3C8D-43AA-ACF2-7C87116E2450}"/>
            </a:ext>
          </a:extLst>
        </cdr:cNvPr>
        <cdr:cNvCxnSpPr/>
      </cdr:nvCxnSpPr>
      <cdr:spPr>
        <a:xfrm xmlns:a="http://schemas.openxmlformats.org/drawingml/2006/main" flipH="1">
          <a:off x="3702050" y="4838700"/>
          <a:ext cx="482600" cy="82550"/>
        </a:xfrm>
        <a:prstGeom xmlns:a="http://schemas.openxmlformats.org/drawingml/2006/main" prst="line">
          <a:avLst/>
        </a:prstGeom>
        <a:ln xmlns:a="http://schemas.openxmlformats.org/drawingml/2006/main" w="12700">
          <a:solidFill>
            <a:schemeClr val="bg2">
              <a:lumMod val="5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0.32488</cdr:x>
      <cdr:y>0.60984</cdr:y>
    </cdr:from>
    <cdr:to>
      <cdr:x>0.35953</cdr:x>
      <cdr:y>0.67527</cdr:y>
    </cdr:to>
    <cdr:cxnSp macro="">
      <cdr:nvCxnSpPr>
        <cdr:cNvPr id="11" name="Straight Connector 10">
          <a:extLst xmlns:a="http://schemas.openxmlformats.org/drawingml/2006/main">
            <a:ext uri="{FF2B5EF4-FFF2-40B4-BE49-F238E27FC236}">
              <a16:creationId xmlns:a16="http://schemas.microsoft.com/office/drawing/2014/main" id="{82922781-3752-46C0-A1FF-402925AA6345}"/>
            </a:ext>
          </a:extLst>
        </cdr:cNvPr>
        <cdr:cNvCxnSpPr/>
      </cdr:nvCxnSpPr>
      <cdr:spPr>
        <a:xfrm xmlns:a="http://schemas.openxmlformats.org/drawingml/2006/main" flipH="1">
          <a:off x="3333750" y="4949033"/>
          <a:ext cx="355622" cy="531017"/>
        </a:xfrm>
        <a:prstGeom xmlns:a="http://schemas.openxmlformats.org/drawingml/2006/main" prst="line">
          <a:avLst/>
        </a:prstGeom>
        <a:ln xmlns:a="http://schemas.openxmlformats.org/drawingml/2006/main" w="12700">
          <a:solidFill>
            <a:schemeClr val="bg2">
              <a:lumMod val="5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0.3849</cdr:x>
      <cdr:y>0.28951</cdr:y>
    </cdr:from>
    <cdr:to>
      <cdr:x>0.51671</cdr:x>
      <cdr:y>0.55634</cdr:y>
    </cdr:to>
    <cdr:cxnSp macro="">
      <cdr:nvCxnSpPr>
        <cdr:cNvPr id="19" name="Straight Connector 18">
          <a:extLst xmlns:a="http://schemas.openxmlformats.org/drawingml/2006/main">
            <a:ext uri="{FF2B5EF4-FFF2-40B4-BE49-F238E27FC236}">
              <a16:creationId xmlns:a16="http://schemas.microsoft.com/office/drawing/2014/main" id="{570AAB38-6916-42D6-A8AC-41B0F7C1ECFC}"/>
            </a:ext>
          </a:extLst>
        </cdr:cNvPr>
        <cdr:cNvCxnSpPr/>
      </cdr:nvCxnSpPr>
      <cdr:spPr>
        <a:xfrm xmlns:a="http://schemas.openxmlformats.org/drawingml/2006/main" flipH="1">
          <a:off x="3949700" y="2349500"/>
          <a:ext cx="1352552" cy="2165350"/>
        </a:xfrm>
        <a:prstGeom xmlns:a="http://schemas.openxmlformats.org/drawingml/2006/main" prst="line">
          <a:avLst/>
        </a:prstGeom>
        <a:ln xmlns:a="http://schemas.openxmlformats.org/drawingml/2006/main" w="12700">
          <a:solidFill>
            <a:schemeClr val="bg2">
              <a:lumMod val="5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0.78589</cdr:x>
      <cdr:y>0.57199</cdr:y>
    </cdr:from>
    <cdr:to>
      <cdr:x>0.87995</cdr:x>
      <cdr:y>0.75626</cdr:y>
    </cdr:to>
    <cdr:cxnSp macro="">
      <cdr:nvCxnSpPr>
        <cdr:cNvPr id="22" name="Straight Connector 21">
          <a:extLst xmlns:a="http://schemas.openxmlformats.org/drawingml/2006/main">
            <a:ext uri="{FF2B5EF4-FFF2-40B4-BE49-F238E27FC236}">
              <a16:creationId xmlns:a16="http://schemas.microsoft.com/office/drawing/2014/main" id="{24EE358C-48C3-45B9-AA2C-E7EEF57A5C47}"/>
            </a:ext>
          </a:extLst>
        </cdr:cNvPr>
        <cdr:cNvCxnSpPr/>
      </cdr:nvCxnSpPr>
      <cdr:spPr>
        <a:xfrm xmlns:a="http://schemas.openxmlformats.org/drawingml/2006/main" flipH="1">
          <a:off x="8064489" y="4641850"/>
          <a:ext cx="965211" cy="1495427"/>
        </a:xfrm>
        <a:prstGeom xmlns:a="http://schemas.openxmlformats.org/drawingml/2006/main" prst="line">
          <a:avLst/>
        </a:prstGeom>
        <a:ln xmlns:a="http://schemas.openxmlformats.org/drawingml/2006/main" w="12700">
          <a:solidFill>
            <a:schemeClr val="bg2">
              <a:lumMod val="5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0.78713</cdr:x>
      <cdr:y>0.75388</cdr:y>
    </cdr:from>
    <cdr:to>
      <cdr:x>0.78713</cdr:x>
      <cdr:y>0.9687</cdr:y>
    </cdr:to>
    <cdr:cxnSp macro="">
      <cdr:nvCxnSpPr>
        <cdr:cNvPr id="24" name="Straight Connector 23">
          <a:extLst xmlns:a="http://schemas.openxmlformats.org/drawingml/2006/main">
            <a:ext uri="{FF2B5EF4-FFF2-40B4-BE49-F238E27FC236}">
              <a16:creationId xmlns:a16="http://schemas.microsoft.com/office/drawing/2014/main" id="{61D3F19F-101F-4D0A-8673-36F6147BB428}"/>
            </a:ext>
          </a:extLst>
        </cdr:cNvPr>
        <cdr:cNvCxnSpPr/>
      </cdr:nvCxnSpPr>
      <cdr:spPr>
        <a:xfrm xmlns:a="http://schemas.openxmlformats.org/drawingml/2006/main" flipH="1">
          <a:off x="8077200" y="6117962"/>
          <a:ext cx="13" cy="1743338"/>
        </a:xfrm>
        <a:prstGeom xmlns:a="http://schemas.openxmlformats.org/drawingml/2006/main" prst="line">
          <a:avLst/>
        </a:prstGeom>
        <a:ln xmlns:a="http://schemas.openxmlformats.org/drawingml/2006/main" w="12700">
          <a:solidFill>
            <a:schemeClr val="bg2">
              <a:lumMod val="5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0.29208</cdr:x>
      <cdr:y>0.76581</cdr:y>
    </cdr:from>
    <cdr:to>
      <cdr:x>0.47339</cdr:x>
      <cdr:y>0.82624</cdr:y>
    </cdr:to>
    <cdr:sp macro="" textlink="">
      <cdr:nvSpPr>
        <cdr:cNvPr id="33" name="TextBox 1">
          <a:extLst xmlns:a="http://schemas.openxmlformats.org/drawingml/2006/main">
            <a:ext uri="{FF2B5EF4-FFF2-40B4-BE49-F238E27FC236}">
              <a16:creationId xmlns:a16="http://schemas.microsoft.com/office/drawing/2014/main" id="{113919EE-2F3A-4F1D-B9A6-7CFB6FE002D9}"/>
            </a:ext>
          </a:extLst>
        </cdr:cNvPr>
        <cdr:cNvSpPr txBox="1"/>
      </cdr:nvSpPr>
      <cdr:spPr>
        <a:xfrm xmlns:a="http://schemas.openxmlformats.org/drawingml/2006/main">
          <a:off x="2997200" y="6115089"/>
          <a:ext cx="1860539" cy="48254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t>b) S&amp;E Europe / Christian</a:t>
          </a:r>
        </a:p>
        <a:p xmlns:a="http://schemas.openxmlformats.org/drawingml/2006/main">
          <a:r>
            <a:rPr lang="en-GB" sz="1200" b="1"/>
            <a:t>North &amp; Shia Islam</a:t>
          </a:r>
        </a:p>
      </cdr:txBody>
    </cdr:sp>
  </cdr:relSizeAnchor>
  <cdr:relSizeAnchor xmlns:cdr="http://schemas.openxmlformats.org/drawingml/2006/chartDrawing">
    <cdr:from>
      <cdr:x>0.5823</cdr:x>
      <cdr:y>0.84533</cdr:y>
    </cdr:from>
    <cdr:to>
      <cdr:x>0.67265</cdr:x>
      <cdr:y>0.89145</cdr:y>
    </cdr:to>
    <cdr:sp macro="" textlink="">
      <cdr:nvSpPr>
        <cdr:cNvPr id="34" name="TextBox 1">
          <a:extLst xmlns:a="http://schemas.openxmlformats.org/drawingml/2006/main">
            <a:ext uri="{FF2B5EF4-FFF2-40B4-BE49-F238E27FC236}">
              <a16:creationId xmlns:a16="http://schemas.microsoft.com/office/drawing/2014/main" id="{113919EE-2F3A-4F1D-B9A6-7CFB6FE002D9}"/>
            </a:ext>
          </a:extLst>
        </cdr:cNvPr>
        <cdr:cNvSpPr txBox="1"/>
      </cdr:nvSpPr>
      <cdr:spPr>
        <a:xfrm xmlns:a="http://schemas.openxmlformats.org/drawingml/2006/main">
          <a:off x="5975350" y="6750067"/>
          <a:ext cx="927115" cy="3682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t>c) The Rest</a:t>
          </a:r>
        </a:p>
      </cdr:txBody>
    </cdr:sp>
  </cdr:relSizeAnchor>
  <cdr:relSizeAnchor xmlns:cdr="http://schemas.openxmlformats.org/drawingml/2006/chartDrawing">
    <cdr:from>
      <cdr:x>0.81683</cdr:x>
      <cdr:y>0.84612</cdr:y>
    </cdr:from>
    <cdr:to>
      <cdr:x>0.88923</cdr:x>
      <cdr:y>0.89225</cdr:y>
    </cdr:to>
    <cdr:sp macro="" textlink="">
      <cdr:nvSpPr>
        <cdr:cNvPr id="36" name="TextBox 1">
          <a:extLst xmlns:a="http://schemas.openxmlformats.org/drawingml/2006/main">
            <a:ext uri="{FF2B5EF4-FFF2-40B4-BE49-F238E27FC236}">
              <a16:creationId xmlns:a16="http://schemas.microsoft.com/office/drawing/2014/main" id="{4D4A978F-7555-4DB3-B63D-69B429DEC231}"/>
            </a:ext>
          </a:extLst>
        </cdr:cNvPr>
        <cdr:cNvSpPr txBox="1"/>
      </cdr:nvSpPr>
      <cdr:spPr>
        <a:xfrm xmlns:a="http://schemas.openxmlformats.org/drawingml/2006/main">
          <a:off x="8382000" y="6756375"/>
          <a:ext cx="742923" cy="36835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t>d) Africa</a:t>
          </a:r>
        </a:p>
      </cdr:txBody>
    </cdr:sp>
  </cdr:relSizeAnchor>
  <cdr:relSizeAnchor xmlns:cdr="http://schemas.openxmlformats.org/drawingml/2006/chartDrawing">
    <cdr:from>
      <cdr:x>0.56931</cdr:x>
      <cdr:y>0.44444</cdr:y>
    </cdr:from>
    <cdr:to>
      <cdr:x>0.77475</cdr:x>
      <cdr:y>0.84742</cdr:y>
    </cdr:to>
    <cdr:cxnSp macro="">
      <cdr:nvCxnSpPr>
        <cdr:cNvPr id="37" name="Straight Connector 36">
          <a:extLst xmlns:a="http://schemas.openxmlformats.org/drawingml/2006/main">
            <a:ext uri="{FF2B5EF4-FFF2-40B4-BE49-F238E27FC236}">
              <a16:creationId xmlns:a16="http://schemas.microsoft.com/office/drawing/2014/main" id="{5CA69594-6683-4A54-A50A-2E6CFFCD1E26}"/>
            </a:ext>
          </a:extLst>
        </cdr:cNvPr>
        <cdr:cNvCxnSpPr/>
      </cdr:nvCxnSpPr>
      <cdr:spPr>
        <a:xfrm xmlns:a="http://schemas.openxmlformats.org/drawingml/2006/main" flipH="1">
          <a:off x="5842000" y="3606800"/>
          <a:ext cx="2108200" cy="3270250"/>
        </a:xfrm>
        <a:prstGeom xmlns:a="http://schemas.openxmlformats.org/drawingml/2006/main" prst="line">
          <a:avLst/>
        </a:prstGeom>
        <a:ln xmlns:a="http://schemas.openxmlformats.org/drawingml/2006/main" w="12700">
          <a:solidFill>
            <a:schemeClr val="bg2">
              <a:lumMod val="5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0.76485</cdr:x>
      <cdr:y>0.66588</cdr:y>
    </cdr:from>
    <cdr:to>
      <cdr:x>0.77599</cdr:x>
      <cdr:y>0.94444</cdr:y>
    </cdr:to>
    <cdr:cxnSp macro="">
      <cdr:nvCxnSpPr>
        <cdr:cNvPr id="14" name="Straight Connector 13">
          <a:extLst xmlns:a="http://schemas.openxmlformats.org/drawingml/2006/main">
            <a:ext uri="{FF2B5EF4-FFF2-40B4-BE49-F238E27FC236}">
              <a16:creationId xmlns:a16="http://schemas.microsoft.com/office/drawing/2014/main" id="{765D7319-228D-40C5-BF8C-1801B2DAC6E6}"/>
            </a:ext>
          </a:extLst>
        </cdr:cNvPr>
        <cdr:cNvCxnSpPr/>
      </cdr:nvCxnSpPr>
      <cdr:spPr>
        <a:xfrm xmlns:a="http://schemas.openxmlformats.org/drawingml/2006/main">
          <a:off x="7848600" y="5403850"/>
          <a:ext cx="114300" cy="2260600"/>
        </a:xfrm>
        <a:prstGeom xmlns:a="http://schemas.openxmlformats.org/drawingml/2006/main" prst="line">
          <a:avLst/>
        </a:prstGeom>
        <a:ln xmlns:a="http://schemas.openxmlformats.org/drawingml/2006/main" w="9525">
          <a:solidFill>
            <a:srgbClr val="FF0000">
              <a:alpha val="35000"/>
            </a:srgb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0.76609</cdr:x>
      <cdr:y>0.65845</cdr:y>
    </cdr:from>
    <cdr:to>
      <cdr:x>0.79641</cdr:x>
      <cdr:y>0.66667</cdr:y>
    </cdr:to>
    <cdr:cxnSp macro="">
      <cdr:nvCxnSpPr>
        <cdr:cNvPr id="16" name="Straight Connector 15">
          <a:extLst xmlns:a="http://schemas.openxmlformats.org/drawingml/2006/main">
            <a:ext uri="{FF2B5EF4-FFF2-40B4-BE49-F238E27FC236}">
              <a16:creationId xmlns:a16="http://schemas.microsoft.com/office/drawing/2014/main" id="{765D7319-228D-40C5-BF8C-1801B2DAC6E6}"/>
            </a:ext>
          </a:extLst>
        </cdr:cNvPr>
        <cdr:cNvCxnSpPr/>
      </cdr:nvCxnSpPr>
      <cdr:spPr>
        <a:xfrm xmlns:a="http://schemas.openxmlformats.org/drawingml/2006/main" flipH="1">
          <a:off x="7861300" y="5343519"/>
          <a:ext cx="311142" cy="66681"/>
        </a:xfrm>
        <a:prstGeom xmlns:a="http://schemas.openxmlformats.org/drawingml/2006/main" prst="line">
          <a:avLst/>
        </a:prstGeom>
        <a:ln xmlns:a="http://schemas.openxmlformats.org/drawingml/2006/main" w="9525">
          <a:solidFill>
            <a:srgbClr val="FF0000">
              <a:alpha val="35000"/>
            </a:srgb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0.58601</cdr:x>
      <cdr:y>0.13205</cdr:y>
    </cdr:from>
    <cdr:to>
      <cdr:x>0.9703</cdr:x>
      <cdr:y>0.21316</cdr:y>
    </cdr:to>
    <cdr:sp macro="" textlink="">
      <cdr:nvSpPr>
        <cdr:cNvPr id="18" name="TextBox 1">
          <a:extLst xmlns:a="http://schemas.openxmlformats.org/drawingml/2006/main">
            <a:ext uri="{FF2B5EF4-FFF2-40B4-BE49-F238E27FC236}">
              <a16:creationId xmlns:a16="http://schemas.microsoft.com/office/drawing/2014/main" id="{113919EE-2F3A-4F1D-B9A6-7CFB6FE002D9}"/>
            </a:ext>
          </a:extLst>
        </cdr:cNvPr>
        <cdr:cNvSpPr txBox="1"/>
      </cdr:nvSpPr>
      <cdr:spPr>
        <a:xfrm xmlns:a="http://schemas.openxmlformats.org/drawingml/2006/main">
          <a:off x="6013401" y="1071646"/>
          <a:ext cx="3943430" cy="658232"/>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050" b="1"/>
            <a:t> </a:t>
          </a:r>
          <a:r>
            <a:rPr lang="en-GB" sz="1400" b="1" u="sng"/>
            <a:t>Color-coded for religio-regional groups</a:t>
          </a:r>
        </a:p>
        <a:p xmlns:a="http://schemas.openxmlformats.org/drawingml/2006/main">
          <a:pPr algn="ctr"/>
          <a:r>
            <a:rPr lang="en-GB" sz="1400" b="0" u="none"/>
            <a:t>and with GDP per Capita</a:t>
          </a:r>
          <a:r>
            <a:rPr lang="en-GB" sz="1400" b="0" u="none" baseline="0"/>
            <a:t> Ranking (GDPpCR) dividers</a:t>
          </a:r>
          <a:endParaRPr lang="en-GB" sz="1400" b="0" u="none"/>
        </a:p>
      </cdr:txBody>
    </cdr:sp>
  </cdr:relSizeAnchor>
  <cdr:relSizeAnchor xmlns:cdr="http://schemas.openxmlformats.org/drawingml/2006/chartDrawing">
    <cdr:from>
      <cdr:x>0.07797</cdr:x>
      <cdr:y>0.58847</cdr:y>
    </cdr:from>
    <cdr:to>
      <cdr:x>0.26795</cdr:x>
      <cdr:y>0.63459</cdr:y>
    </cdr:to>
    <cdr:sp macro="" textlink="">
      <cdr:nvSpPr>
        <cdr:cNvPr id="17" name="TextBox 1">
          <a:extLst xmlns:a="http://schemas.openxmlformats.org/drawingml/2006/main">
            <a:ext uri="{FF2B5EF4-FFF2-40B4-BE49-F238E27FC236}">
              <a16:creationId xmlns:a16="http://schemas.microsoft.com/office/drawing/2014/main" id="{6C65A863-82EC-4176-BA48-F3F0088E9B12}"/>
            </a:ext>
          </a:extLst>
        </cdr:cNvPr>
        <cdr:cNvSpPr txBox="1"/>
      </cdr:nvSpPr>
      <cdr:spPr>
        <a:xfrm xmlns:a="http://schemas.openxmlformats.org/drawingml/2006/main">
          <a:off x="800100" y="4699007"/>
          <a:ext cx="1949496" cy="3682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50" b="1"/>
            <a:t> a) </a:t>
          </a:r>
          <a:r>
            <a:rPr lang="en-GB" sz="1200" b="1"/>
            <a:t>N&amp;W Europe / Christian</a:t>
          </a:r>
        </a:p>
      </cdr:txBody>
    </cdr:sp>
  </cdr:relSizeAnchor>
  <cdr:relSizeAnchor xmlns:cdr="http://schemas.openxmlformats.org/drawingml/2006/chartDrawing">
    <cdr:from>
      <cdr:x>0.69925</cdr:x>
      <cdr:y>0.69904</cdr:y>
    </cdr:from>
    <cdr:to>
      <cdr:x>0.76113</cdr:x>
      <cdr:y>0.7531</cdr:y>
    </cdr:to>
    <cdr:sp macro="" textlink="">
      <cdr:nvSpPr>
        <cdr:cNvPr id="20" name="Oval 19">
          <a:extLst xmlns:a="http://schemas.openxmlformats.org/drawingml/2006/main">
            <a:ext uri="{FF2B5EF4-FFF2-40B4-BE49-F238E27FC236}">
              <a16:creationId xmlns:a16="http://schemas.microsoft.com/office/drawing/2014/main" id="{ED5A3FB5-FDA7-4A2C-9068-5B61C3F5E006}"/>
            </a:ext>
          </a:extLst>
        </cdr:cNvPr>
        <cdr:cNvSpPr/>
      </cdr:nvSpPr>
      <cdr:spPr>
        <a:xfrm xmlns:a="http://schemas.openxmlformats.org/drawingml/2006/main">
          <a:off x="7175463" y="5672879"/>
          <a:ext cx="634988" cy="438794"/>
        </a:xfrm>
        <a:prstGeom xmlns:a="http://schemas.openxmlformats.org/drawingml/2006/main" prst="ellipse">
          <a:avLst/>
        </a:prstGeom>
        <a:noFill xmlns:a="http://schemas.openxmlformats.org/drawingml/2006/main"/>
        <a:ln xmlns:a="http://schemas.openxmlformats.org/drawingml/2006/main">
          <a:solidFill>
            <a:schemeClr val="bg2">
              <a:lumMod val="50000"/>
            </a:schemeClr>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dr:relSizeAnchor xmlns:cdr="http://schemas.openxmlformats.org/drawingml/2006/chartDrawing">
    <cdr:from>
      <cdr:x>0.75433</cdr:x>
      <cdr:y>0.72222</cdr:y>
    </cdr:from>
    <cdr:to>
      <cdr:x>0.80569</cdr:x>
      <cdr:y>0.75509</cdr:y>
    </cdr:to>
    <cdr:cxnSp macro="">
      <cdr:nvCxnSpPr>
        <cdr:cNvPr id="21" name="Straight Arrow Connector 20">
          <a:extLst xmlns:a="http://schemas.openxmlformats.org/drawingml/2006/main">
            <a:ext uri="{FF2B5EF4-FFF2-40B4-BE49-F238E27FC236}">
              <a16:creationId xmlns:a16="http://schemas.microsoft.com/office/drawing/2014/main" id="{697D4538-A10F-4ADC-9FFA-51EB8B608BD1}"/>
            </a:ext>
          </a:extLst>
        </cdr:cNvPr>
        <cdr:cNvCxnSpPr/>
      </cdr:nvCxnSpPr>
      <cdr:spPr>
        <a:xfrm xmlns:a="http://schemas.openxmlformats.org/drawingml/2006/main">
          <a:off x="7740650" y="5861050"/>
          <a:ext cx="527050" cy="266700"/>
        </a:xfrm>
        <a:prstGeom xmlns:a="http://schemas.openxmlformats.org/drawingml/2006/main" prst="straightConnector1">
          <a:avLst/>
        </a:prstGeom>
        <a:ln xmlns:a="http://schemas.openxmlformats.org/drawingml/2006/main" w="9525">
          <a:solidFill>
            <a:schemeClr val="bg2">
              <a:lumMod val="50000"/>
            </a:schemeClr>
          </a:solidFill>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0.67946</cdr:x>
      <cdr:y>0.6025</cdr:y>
    </cdr:from>
    <cdr:to>
      <cdr:x>0.71844</cdr:x>
      <cdr:y>0.71049</cdr:y>
    </cdr:to>
    <cdr:cxnSp macro="">
      <cdr:nvCxnSpPr>
        <cdr:cNvPr id="23" name="Straight Connector 22">
          <a:extLst xmlns:a="http://schemas.openxmlformats.org/drawingml/2006/main">
            <a:ext uri="{FF2B5EF4-FFF2-40B4-BE49-F238E27FC236}">
              <a16:creationId xmlns:a16="http://schemas.microsoft.com/office/drawing/2014/main" id="{BD73FFF6-A05D-426C-A2A5-7EB359A2C25E}"/>
            </a:ext>
          </a:extLst>
        </cdr:cNvPr>
        <cdr:cNvCxnSpPr/>
      </cdr:nvCxnSpPr>
      <cdr:spPr>
        <a:xfrm xmlns:a="http://schemas.openxmlformats.org/drawingml/2006/main" flipH="1">
          <a:off x="6972300" y="4889500"/>
          <a:ext cx="400050" cy="876300"/>
        </a:xfrm>
        <a:prstGeom xmlns:a="http://schemas.openxmlformats.org/drawingml/2006/main" prst="line">
          <a:avLst/>
        </a:prstGeom>
        <a:ln xmlns:a="http://schemas.openxmlformats.org/drawingml/2006/main" w="9525">
          <a:solidFill>
            <a:srgbClr val="FF00FF">
              <a:alpha val="35000"/>
            </a:srgb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0.2698</cdr:x>
      <cdr:y>0.4501</cdr:y>
    </cdr:from>
    <cdr:to>
      <cdr:x>0.35953</cdr:x>
      <cdr:y>0.51133</cdr:y>
    </cdr:to>
    <cdr:cxnSp macro="">
      <cdr:nvCxnSpPr>
        <cdr:cNvPr id="6" name="Straight Connector 5">
          <a:extLst xmlns:a="http://schemas.openxmlformats.org/drawingml/2006/main">
            <a:ext uri="{FF2B5EF4-FFF2-40B4-BE49-F238E27FC236}">
              <a16:creationId xmlns:a16="http://schemas.microsoft.com/office/drawing/2014/main" id="{4CCD5C2D-E580-4BC4-9A32-47F411BE4F8B}"/>
            </a:ext>
          </a:extLst>
        </cdr:cNvPr>
        <cdr:cNvCxnSpPr/>
      </cdr:nvCxnSpPr>
      <cdr:spPr>
        <a:xfrm xmlns:a="http://schemas.openxmlformats.org/drawingml/2006/main">
          <a:off x="2768600" y="3594100"/>
          <a:ext cx="920750" cy="488950"/>
        </a:xfrm>
        <a:prstGeom xmlns:a="http://schemas.openxmlformats.org/drawingml/2006/main" prst="line">
          <a:avLst/>
        </a:prstGeom>
        <a:ln xmlns:a="http://schemas.openxmlformats.org/drawingml/2006/main" w="9525">
          <a:solidFill>
            <a:schemeClr val="accent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0.27334</cdr:x>
      <cdr:y>0.45621</cdr:y>
    </cdr:from>
    <cdr:to>
      <cdr:x>0.36678</cdr:x>
      <cdr:y>0.50685</cdr:y>
    </cdr:to>
    <cdr:sp macro="" textlink="">
      <cdr:nvSpPr>
        <cdr:cNvPr id="25" name="TextBox 1">
          <a:extLst xmlns:a="http://schemas.openxmlformats.org/drawingml/2006/main">
            <a:ext uri="{FF2B5EF4-FFF2-40B4-BE49-F238E27FC236}">
              <a16:creationId xmlns:a16="http://schemas.microsoft.com/office/drawing/2014/main" id="{91AF2C97-CBDA-464D-8C97-4A91C17C7A9A}"/>
            </a:ext>
          </a:extLst>
        </cdr:cNvPr>
        <cdr:cNvSpPr txBox="1"/>
      </cdr:nvSpPr>
      <cdr:spPr>
        <a:xfrm xmlns:a="http://schemas.openxmlformats.org/drawingml/2006/main" rot="1621658">
          <a:off x="2804856" y="3642931"/>
          <a:ext cx="958850" cy="40434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100" b="0">
              <a:solidFill>
                <a:schemeClr val="accent1"/>
              </a:solidFill>
            </a:rPr>
            <a:t>GDPpCR &lt; 37</a:t>
          </a:r>
        </a:p>
        <a:p xmlns:a="http://schemas.openxmlformats.org/drawingml/2006/main">
          <a:r>
            <a:rPr lang="en-GB" sz="1100" b="0">
              <a:solidFill>
                <a:schemeClr val="accent1"/>
              </a:solidFill>
            </a:rPr>
            <a:t>GDPpCR &gt; 37</a:t>
          </a:r>
        </a:p>
      </cdr:txBody>
    </cdr:sp>
  </cdr:relSizeAnchor>
  <cdr:relSizeAnchor xmlns:cdr="http://schemas.openxmlformats.org/drawingml/2006/chartDrawing">
    <cdr:from>
      <cdr:x>0.47463</cdr:x>
      <cdr:y>0.57972</cdr:y>
    </cdr:from>
    <cdr:to>
      <cdr:x>0.52042</cdr:x>
      <cdr:y>0.61233</cdr:y>
    </cdr:to>
    <cdr:cxnSp macro="">
      <cdr:nvCxnSpPr>
        <cdr:cNvPr id="27" name="Straight Connector 26">
          <a:extLst xmlns:a="http://schemas.openxmlformats.org/drawingml/2006/main">
            <a:ext uri="{FF2B5EF4-FFF2-40B4-BE49-F238E27FC236}">
              <a16:creationId xmlns:a16="http://schemas.microsoft.com/office/drawing/2014/main" id="{38B73B44-CF9A-4A73-8851-3D67F64A8DF6}"/>
            </a:ext>
          </a:extLst>
        </cdr:cNvPr>
        <cdr:cNvCxnSpPr/>
      </cdr:nvCxnSpPr>
      <cdr:spPr>
        <a:xfrm xmlns:a="http://schemas.openxmlformats.org/drawingml/2006/main">
          <a:off x="4870449" y="4629149"/>
          <a:ext cx="469901" cy="260351"/>
        </a:xfrm>
        <a:prstGeom xmlns:a="http://schemas.openxmlformats.org/drawingml/2006/main" prst="line">
          <a:avLst/>
        </a:prstGeom>
        <a:ln xmlns:a="http://schemas.openxmlformats.org/drawingml/2006/main" w="9525">
          <a:solidFill>
            <a:srgbClr val="00B0F0"/>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0.47816</cdr:x>
      <cdr:y>0.58584</cdr:y>
    </cdr:from>
    <cdr:to>
      <cdr:x>0.5716</cdr:x>
      <cdr:y>0.63647</cdr:y>
    </cdr:to>
    <cdr:sp macro="" textlink="">
      <cdr:nvSpPr>
        <cdr:cNvPr id="28" name="TextBox 1">
          <a:extLst xmlns:a="http://schemas.openxmlformats.org/drawingml/2006/main">
            <a:ext uri="{FF2B5EF4-FFF2-40B4-BE49-F238E27FC236}">
              <a16:creationId xmlns:a16="http://schemas.microsoft.com/office/drawing/2014/main" id="{45766710-EC3C-458A-ADD0-053DB49F41D0}"/>
            </a:ext>
          </a:extLst>
        </cdr:cNvPr>
        <cdr:cNvSpPr txBox="1"/>
      </cdr:nvSpPr>
      <cdr:spPr>
        <a:xfrm xmlns:a="http://schemas.openxmlformats.org/drawingml/2006/main" rot="1621658">
          <a:off x="4906705" y="4677980"/>
          <a:ext cx="958850" cy="40434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100" b="0">
              <a:solidFill>
                <a:schemeClr val="accent6">
                  <a:lumMod val="75000"/>
                </a:schemeClr>
              </a:solidFill>
            </a:rPr>
            <a:t>GDPpC</a:t>
          </a:r>
          <a:r>
            <a:rPr lang="en-GB" sz="1100" b="0">
              <a:solidFill>
                <a:srgbClr val="00B0F0"/>
              </a:solidFill>
            </a:rPr>
            <a:t>R &lt; 70</a:t>
          </a:r>
        </a:p>
        <a:p xmlns:a="http://schemas.openxmlformats.org/drawingml/2006/main">
          <a:r>
            <a:rPr lang="en-GB" sz="1100" b="0">
              <a:solidFill>
                <a:schemeClr val="accent6">
                  <a:lumMod val="75000"/>
                </a:schemeClr>
              </a:solidFill>
            </a:rPr>
            <a:t>GDPpC</a:t>
          </a:r>
          <a:r>
            <a:rPr lang="en-GB" sz="1100" b="0">
              <a:solidFill>
                <a:srgbClr val="00B0F0"/>
              </a:solidFill>
            </a:rPr>
            <a:t>R &gt; 70</a:t>
          </a:r>
        </a:p>
      </cdr:txBody>
    </cdr:sp>
  </cdr:relSizeAnchor>
  <cdr:relSizeAnchor xmlns:cdr="http://schemas.openxmlformats.org/drawingml/2006/chartDrawing">
    <cdr:from>
      <cdr:x>0.6479</cdr:x>
      <cdr:y>0.74134</cdr:y>
    </cdr:from>
    <cdr:to>
      <cdr:x>0.73763</cdr:x>
      <cdr:y>0.80257</cdr:y>
    </cdr:to>
    <cdr:cxnSp macro="">
      <cdr:nvCxnSpPr>
        <cdr:cNvPr id="29" name="Straight Connector 28">
          <a:extLst xmlns:a="http://schemas.openxmlformats.org/drawingml/2006/main">
            <a:ext uri="{FF2B5EF4-FFF2-40B4-BE49-F238E27FC236}">
              <a16:creationId xmlns:a16="http://schemas.microsoft.com/office/drawing/2014/main" id="{38B73B44-CF9A-4A73-8851-3D67F64A8DF6}"/>
            </a:ext>
          </a:extLst>
        </cdr:cNvPr>
        <cdr:cNvCxnSpPr/>
      </cdr:nvCxnSpPr>
      <cdr:spPr>
        <a:xfrm xmlns:a="http://schemas.openxmlformats.org/drawingml/2006/main">
          <a:off x="6648464" y="6016159"/>
          <a:ext cx="920774" cy="496900"/>
        </a:xfrm>
        <a:prstGeom xmlns:a="http://schemas.openxmlformats.org/drawingml/2006/main" prst="line">
          <a:avLst/>
        </a:prstGeom>
        <a:ln xmlns:a="http://schemas.openxmlformats.org/drawingml/2006/main" w="9525">
          <a:solidFill>
            <a:srgbClr val="00B050"/>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0.65043</cdr:x>
      <cdr:y>0.7491</cdr:y>
    </cdr:from>
    <cdr:to>
      <cdr:x>0.75021</cdr:x>
      <cdr:y>0.80344</cdr:y>
    </cdr:to>
    <cdr:sp macro="" textlink="">
      <cdr:nvSpPr>
        <cdr:cNvPr id="30" name="TextBox 1">
          <a:extLst xmlns:a="http://schemas.openxmlformats.org/drawingml/2006/main">
            <a:ext uri="{FF2B5EF4-FFF2-40B4-BE49-F238E27FC236}">
              <a16:creationId xmlns:a16="http://schemas.microsoft.com/office/drawing/2014/main" id="{45766710-EC3C-458A-ADD0-053DB49F41D0}"/>
            </a:ext>
          </a:extLst>
        </cdr:cNvPr>
        <cdr:cNvSpPr txBox="1"/>
      </cdr:nvSpPr>
      <cdr:spPr>
        <a:xfrm xmlns:a="http://schemas.openxmlformats.org/drawingml/2006/main" rot="1621658">
          <a:off x="6674426" y="6079134"/>
          <a:ext cx="1023903" cy="44098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100" b="0">
              <a:solidFill>
                <a:srgbClr val="00B050"/>
              </a:solidFill>
            </a:rPr>
            <a:t>GDPpCR</a:t>
          </a:r>
          <a:r>
            <a:rPr lang="en-GB" sz="1100" b="0" baseline="0">
              <a:solidFill>
                <a:srgbClr val="00B050"/>
              </a:solidFill>
            </a:rPr>
            <a:t> &lt; 50</a:t>
          </a:r>
          <a:endParaRPr lang="en-GB" sz="1100" b="0">
            <a:solidFill>
              <a:srgbClr val="00B050"/>
            </a:solidFill>
          </a:endParaRPr>
        </a:p>
        <a:p xmlns:a="http://schemas.openxmlformats.org/drawingml/2006/main">
          <a:r>
            <a:rPr lang="en-GB" sz="1100" b="0">
              <a:solidFill>
                <a:srgbClr val="00B050"/>
              </a:solidFill>
            </a:rPr>
            <a:t>GDPpCR</a:t>
          </a:r>
          <a:r>
            <a:rPr lang="en-GB" sz="1100" b="0" baseline="0">
              <a:solidFill>
                <a:srgbClr val="00B050"/>
              </a:solidFill>
            </a:rPr>
            <a:t> &gt; 50</a:t>
          </a:r>
          <a:endParaRPr lang="en-GB" sz="1100" b="0">
            <a:solidFill>
              <a:srgbClr val="00B050"/>
            </a:solidFill>
          </a:endParaRPr>
        </a:p>
      </cdr:txBody>
    </cdr:sp>
  </cdr:relSizeAnchor>
  <cdr:relSizeAnchor xmlns:cdr="http://schemas.openxmlformats.org/drawingml/2006/chartDrawing">
    <cdr:from>
      <cdr:x>0.81745</cdr:x>
      <cdr:y>0.78569</cdr:y>
    </cdr:from>
    <cdr:to>
      <cdr:x>0.90718</cdr:x>
      <cdr:y>0.84692</cdr:y>
    </cdr:to>
    <cdr:cxnSp macro="">
      <cdr:nvCxnSpPr>
        <cdr:cNvPr id="31" name="Straight Connector 30">
          <a:extLst xmlns:a="http://schemas.openxmlformats.org/drawingml/2006/main">
            <a:ext uri="{FF2B5EF4-FFF2-40B4-BE49-F238E27FC236}">
              <a16:creationId xmlns:a16="http://schemas.microsoft.com/office/drawing/2014/main" id="{4DB4D8D3-063B-40FD-B21A-A04FAE1AC79E}"/>
            </a:ext>
          </a:extLst>
        </cdr:cNvPr>
        <cdr:cNvCxnSpPr/>
      </cdr:nvCxnSpPr>
      <cdr:spPr>
        <a:xfrm xmlns:a="http://schemas.openxmlformats.org/drawingml/2006/main">
          <a:off x="8388351" y="6273798"/>
          <a:ext cx="920750" cy="488950"/>
        </a:xfrm>
        <a:prstGeom xmlns:a="http://schemas.openxmlformats.org/drawingml/2006/main" prst="line">
          <a:avLst/>
        </a:prstGeom>
        <a:ln xmlns:a="http://schemas.openxmlformats.org/drawingml/2006/main" w="9525">
          <a:solidFill>
            <a:schemeClr val="accent2"/>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0.82056</cdr:x>
      <cdr:y>0.79409</cdr:y>
    </cdr:from>
    <cdr:to>
      <cdr:x>0.92184</cdr:x>
      <cdr:y>0.84473</cdr:y>
    </cdr:to>
    <cdr:sp macro="" textlink="">
      <cdr:nvSpPr>
        <cdr:cNvPr id="32" name="TextBox 1">
          <a:extLst xmlns:a="http://schemas.openxmlformats.org/drawingml/2006/main">
            <a:ext uri="{FF2B5EF4-FFF2-40B4-BE49-F238E27FC236}">
              <a16:creationId xmlns:a16="http://schemas.microsoft.com/office/drawing/2014/main" id="{AC8B17A0-D0D9-405C-8E62-5D7212326535}"/>
            </a:ext>
          </a:extLst>
        </cdr:cNvPr>
        <cdr:cNvSpPr txBox="1"/>
      </cdr:nvSpPr>
      <cdr:spPr>
        <a:xfrm xmlns:a="http://schemas.openxmlformats.org/drawingml/2006/main" rot="1621658">
          <a:off x="8420211" y="6340918"/>
          <a:ext cx="1039347" cy="40434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100" b="0">
              <a:solidFill>
                <a:schemeClr val="accent2"/>
              </a:solidFill>
            </a:rPr>
            <a:t>GDPpCR &lt; 132</a:t>
          </a:r>
        </a:p>
        <a:p xmlns:a="http://schemas.openxmlformats.org/drawingml/2006/main">
          <a:r>
            <a:rPr lang="en-GB" sz="1100" b="0">
              <a:solidFill>
                <a:schemeClr val="accent2"/>
              </a:solidFill>
            </a:rPr>
            <a:t>GDPpCR &gt; 132</a:t>
          </a:r>
        </a:p>
      </cdr:txBody>
    </cdr:sp>
  </cdr:relSizeAnchor>
  <cdr:relSizeAnchor xmlns:cdr="http://schemas.openxmlformats.org/drawingml/2006/chartDrawing">
    <cdr:from>
      <cdr:x>0.52166</cdr:x>
      <cdr:y>0.61233</cdr:y>
    </cdr:from>
    <cdr:to>
      <cdr:x>0.56745</cdr:x>
      <cdr:y>0.64493</cdr:y>
    </cdr:to>
    <cdr:cxnSp macro="">
      <cdr:nvCxnSpPr>
        <cdr:cNvPr id="35" name="Straight Connector 34">
          <a:extLst xmlns:a="http://schemas.openxmlformats.org/drawingml/2006/main">
            <a:ext uri="{FF2B5EF4-FFF2-40B4-BE49-F238E27FC236}">
              <a16:creationId xmlns:a16="http://schemas.microsoft.com/office/drawing/2014/main" id="{28C46037-A90E-455C-8483-9C3421F22D62}"/>
            </a:ext>
          </a:extLst>
        </cdr:cNvPr>
        <cdr:cNvCxnSpPr/>
      </cdr:nvCxnSpPr>
      <cdr:spPr>
        <a:xfrm xmlns:a="http://schemas.openxmlformats.org/drawingml/2006/main">
          <a:off x="5353050" y="4889500"/>
          <a:ext cx="469901" cy="260351"/>
        </a:xfrm>
        <a:prstGeom xmlns:a="http://schemas.openxmlformats.org/drawingml/2006/main" prst="line">
          <a:avLst/>
        </a:prstGeom>
        <a:ln xmlns:a="http://schemas.openxmlformats.org/drawingml/2006/main" w="9525">
          <a:solidFill>
            <a:schemeClr val="accent6">
              <a:lumMod val="75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0.23577</cdr:x>
      <cdr:y>0.26369</cdr:y>
    </cdr:from>
    <cdr:to>
      <cdr:x>0.31312</cdr:x>
      <cdr:y>0.31455</cdr:y>
    </cdr:to>
    <cdr:cxnSp macro="">
      <cdr:nvCxnSpPr>
        <cdr:cNvPr id="38" name="Straight Connector 37">
          <a:extLst xmlns:a="http://schemas.openxmlformats.org/drawingml/2006/main">
            <a:ext uri="{FF2B5EF4-FFF2-40B4-BE49-F238E27FC236}">
              <a16:creationId xmlns:a16="http://schemas.microsoft.com/office/drawing/2014/main" id="{4A51B6C0-E894-4EAE-979F-0C4868026C47}"/>
            </a:ext>
          </a:extLst>
        </cdr:cNvPr>
        <cdr:cNvCxnSpPr/>
      </cdr:nvCxnSpPr>
      <cdr:spPr>
        <a:xfrm xmlns:a="http://schemas.openxmlformats.org/drawingml/2006/main">
          <a:off x="2419350" y="2139950"/>
          <a:ext cx="793750" cy="412750"/>
        </a:xfrm>
        <a:prstGeom xmlns:a="http://schemas.openxmlformats.org/drawingml/2006/main" prst="line">
          <a:avLst/>
        </a:prstGeom>
        <a:ln xmlns:a="http://schemas.openxmlformats.org/drawingml/2006/main" w="9525">
          <a:solidFill>
            <a:schemeClr val="accent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0.3552</cdr:x>
      <cdr:y>0.33255</cdr:y>
    </cdr:from>
    <cdr:to>
      <cdr:x>0.4573</cdr:x>
      <cdr:y>0.40556</cdr:y>
    </cdr:to>
    <cdr:cxnSp macro="">
      <cdr:nvCxnSpPr>
        <cdr:cNvPr id="39" name="Straight Connector 38">
          <a:extLst xmlns:a="http://schemas.openxmlformats.org/drawingml/2006/main">
            <a:ext uri="{FF2B5EF4-FFF2-40B4-BE49-F238E27FC236}">
              <a16:creationId xmlns:a16="http://schemas.microsoft.com/office/drawing/2014/main" id="{4A51B6C0-E894-4EAE-979F-0C4868026C47}"/>
            </a:ext>
          </a:extLst>
        </cdr:cNvPr>
        <cdr:cNvCxnSpPr/>
      </cdr:nvCxnSpPr>
      <cdr:spPr>
        <a:xfrm xmlns:a="http://schemas.openxmlformats.org/drawingml/2006/main">
          <a:off x="3644900" y="2698750"/>
          <a:ext cx="1047730" cy="592491"/>
        </a:xfrm>
        <a:prstGeom xmlns:a="http://schemas.openxmlformats.org/drawingml/2006/main" prst="line">
          <a:avLst/>
        </a:prstGeom>
        <a:ln xmlns:a="http://schemas.openxmlformats.org/drawingml/2006/main" w="9525">
          <a:solidFill>
            <a:schemeClr val="accent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0.31374</cdr:x>
      <cdr:y>0.27778</cdr:y>
    </cdr:from>
    <cdr:to>
      <cdr:x>0.34963</cdr:x>
      <cdr:y>0.31299</cdr:y>
    </cdr:to>
    <cdr:cxnSp macro="">
      <cdr:nvCxnSpPr>
        <cdr:cNvPr id="40" name="Straight Connector 39">
          <a:extLst xmlns:a="http://schemas.openxmlformats.org/drawingml/2006/main">
            <a:ext uri="{FF2B5EF4-FFF2-40B4-BE49-F238E27FC236}">
              <a16:creationId xmlns:a16="http://schemas.microsoft.com/office/drawing/2014/main" id="{4A51B6C0-E894-4EAE-979F-0C4868026C47}"/>
            </a:ext>
          </a:extLst>
        </cdr:cNvPr>
        <cdr:cNvCxnSpPr/>
      </cdr:nvCxnSpPr>
      <cdr:spPr>
        <a:xfrm xmlns:a="http://schemas.openxmlformats.org/drawingml/2006/main" flipV="1">
          <a:off x="3219450" y="2254250"/>
          <a:ext cx="368300" cy="285750"/>
        </a:xfrm>
        <a:prstGeom xmlns:a="http://schemas.openxmlformats.org/drawingml/2006/main" prst="line">
          <a:avLst/>
        </a:prstGeom>
        <a:ln xmlns:a="http://schemas.openxmlformats.org/drawingml/2006/main" w="9525">
          <a:solidFill>
            <a:schemeClr val="accent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0.35025</cdr:x>
      <cdr:y>0.277</cdr:y>
    </cdr:from>
    <cdr:to>
      <cdr:x>0.35582</cdr:x>
      <cdr:y>0.33412</cdr:y>
    </cdr:to>
    <cdr:cxnSp macro="">
      <cdr:nvCxnSpPr>
        <cdr:cNvPr id="41" name="Straight Connector 40">
          <a:extLst xmlns:a="http://schemas.openxmlformats.org/drawingml/2006/main">
            <a:ext uri="{FF2B5EF4-FFF2-40B4-BE49-F238E27FC236}">
              <a16:creationId xmlns:a16="http://schemas.microsoft.com/office/drawing/2014/main" id="{4A51B6C0-E894-4EAE-979F-0C4868026C47}"/>
            </a:ext>
          </a:extLst>
        </cdr:cNvPr>
        <cdr:cNvCxnSpPr/>
      </cdr:nvCxnSpPr>
      <cdr:spPr>
        <a:xfrm xmlns:a="http://schemas.openxmlformats.org/drawingml/2006/main">
          <a:off x="3594100" y="2247900"/>
          <a:ext cx="57150" cy="463550"/>
        </a:xfrm>
        <a:prstGeom xmlns:a="http://schemas.openxmlformats.org/drawingml/2006/main" prst="line">
          <a:avLst/>
        </a:prstGeom>
        <a:ln xmlns:a="http://schemas.openxmlformats.org/drawingml/2006/main" w="9525">
          <a:solidFill>
            <a:schemeClr val="accent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0.3698</cdr:x>
      <cdr:y>0.37365</cdr:y>
    </cdr:from>
    <cdr:to>
      <cdr:x>0.46324</cdr:x>
      <cdr:y>0.4117</cdr:y>
    </cdr:to>
    <cdr:sp macro="" textlink="">
      <cdr:nvSpPr>
        <cdr:cNvPr id="42" name="TextBox 1">
          <a:extLst xmlns:a="http://schemas.openxmlformats.org/drawingml/2006/main">
            <a:ext uri="{FF2B5EF4-FFF2-40B4-BE49-F238E27FC236}">
              <a16:creationId xmlns:a16="http://schemas.microsoft.com/office/drawing/2014/main" id="{EF3381C2-5D19-4E52-B84E-785116F8842D}"/>
            </a:ext>
          </a:extLst>
        </cdr:cNvPr>
        <cdr:cNvSpPr txBox="1"/>
      </cdr:nvSpPr>
      <cdr:spPr>
        <a:xfrm xmlns:a="http://schemas.openxmlformats.org/drawingml/2006/main" rot="1621658">
          <a:off x="3794748" y="2983641"/>
          <a:ext cx="958844" cy="30380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100" b="0">
              <a:solidFill>
                <a:schemeClr val="accent1"/>
              </a:solidFill>
            </a:rPr>
            <a:t>GDPpCR &gt;</a:t>
          </a:r>
          <a:r>
            <a:rPr lang="en-GB" sz="1100" b="0" baseline="0">
              <a:solidFill>
                <a:schemeClr val="accent1"/>
              </a:solidFill>
            </a:rPr>
            <a:t> 23</a:t>
          </a:r>
          <a:endParaRPr lang="en-GB" sz="1100" b="0">
            <a:solidFill>
              <a:schemeClr val="accent1"/>
            </a:solidFill>
          </a:endParaRPr>
        </a:p>
      </cdr:txBody>
    </cdr:sp>
  </cdr:relSizeAnchor>
  <cdr:relSizeAnchor xmlns:cdr="http://schemas.openxmlformats.org/drawingml/2006/chartDrawing">
    <cdr:from>
      <cdr:x>0.56992</cdr:x>
      <cdr:y>0.32435</cdr:y>
    </cdr:from>
    <cdr:to>
      <cdr:x>0.59406</cdr:x>
      <cdr:y>0.36491</cdr:y>
    </cdr:to>
    <cdr:cxnSp macro="">
      <cdr:nvCxnSpPr>
        <cdr:cNvPr id="26" name="Straight Arrow Connector 25">
          <a:extLst xmlns:a="http://schemas.openxmlformats.org/drawingml/2006/main">
            <a:ext uri="{FF2B5EF4-FFF2-40B4-BE49-F238E27FC236}">
              <a16:creationId xmlns:a16="http://schemas.microsoft.com/office/drawing/2014/main" id="{5678467E-23F5-45DC-BDB4-6B4709DAA21E}"/>
            </a:ext>
          </a:extLst>
        </cdr:cNvPr>
        <cdr:cNvCxnSpPr/>
      </cdr:nvCxnSpPr>
      <cdr:spPr>
        <a:xfrm xmlns:a="http://schemas.openxmlformats.org/drawingml/2006/main" flipH="1">
          <a:off x="5848331" y="2632196"/>
          <a:ext cx="247715" cy="329156"/>
        </a:xfrm>
        <a:prstGeom xmlns:a="http://schemas.openxmlformats.org/drawingml/2006/main" prst="straightConnector1">
          <a:avLst/>
        </a:prstGeom>
        <a:ln xmlns:a="http://schemas.openxmlformats.org/drawingml/2006/main" w="9525">
          <a:solidFill>
            <a:srgbClr val="00B0F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0.4672</cdr:x>
      <cdr:y>0.27996</cdr:y>
    </cdr:from>
    <cdr:to>
      <cdr:x>0.50928</cdr:x>
      <cdr:y>0.34835</cdr:y>
    </cdr:to>
    <cdr:cxnSp macro="">
      <cdr:nvCxnSpPr>
        <cdr:cNvPr id="44" name="Straight Arrow Connector 43">
          <a:extLst xmlns:a="http://schemas.openxmlformats.org/drawingml/2006/main">
            <a:ext uri="{FF2B5EF4-FFF2-40B4-BE49-F238E27FC236}">
              <a16:creationId xmlns:a16="http://schemas.microsoft.com/office/drawing/2014/main" id="{DFB8451D-250B-4991-B6BF-CCA630FA322C}"/>
            </a:ext>
          </a:extLst>
        </cdr:cNvPr>
        <cdr:cNvCxnSpPr/>
      </cdr:nvCxnSpPr>
      <cdr:spPr>
        <a:xfrm xmlns:a="http://schemas.openxmlformats.org/drawingml/2006/main" flipH="1">
          <a:off x="4794231" y="2271980"/>
          <a:ext cx="431808" cy="555006"/>
        </a:xfrm>
        <a:prstGeom xmlns:a="http://schemas.openxmlformats.org/drawingml/2006/main" prst="straightConnector1">
          <a:avLst/>
        </a:prstGeom>
        <a:ln xmlns:a="http://schemas.openxmlformats.org/drawingml/2006/main" w="9525">
          <a:solidFill>
            <a:schemeClr val="accent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0.82178</cdr:x>
      <cdr:y>0.52973</cdr:y>
    </cdr:from>
    <cdr:to>
      <cdr:x>0.84592</cdr:x>
      <cdr:y>0.57812</cdr:y>
    </cdr:to>
    <cdr:cxnSp macro="">
      <cdr:nvCxnSpPr>
        <cdr:cNvPr id="46" name="Straight Arrow Connector 45">
          <a:extLst xmlns:a="http://schemas.openxmlformats.org/drawingml/2006/main">
            <a:ext uri="{FF2B5EF4-FFF2-40B4-BE49-F238E27FC236}">
              <a16:creationId xmlns:a16="http://schemas.microsoft.com/office/drawing/2014/main" id="{DFB8451D-250B-4991-B6BF-CCA630FA322C}"/>
            </a:ext>
          </a:extLst>
        </cdr:cNvPr>
        <cdr:cNvCxnSpPr/>
      </cdr:nvCxnSpPr>
      <cdr:spPr>
        <a:xfrm xmlns:a="http://schemas.openxmlformats.org/drawingml/2006/main" flipH="1">
          <a:off x="8432814" y="4298950"/>
          <a:ext cx="247636" cy="392687"/>
        </a:xfrm>
        <a:prstGeom xmlns:a="http://schemas.openxmlformats.org/drawingml/2006/main" prst="straightConnector1">
          <a:avLst/>
        </a:prstGeom>
        <a:ln xmlns:a="http://schemas.openxmlformats.org/drawingml/2006/main" w="9525">
          <a:solidFill>
            <a:srgbClr val="00B05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0.8292</cdr:x>
      <cdr:y>0.50336</cdr:y>
    </cdr:from>
    <cdr:to>
      <cdr:x>0.91708</cdr:x>
      <cdr:y>0.53676</cdr:y>
    </cdr:to>
    <cdr:sp macro="" textlink="">
      <cdr:nvSpPr>
        <cdr:cNvPr id="47" name="TextBox 1">
          <a:extLst xmlns:a="http://schemas.openxmlformats.org/drawingml/2006/main">
            <a:ext uri="{FF2B5EF4-FFF2-40B4-BE49-F238E27FC236}">
              <a16:creationId xmlns:a16="http://schemas.microsoft.com/office/drawing/2014/main" id="{96FA4C05-D6B8-403C-B86D-85C037EECA86}"/>
            </a:ext>
          </a:extLst>
        </cdr:cNvPr>
        <cdr:cNvSpPr txBox="1"/>
      </cdr:nvSpPr>
      <cdr:spPr>
        <a:xfrm xmlns:a="http://schemas.openxmlformats.org/drawingml/2006/main">
          <a:off x="8508955" y="4084937"/>
          <a:ext cx="901790" cy="27105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100" b="0">
              <a:solidFill>
                <a:srgbClr val="00B050"/>
              </a:solidFill>
            </a:rPr>
            <a:t>GDPpCR</a:t>
          </a:r>
          <a:r>
            <a:rPr lang="en-GB" sz="1100" b="0" baseline="0">
              <a:solidFill>
                <a:srgbClr val="00B050"/>
              </a:solidFill>
            </a:rPr>
            <a:t> 1st</a:t>
          </a:r>
          <a:endParaRPr lang="en-GB" sz="1100" b="0">
            <a:solidFill>
              <a:srgbClr val="00B050"/>
            </a:solidFill>
          </a:endParaRPr>
        </a:p>
      </cdr:txBody>
    </cdr:sp>
  </cdr:relSizeAnchor>
  <cdr:relSizeAnchor xmlns:cdr="http://schemas.openxmlformats.org/drawingml/2006/chartDrawing">
    <cdr:from>
      <cdr:x>0.57425</cdr:x>
      <cdr:y>0.2989</cdr:y>
    </cdr:from>
    <cdr:to>
      <cdr:x>0.66151</cdr:x>
      <cdr:y>0.33071</cdr:y>
    </cdr:to>
    <cdr:sp macro="" textlink="">
      <cdr:nvSpPr>
        <cdr:cNvPr id="48" name="TextBox 1">
          <a:extLst xmlns:a="http://schemas.openxmlformats.org/drawingml/2006/main">
            <a:ext uri="{FF2B5EF4-FFF2-40B4-BE49-F238E27FC236}">
              <a16:creationId xmlns:a16="http://schemas.microsoft.com/office/drawing/2014/main" id="{E9316B78-D1FC-411B-A2A9-6FAE44AC68E1}"/>
            </a:ext>
          </a:extLst>
        </cdr:cNvPr>
        <cdr:cNvSpPr txBox="1"/>
      </cdr:nvSpPr>
      <cdr:spPr>
        <a:xfrm xmlns:a="http://schemas.openxmlformats.org/drawingml/2006/main">
          <a:off x="5892763" y="2425661"/>
          <a:ext cx="895428" cy="2581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100" b="0">
              <a:solidFill>
                <a:srgbClr val="00B0F0"/>
              </a:solidFill>
            </a:rPr>
            <a:t>GDPpCR</a:t>
          </a:r>
          <a:r>
            <a:rPr lang="en-GB" sz="1100" b="0" baseline="0">
              <a:solidFill>
                <a:srgbClr val="00B0F0"/>
              </a:solidFill>
            </a:rPr>
            <a:t> 1st</a:t>
          </a:r>
          <a:endParaRPr lang="en-GB" sz="1100" b="0">
            <a:solidFill>
              <a:srgbClr val="00B0F0"/>
            </a:solidFill>
          </a:endParaRPr>
        </a:p>
      </cdr:txBody>
    </cdr:sp>
  </cdr:relSizeAnchor>
  <cdr:relSizeAnchor xmlns:cdr="http://schemas.openxmlformats.org/drawingml/2006/chartDrawing">
    <cdr:from>
      <cdr:x>0.48948</cdr:x>
      <cdr:y>0.2553</cdr:y>
    </cdr:from>
    <cdr:to>
      <cdr:x>0.57673</cdr:x>
      <cdr:y>0.28711</cdr:y>
    </cdr:to>
    <cdr:sp macro="" textlink="">
      <cdr:nvSpPr>
        <cdr:cNvPr id="50" name="TextBox 1">
          <a:extLst xmlns:a="http://schemas.openxmlformats.org/drawingml/2006/main">
            <a:ext uri="{FF2B5EF4-FFF2-40B4-BE49-F238E27FC236}">
              <a16:creationId xmlns:a16="http://schemas.microsoft.com/office/drawing/2014/main" id="{D755125C-8450-4662-83C0-DA0FAE5B4B57}"/>
            </a:ext>
          </a:extLst>
        </cdr:cNvPr>
        <cdr:cNvSpPr txBox="1"/>
      </cdr:nvSpPr>
      <cdr:spPr>
        <a:xfrm xmlns:a="http://schemas.openxmlformats.org/drawingml/2006/main">
          <a:off x="5022859" y="2071857"/>
          <a:ext cx="895325" cy="2581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100" b="0">
              <a:solidFill>
                <a:schemeClr val="accent1"/>
              </a:solidFill>
            </a:rPr>
            <a:t>GDPpCR</a:t>
          </a:r>
          <a:r>
            <a:rPr lang="en-GB" sz="1100" b="0" baseline="0">
              <a:solidFill>
                <a:schemeClr val="accent1"/>
              </a:solidFill>
            </a:rPr>
            <a:t> 1st</a:t>
          </a:r>
          <a:endParaRPr lang="en-GB" sz="1100" b="0">
            <a:solidFill>
              <a:schemeClr val="accent1"/>
            </a:solidFill>
          </a:endParaRPr>
        </a:p>
      </cdr:txBody>
    </cdr:sp>
  </cdr:relSizeAnchor>
  <cdr:relSizeAnchor xmlns:cdr="http://schemas.openxmlformats.org/drawingml/2006/chartDrawing">
    <cdr:from>
      <cdr:x>0.65444</cdr:x>
      <cdr:y>0.44305</cdr:y>
    </cdr:from>
    <cdr:to>
      <cdr:x>0.67345</cdr:x>
      <cdr:y>0.49738</cdr:y>
    </cdr:to>
    <cdr:cxnSp macro="">
      <cdr:nvCxnSpPr>
        <cdr:cNvPr id="43" name="Straight Arrow Connector 42">
          <a:extLst xmlns:a="http://schemas.openxmlformats.org/drawingml/2006/main">
            <a:ext uri="{FF2B5EF4-FFF2-40B4-BE49-F238E27FC236}">
              <a16:creationId xmlns:a16="http://schemas.microsoft.com/office/drawing/2014/main" id="{CEF6FDFC-CFDB-4C7F-A19A-D4DBC37253BB}"/>
            </a:ext>
          </a:extLst>
        </cdr:cNvPr>
        <cdr:cNvCxnSpPr/>
      </cdr:nvCxnSpPr>
      <cdr:spPr>
        <a:xfrm xmlns:a="http://schemas.openxmlformats.org/drawingml/2006/main" flipH="1">
          <a:off x="7055759" y="3613150"/>
          <a:ext cx="205013" cy="443076"/>
        </a:xfrm>
        <a:prstGeom xmlns:a="http://schemas.openxmlformats.org/drawingml/2006/main" prst="straightConnector1">
          <a:avLst/>
        </a:prstGeom>
        <a:ln xmlns:a="http://schemas.openxmlformats.org/drawingml/2006/main" w="9525">
          <a:solidFill>
            <a:schemeClr val="accent6">
              <a:lumMod val="75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0.65574</cdr:x>
      <cdr:y>0.41535</cdr:y>
    </cdr:from>
    <cdr:to>
      <cdr:x>0.743</cdr:x>
      <cdr:y>0.44716</cdr:y>
    </cdr:to>
    <cdr:sp macro="" textlink="">
      <cdr:nvSpPr>
        <cdr:cNvPr id="45" name="TextBox 1">
          <a:extLst xmlns:a="http://schemas.openxmlformats.org/drawingml/2006/main">
            <a:ext uri="{FF2B5EF4-FFF2-40B4-BE49-F238E27FC236}">
              <a16:creationId xmlns:a16="http://schemas.microsoft.com/office/drawing/2014/main" id="{02880060-B2FF-4729-8611-72576F865011}"/>
            </a:ext>
          </a:extLst>
        </cdr:cNvPr>
        <cdr:cNvSpPr txBox="1"/>
      </cdr:nvSpPr>
      <cdr:spPr>
        <a:xfrm xmlns:a="http://schemas.openxmlformats.org/drawingml/2006/main">
          <a:off x="7069783" y="3387272"/>
          <a:ext cx="940784" cy="25941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100" b="0">
              <a:solidFill>
                <a:schemeClr val="accent6">
                  <a:lumMod val="75000"/>
                </a:schemeClr>
              </a:solidFill>
            </a:rPr>
            <a:t>GDPpCR</a:t>
          </a:r>
          <a:r>
            <a:rPr lang="en-GB" sz="1100" b="0" baseline="0">
              <a:solidFill>
                <a:schemeClr val="accent6">
                  <a:lumMod val="75000"/>
                </a:schemeClr>
              </a:solidFill>
            </a:rPr>
            <a:t> 1st</a:t>
          </a:r>
          <a:endParaRPr lang="en-GB" sz="1100" b="0">
            <a:solidFill>
              <a:schemeClr val="accent6">
                <a:lumMod val="75000"/>
              </a:schemeClr>
            </a:solidFill>
          </a:endParaRPr>
        </a:p>
      </cdr:txBody>
    </cdr:sp>
  </cdr:relSizeAnchor>
</c:userShapes>
</file>

<file path=xl/drawings/drawing50.xml><?xml version="1.0" encoding="utf-8"?>
<c:userShapes xmlns:c="http://schemas.openxmlformats.org/drawingml/2006/chart">
  <cdr:relSizeAnchor xmlns:cdr="http://schemas.openxmlformats.org/drawingml/2006/chartDrawing">
    <cdr:from>
      <cdr:x>0.12827</cdr:x>
      <cdr:y>0.74123</cdr:y>
    </cdr:from>
    <cdr:to>
      <cdr:x>0.53207</cdr:x>
      <cdr:y>0.86879</cdr:y>
    </cdr:to>
    <cdr:sp macro="" textlink="">
      <cdr:nvSpPr>
        <cdr:cNvPr id="2" name="TextBox 1">
          <a:extLst xmlns:a="http://schemas.openxmlformats.org/drawingml/2006/main">
            <a:ext uri="{FF2B5EF4-FFF2-40B4-BE49-F238E27FC236}">
              <a16:creationId xmlns:a16="http://schemas.microsoft.com/office/drawing/2014/main" id="{32471FD5-C7BD-4A87-9B54-0D58608FB02A}"/>
            </a:ext>
          </a:extLst>
        </cdr:cNvPr>
        <cdr:cNvSpPr txBox="1"/>
      </cdr:nvSpPr>
      <cdr:spPr>
        <a:xfrm xmlns:a="http://schemas.openxmlformats.org/drawingml/2006/main">
          <a:off x="1175671" y="4427793"/>
          <a:ext cx="3701127" cy="761985"/>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a:solidFill>
                <a:schemeClr val="tx1">
                  <a:lumMod val="75000"/>
                  <a:lumOff val="25000"/>
                </a:schemeClr>
              </a:solidFill>
            </a:rPr>
            <a:t>Black</a:t>
          </a:r>
          <a:r>
            <a:rPr lang="en-GB" sz="1400" b="1" baseline="0">
              <a:solidFill>
                <a:schemeClr val="tx1">
                  <a:lumMod val="75000"/>
                  <a:lumOff val="25000"/>
                </a:schemeClr>
              </a:solidFill>
            </a:rPr>
            <a:t> </a:t>
          </a:r>
          <a:r>
            <a:rPr lang="en-GB" sz="1400" b="1">
              <a:solidFill>
                <a:schemeClr val="tx1">
                  <a:lumMod val="75000"/>
                  <a:lumOff val="25000"/>
                </a:schemeClr>
              </a:solidFill>
            </a:rPr>
            <a:t>= 2018</a:t>
          </a:r>
          <a:r>
            <a:rPr lang="en-GB" sz="1400" b="1">
              <a:solidFill>
                <a:schemeClr val="tx1">
                  <a:lumMod val="65000"/>
                  <a:lumOff val="35000"/>
                </a:schemeClr>
              </a:solidFill>
            </a:rPr>
            <a:t>,</a:t>
          </a:r>
          <a:r>
            <a:rPr lang="en-GB" sz="1400" b="1">
              <a:solidFill>
                <a:schemeClr val="tx1">
                  <a:lumMod val="75000"/>
                  <a:lumOff val="25000"/>
                </a:schemeClr>
              </a:solidFill>
            </a:rPr>
            <a:t> </a:t>
          </a:r>
          <a:r>
            <a:rPr lang="en-GB" sz="1400" b="1">
              <a:solidFill>
                <a:srgbClr val="C00000"/>
              </a:solidFill>
            </a:rPr>
            <a:t>Dark</a:t>
          </a:r>
          <a:r>
            <a:rPr lang="en-GB" sz="1400" b="1" baseline="0">
              <a:solidFill>
                <a:srgbClr val="C00000"/>
              </a:solidFill>
            </a:rPr>
            <a:t> red =</a:t>
          </a:r>
          <a:r>
            <a:rPr lang="en-GB" sz="1400" b="1">
              <a:solidFill>
                <a:srgbClr val="C00000"/>
              </a:solidFill>
            </a:rPr>
            <a:t> 2017</a:t>
          </a:r>
          <a:r>
            <a:rPr lang="en-GB" sz="1400" b="1">
              <a:solidFill>
                <a:schemeClr val="tx1">
                  <a:lumMod val="65000"/>
                  <a:lumOff val="35000"/>
                </a:schemeClr>
              </a:solidFill>
            </a:rPr>
            <a:t>,</a:t>
          </a:r>
          <a:r>
            <a:rPr lang="en-GB" sz="1400" b="1">
              <a:solidFill>
                <a:srgbClr val="C00000"/>
              </a:solidFill>
            </a:rPr>
            <a:t> </a:t>
          </a:r>
          <a:r>
            <a:rPr lang="en-GB" sz="1400" b="1">
              <a:solidFill>
                <a:schemeClr val="tx1">
                  <a:lumMod val="65000"/>
                  <a:lumOff val="35000"/>
                </a:schemeClr>
              </a:solidFill>
            </a:rPr>
            <a:t>only latter labelled</a:t>
          </a:r>
          <a:r>
            <a:rPr lang="en-GB" sz="1400" b="1" baseline="0">
              <a:solidFill>
                <a:schemeClr val="tx1">
                  <a:lumMod val="65000"/>
                  <a:lumOff val="35000"/>
                </a:schemeClr>
              </a:solidFill>
            </a:rPr>
            <a:t> (nations align vertically). </a:t>
          </a:r>
          <a:r>
            <a:rPr lang="en-GB" sz="1400" b="1" baseline="0">
              <a:solidFill>
                <a:srgbClr val="C00000"/>
              </a:solidFill>
            </a:rPr>
            <a:t>Red</a:t>
          </a:r>
          <a:r>
            <a:rPr lang="en-GB" sz="1400" b="1" baseline="0">
              <a:solidFill>
                <a:schemeClr val="tx1">
                  <a:lumMod val="65000"/>
                  <a:lumOff val="35000"/>
                </a:schemeClr>
              </a:solidFill>
            </a:rPr>
            <a:t> is on top where nation positions coincide (underlined).</a:t>
          </a:r>
          <a:endParaRPr lang="en-GB" sz="1400" b="1">
            <a:solidFill>
              <a:schemeClr val="tx1">
                <a:lumMod val="65000"/>
                <a:lumOff val="35000"/>
              </a:schemeClr>
            </a:solidFill>
          </a:endParaRPr>
        </a:p>
      </cdr:txBody>
    </cdr:sp>
  </cdr:relSizeAnchor>
  <cdr:relSizeAnchor xmlns:cdr="http://schemas.openxmlformats.org/drawingml/2006/chartDrawing">
    <cdr:from>
      <cdr:x>0.18818</cdr:x>
      <cdr:y>0.11607</cdr:y>
    </cdr:from>
    <cdr:to>
      <cdr:x>0.75253</cdr:x>
      <cdr:y>0.36138</cdr:y>
    </cdr:to>
    <cdr:cxnSp macro="">
      <cdr:nvCxnSpPr>
        <cdr:cNvPr id="3" name="Straight Connector 2">
          <a:extLst xmlns:a="http://schemas.openxmlformats.org/drawingml/2006/main">
            <a:ext uri="{FF2B5EF4-FFF2-40B4-BE49-F238E27FC236}">
              <a16:creationId xmlns:a16="http://schemas.microsoft.com/office/drawing/2014/main" id="{2D41EC71-BDE3-4F97-904C-B6C555189209}"/>
            </a:ext>
          </a:extLst>
        </cdr:cNvPr>
        <cdr:cNvCxnSpPr/>
      </cdr:nvCxnSpPr>
      <cdr:spPr>
        <a:xfrm xmlns:a="http://schemas.openxmlformats.org/drawingml/2006/main" flipV="1">
          <a:off x="1721757" y="693966"/>
          <a:ext cx="5163455" cy="1466732"/>
        </a:xfrm>
        <a:prstGeom xmlns:a="http://schemas.openxmlformats.org/drawingml/2006/main" prst="line">
          <a:avLst/>
        </a:prstGeom>
        <a:ln xmlns:a="http://schemas.openxmlformats.org/drawingml/2006/main" w="28575"/>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0.25911</cdr:x>
      <cdr:y>0.4896</cdr:y>
    </cdr:from>
    <cdr:to>
      <cdr:x>0.82304</cdr:x>
      <cdr:y>0.71025</cdr:y>
    </cdr:to>
    <cdr:cxnSp macro="">
      <cdr:nvCxnSpPr>
        <cdr:cNvPr id="7" name="Straight Connector 6">
          <a:extLst xmlns:a="http://schemas.openxmlformats.org/drawingml/2006/main">
            <a:ext uri="{FF2B5EF4-FFF2-40B4-BE49-F238E27FC236}">
              <a16:creationId xmlns:a16="http://schemas.microsoft.com/office/drawing/2014/main" id="{3D2720FC-251E-4932-AA98-64D6460CAAF7}"/>
            </a:ext>
          </a:extLst>
        </cdr:cNvPr>
        <cdr:cNvCxnSpPr/>
      </cdr:nvCxnSpPr>
      <cdr:spPr>
        <a:xfrm xmlns:a="http://schemas.openxmlformats.org/drawingml/2006/main">
          <a:off x="2374899" y="2924630"/>
          <a:ext cx="5168900" cy="1318079"/>
        </a:xfrm>
        <a:prstGeom xmlns:a="http://schemas.openxmlformats.org/drawingml/2006/main" prst="line">
          <a:avLst/>
        </a:prstGeom>
        <a:ln xmlns:a="http://schemas.openxmlformats.org/drawingml/2006/main" w="28575">
          <a:solidFill>
            <a:schemeClr val="accent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0.53654</cdr:x>
      <cdr:y>0.6376</cdr:y>
    </cdr:from>
    <cdr:to>
      <cdr:x>0.84156</cdr:x>
      <cdr:y>0.7531</cdr:y>
    </cdr:to>
    <cdr:sp macro="" textlink="">
      <cdr:nvSpPr>
        <cdr:cNvPr id="10" name="TextBox 1">
          <a:extLst xmlns:a="http://schemas.openxmlformats.org/drawingml/2006/main">
            <a:ext uri="{FF2B5EF4-FFF2-40B4-BE49-F238E27FC236}">
              <a16:creationId xmlns:a16="http://schemas.microsoft.com/office/drawing/2014/main" id="{460360A3-233E-4FDB-A4AB-28E0F02443F7}"/>
            </a:ext>
          </a:extLst>
        </cdr:cNvPr>
        <cdr:cNvSpPr txBox="1"/>
      </cdr:nvSpPr>
      <cdr:spPr>
        <a:xfrm xmlns:a="http://schemas.openxmlformats.org/drawingml/2006/main" rot="812722">
          <a:off x="4917769" y="3808741"/>
          <a:ext cx="2795813" cy="689935"/>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a:solidFill>
                <a:schemeClr val="accent2"/>
              </a:solidFill>
            </a:rPr>
            <a:t>'WC'</a:t>
          </a:r>
          <a:r>
            <a:rPr lang="en-GB" sz="1400" b="1" baseline="0">
              <a:solidFill>
                <a:schemeClr val="accent2"/>
              </a:solidFill>
            </a:rPr>
            <a:t> trend from 'Main Trends'</a:t>
          </a:r>
        </a:p>
        <a:p xmlns:a="http://schemas.openxmlformats.org/drawingml/2006/main">
          <a:pPr algn="ctr"/>
          <a:r>
            <a:rPr lang="en-GB" sz="1200" b="1" baseline="0">
              <a:solidFill>
                <a:schemeClr val="accent2"/>
              </a:solidFill>
            </a:rPr>
            <a:t>with an arbitrary offset here</a:t>
          </a:r>
          <a:endParaRPr lang="en-GB" sz="1200" b="1">
            <a:solidFill>
              <a:schemeClr val="accent2"/>
            </a:solidFill>
          </a:endParaRPr>
        </a:p>
      </cdr:txBody>
    </cdr:sp>
  </cdr:relSizeAnchor>
  <cdr:relSizeAnchor xmlns:cdr="http://schemas.openxmlformats.org/drawingml/2006/chartDrawing">
    <cdr:from>
      <cdr:x>0.10956</cdr:x>
      <cdr:y>0.21547</cdr:y>
    </cdr:from>
    <cdr:to>
      <cdr:x>0.41459</cdr:x>
      <cdr:y>0.35178</cdr:y>
    </cdr:to>
    <cdr:sp macro="" textlink="">
      <cdr:nvSpPr>
        <cdr:cNvPr id="11" name="TextBox 1">
          <a:extLst xmlns:a="http://schemas.openxmlformats.org/drawingml/2006/main">
            <a:ext uri="{FF2B5EF4-FFF2-40B4-BE49-F238E27FC236}">
              <a16:creationId xmlns:a16="http://schemas.microsoft.com/office/drawing/2014/main" id="{A751AF7E-FE99-4DCE-81DC-B8464852C7C5}"/>
            </a:ext>
          </a:extLst>
        </cdr:cNvPr>
        <cdr:cNvSpPr txBox="1"/>
      </cdr:nvSpPr>
      <cdr:spPr>
        <a:xfrm xmlns:a="http://schemas.openxmlformats.org/drawingml/2006/main" rot="20661278">
          <a:off x="1004202" y="1287118"/>
          <a:ext cx="2795835" cy="814253"/>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a:solidFill>
                <a:schemeClr val="accent1"/>
              </a:solidFill>
            </a:rPr>
            <a:t>'WA'</a:t>
          </a:r>
          <a:r>
            <a:rPr lang="en-GB" sz="1400" b="1" baseline="0">
              <a:solidFill>
                <a:schemeClr val="accent1"/>
              </a:solidFill>
            </a:rPr>
            <a:t> trend from 'Main Trends'</a:t>
          </a:r>
        </a:p>
        <a:p xmlns:a="http://schemas.openxmlformats.org/drawingml/2006/main">
          <a:pPr algn="ctr"/>
          <a:r>
            <a:rPr lang="en-GB" sz="1200" b="1" baseline="0">
              <a:solidFill>
                <a:schemeClr val="accent1"/>
              </a:solidFill>
            </a:rPr>
            <a:t>with an arbitrary offset here</a:t>
          </a:r>
          <a:endParaRPr lang="en-GB" sz="1200" b="1">
            <a:solidFill>
              <a:schemeClr val="accent1"/>
            </a:solidFill>
          </a:endParaRPr>
        </a:p>
      </cdr:txBody>
    </cdr:sp>
  </cdr:relSizeAnchor>
</c:userShapes>
</file>

<file path=xl/drawings/drawing51.xml><?xml version="1.0" encoding="utf-8"?>
<c:userShapes xmlns:c="http://schemas.openxmlformats.org/drawingml/2006/chart">
  <cdr:relSizeAnchor xmlns:cdr="http://schemas.openxmlformats.org/drawingml/2006/chartDrawing">
    <cdr:from>
      <cdr:x>0.07283</cdr:x>
      <cdr:y>0.53834</cdr:y>
    </cdr:from>
    <cdr:to>
      <cdr:x>0.26936</cdr:x>
      <cdr:y>0.59643</cdr:y>
    </cdr:to>
    <cdr:sp macro="" textlink="">
      <cdr:nvSpPr>
        <cdr:cNvPr id="2" name="TextBox 1">
          <a:extLst xmlns:a="http://schemas.openxmlformats.org/drawingml/2006/main">
            <a:ext uri="{FF2B5EF4-FFF2-40B4-BE49-F238E27FC236}">
              <a16:creationId xmlns:a16="http://schemas.microsoft.com/office/drawing/2014/main" id="{D42E69B3-CD06-4A69-8E69-6128811E33A9}"/>
            </a:ext>
          </a:extLst>
        </cdr:cNvPr>
        <cdr:cNvSpPr txBox="1"/>
      </cdr:nvSpPr>
      <cdr:spPr>
        <a:xfrm xmlns:a="http://schemas.openxmlformats.org/drawingml/2006/main">
          <a:off x="857252" y="3611337"/>
          <a:ext cx="2313215" cy="389677"/>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1" baseline="0">
              <a:solidFill>
                <a:schemeClr val="accent2"/>
              </a:solidFill>
            </a:rPr>
            <a:t>Sum Total: "No Impact"</a:t>
          </a:r>
          <a:endParaRPr lang="en-GB" sz="1600" b="1">
            <a:solidFill>
              <a:schemeClr val="accent2"/>
            </a:solidFill>
          </a:endParaRPr>
        </a:p>
      </cdr:txBody>
    </cdr:sp>
  </cdr:relSizeAnchor>
  <cdr:relSizeAnchor xmlns:cdr="http://schemas.openxmlformats.org/drawingml/2006/chartDrawing">
    <cdr:from>
      <cdr:x>0.0941</cdr:x>
      <cdr:y>0.4426</cdr:y>
    </cdr:from>
    <cdr:to>
      <cdr:x>0.2679</cdr:x>
      <cdr:y>0.49777</cdr:y>
    </cdr:to>
    <cdr:sp macro="" textlink="">
      <cdr:nvSpPr>
        <cdr:cNvPr id="3" name="TextBox 1">
          <a:extLst xmlns:a="http://schemas.openxmlformats.org/drawingml/2006/main">
            <a:ext uri="{FF2B5EF4-FFF2-40B4-BE49-F238E27FC236}">
              <a16:creationId xmlns:a16="http://schemas.microsoft.com/office/drawing/2014/main" id="{B4BE80C8-B41A-42DC-A771-C6F7F873670F}"/>
            </a:ext>
          </a:extLst>
        </cdr:cNvPr>
        <cdr:cNvSpPr txBox="1"/>
      </cdr:nvSpPr>
      <cdr:spPr>
        <a:xfrm xmlns:a="http://schemas.openxmlformats.org/drawingml/2006/main">
          <a:off x="1107623" y="2969078"/>
          <a:ext cx="2045606" cy="370115"/>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1" baseline="0">
              <a:solidFill>
                <a:srgbClr val="0000FF"/>
              </a:solidFill>
            </a:rPr>
            <a:t>Sum Total: "Impact"</a:t>
          </a:r>
          <a:endParaRPr lang="en-GB" sz="1600" b="1">
            <a:solidFill>
              <a:srgbClr val="0000FF"/>
            </a:solidFill>
          </a:endParaRPr>
        </a:p>
      </cdr:txBody>
    </cdr:sp>
  </cdr:relSizeAnchor>
  <cdr:relSizeAnchor xmlns:cdr="http://schemas.openxmlformats.org/drawingml/2006/chartDrawing">
    <cdr:from>
      <cdr:x>0.11168</cdr:x>
      <cdr:y>0.80514</cdr:y>
    </cdr:from>
    <cdr:to>
      <cdr:x>0.32285</cdr:x>
      <cdr:y>0.86031</cdr:y>
    </cdr:to>
    <cdr:sp macro="" textlink="">
      <cdr:nvSpPr>
        <cdr:cNvPr id="4" name="TextBox 1">
          <a:extLst xmlns:a="http://schemas.openxmlformats.org/drawingml/2006/main">
            <a:ext uri="{FF2B5EF4-FFF2-40B4-BE49-F238E27FC236}">
              <a16:creationId xmlns:a16="http://schemas.microsoft.com/office/drawing/2014/main" id="{3B2483D6-A5E4-4B7B-B8DD-1F9DD6E7DC65}"/>
            </a:ext>
          </a:extLst>
        </cdr:cNvPr>
        <cdr:cNvSpPr txBox="1"/>
      </cdr:nvSpPr>
      <cdr:spPr>
        <a:xfrm xmlns:a="http://schemas.openxmlformats.org/drawingml/2006/main">
          <a:off x="1314452" y="5401129"/>
          <a:ext cx="2485569" cy="370115"/>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1" baseline="0">
              <a:solidFill>
                <a:schemeClr val="accent3">
                  <a:lumMod val="75000"/>
                </a:schemeClr>
              </a:solidFill>
            </a:rPr>
            <a:t>Impact: "Very Much So"</a:t>
          </a:r>
          <a:endParaRPr lang="en-GB" sz="1600" b="1">
            <a:solidFill>
              <a:schemeClr val="accent3">
                <a:lumMod val="75000"/>
              </a:schemeClr>
            </a:solidFill>
          </a:endParaRPr>
        </a:p>
      </cdr:txBody>
    </cdr:sp>
  </cdr:relSizeAnchor>
  <cdr:relSizeAnchor xmlns:cdr="http://schemas.openxmlformats.org/drawingml/2006/chartDrawing">
    <cdr:from>
      <cdr:x>0.61409</cdr:x>
      <cdr:y>0.46981</cdr:y>
    </cdr:from>
    <cdr:to>
      <cdr:x>0.79166</cdr:x>
      <cdr:y>0.53728</cdr:y>
    </cdr:to>
    <cdr:sp macro="" textlink="">
      <cdr:nvSpPr>
        <cdr:cNvPr id="5" name="TextBox 1">
          <a:extLst xmlns:a="http://schemas.openxmlformats.org/drawingml/2006/main">
            <a:ext uri="{FF2B5EF4-FFF2-40B4-BE49-F238E27FC236}">
              <a16:creationId xmlns:a16="http://schemas.microsoft.com/office/drawing/2014/main" id="{48BBF84B-84A5-4300-A117-D8D70DB5BE36}"/>
            </a:ext>
          </a:extLst>
        </cdr:cNvPr>
        <cdr:cNvSpPr txBox="1"/>
      </cdr:nvSpPr>
      <cdr:spPr>
        <a:xfrm xmlns:a="http://schemas.openxmlformats.org/drawingml/2006/main" rot="21234600">
          <a:off x="7124874" y="3094536"/>
          <a:ext cx="2060230" cy="444409"/>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1" baseline="0">
              <a:solidFill>
                <a:schemeClr val="accent3"/>
              </a:solidFill>
            </a:rPr>
            <a:t>Impact: "Somewhat"</a:t>
          </a:r>
          <a:endParaRPr lang="en-GB" sz="1600" b="1">
            <a:solidFill>
              <a:schemeClr val="accent3"/>
            </a:solidFill>
          </a:endParaRPr>
        </a:p>
      </cdr:txBody>
    </cdr:sp>
  </cdr:relSizeAnchor>
  <cdr:relSizeAnchor xmlns:cdr="http://schemas.openxmlformats.org/drawingml/2006/chartDrawing">
    <cdr:from>
      <cdr:x>0.84986</cdr:x>
      <cdr:y>0.24942</cdr:y>
    </cdr:from>
    <cdr:to>
      <cdr:x>0.94705</cdr:x>
      <cdr:y>0.29972</cdr:y>
    </cdr:to>
    <cdr:sp macro="" textlink="">
      <cdr:nvSpPr>
        <cdr:cNvPr id="6" name="TextBox 1">
          <a:extLst xmlns:a="http://schemas.openxmlformats.org/drawingml/2006/main">
            <a:ext uri="{FF2B5EF4-FFF2-40B4-BE49-F238E27FC236}">
              <a16:creationId xmlns:a16="http://schemas.microsoft.com/office/drawing/2014/main" id="{534D0663-FC71-4A47-8D66-974C6D2FD251}"/>
            </a:ext>
          </a:extLst>
        </cdr:cNvPr>
        <cdr:cNvSpPr txBox="1"/>
      </cdr:nvSpPr>
      <cdr:spPr>
        <a:xfrm xmlns:a="http://schemas.openxmlformats.org/drawingml/2006/main">
          <a:off x="9860365" y="1642873"/>
          <a:ext cx="1127634" cy="331314"/>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1">
              <a:solidFill>
                <a:srgbClr val="0000FF"/>
              </a:solidFill>
            </a:rPr>
            <a:t>R = 0.77</a:t>
          </a:r>
        </a:p>
      </cdr:txBody>
    </cdr:sp>
  </cdr:relSizeAnchor>
  <cdr:relSizeAnchor xmlns:cdr="http://schemas.openxmlformats.org/drawingml/2006/chartDrawing">
    <cdr:from>
      <cdr:x>0.83437</cdr:x>
      <cdr:y>0.81663</cdr:y>
    </cdr:from>
    <cdr:to>
      <cdr:x>0.9311</cdr:x>
      <cdr:y>0.86775</cdr:y>
    </cdr:to>
    <cdr:sp macro="" textlink="">
      <cdr:nvSpPr>
        <cdr:cNvPr id="7" name="TextBox 1">
          <a:extLst xmlns:a="http://schemas.openxmlformats.org/drawingml/2006/main">
            <a:ext uri="{FF2B5EF4-FFF2-40B4-BE49-F238E27FC236}">
              <a16:creationId xmlns:a16="http://schemas.microsoft.com/office/drawing/2014/main" id="{E0D32145-9CB3-402F-9714-F690815FB437}"/>
            </a:ext>
          </a:extLst>
        </cdr:cNvPr>
        <cdr:cNvSpPr txBox="1"/>
      </cdr:nvSpPr>
      <cdr:spPr>
        <a:xfrm xmlns:a="http://schemas.openxmlformats.org/drawingml/2006/main">
          <a:off x="9820729" y="5478237"/>
          <a:ext cx="1138465" cy="342899"/>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1">
              <a:solidFill>
                <a:schemeClr val="accent2"/>
              </a:solidFill>
            </a:rPr>
            <a:t>R = 0.768</a:t>
          </a:r>
        </a:p>
      </cdr:txBody>
    </cdr:sp>
  </cdr:relSizeAnchor>
</c:userShapes>
</file>

<file path=xl/drawings/drawing52.xml><?xml version="1.0" encoding="utf-8"?>
<c:userShapes xmlns:c="http://schemas.openxmlformats.org/drawingml/2006/chart">
  <cdr:relSizeAnchor xmlns:cdr="http://schemas.openxmlformats.org/drawingml/2006/chartDrawing">
    <cdr:from>
      <cdr:x>0.69017</cdr:x>
      <cdr:y>0.66309</cdr:y>
    </cdr:from>
    <cdr:to>
      <cdr:x>0.81626</cdr:x>
      <cdr:y>0.75355</cdr:y>
    </cdr:to>
    <cdr:sp macro="" textlink="">
      <cdr:nvSpPr>
        <cdr:cNvPr id="2" name="TextBox 1">
          <a:extLst xmlns:a="http://schemas.openxmlformats.org/drawingml/2006/main">
            <a:ext uri="{FF2B5EF4-FFF2-40B4-BE49-F238E27FC236}">
              <a16:creationId xmlns:a16="http://schemas.microsoft.com/office/drawing/2014/main" id="{8D1EA901-F6B8-4706-B51E-BC11A8563213}"/>
            </a:ext>
          </a:extLst>
        </cdr:cNvPr>
        <cdr:cNvSpPr txBox="1"/>
      </cdr:nvSpPr>
      <cdr:spPr>
        <a:xfrm xmlns:a="http://schemas.openxmlformats.org/drawingml/2006/main">
          <a:off x="6767287" y="4199166"/>
          <a:ext cx="1236438" cy="572918"/>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1">
              <a:solidFill>
                <a:schemeClr val="accent1"/>
              </a:solidFill>
            </a:rPr>
            <a:t>R = 0.643</a:t>
          </a:r>
        </a:p>
        <a:p xmlns:a="http://schemas.openxmlformats.org/drawingml/2006/main">
          <a:pPr algn="ctr"/>
          <a:r>
            <a:rPr lang="en-GB" sz="1400" b="1">
              <a:solidFill>
                <a:schemeClr val="accent1"/>
              </a:solidFill>
            </a:rPr>
            <a:t>p = 9.4E-4</a:t>
          </a:r>
        </a:p>
      </cdr:txBody>
    </cdr:sp>
  </cdr:relSizeAnchor>
</c:userShapes>
</file>

<file path=xl/drawings/drawing53.xml><?xml version="1.0" encoding="utf-8"?>
<c:userShapes xmlns:c="http://schemas.openxmlformats.org/drawingml/2006/chart">
  <cdr:relSizeAnchor xmlns:cdr="http://schemas.openxmlformats.org/drawingml/2006/chartDrawing">
    <cdr:from>
      <cdr:x>0.86174</cdr:x>
      <cdr:y>0.15186</cdr:y>
    </cdr:from>
    <cdr:to>
      <cdr:x>0.95848</cdr:x>
      <cdr:y>0.20046</cdr:y>
    </cdr:to>
    <cdr:sp macro="" textlink="">
      <cdr:nvSpPr>
        <cdr:cNvPr id="2" name="TextBox 1">
          <a:extLst xmlns:a="http://schemas.openxmlformats.org/drawingml/2006/main">
            <a:ext uri="{FF2B5EF4-FFF2-40B4-BE49-F238E27FC236}">
              <a16:creationId xmlns:a16="http://schemas.microsoft.com/office/drawing/2014/main" id="{78D2BFB8-3643-4E04-B564-24C73582840F}"/>
            </a:ext>
          </a:extLst>
        </cdr:cNvPr>
        <cdr:cNvSpPr txBox="1"/>
      </cdr:nvSpPr>
      <cdr:spPr>
        <a:xfrm xmlns:a="http://schemas.openxmlformats.org/drawingml/2006/main">
          <a:off x="10002896" y="1074771"/>
          <a:ext cx="1122939" cy="343968"/>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1">
              <a:solidFill>
                <a:schemeClr val="accent3"/>
              </a:solidFill>
            </a:rPr>
            <a:t>R = 0.726</a:t>
          </a:r>
        </a:p>
      </cdr:txBody>
    </cdr:sp>
  </cdr:relSizeAnchor>
  <cdr:relSizeAnchor xmlns:cdr="http://schemas.openxmlformats.org/drawingml/2006/chartDrawing">
    <cdr:from>
      <cdr:x>0.0981</cdr:x>
      <cdr:y>0.34812</cdr:y>
    </cdr:from>
    <cdr:to>
      <cdr:x>0.23809</cdr:x>
      <cdr:y>0.40057</cdr:y>
    </cdr:to>
    <cdr:sp macro="" textlink="">
      <cdr:nvSpPr>
        <cdr:cNvPr id="3" name="TextBox 1">
          <a:extLst xmlns:a="http://schemas.openxmlformats.org/drawingml/2006/main">
            <a:ext uri="{FF2B5EF4-FFF2-40B4-BE49-F238E27FC236}">
              <a16:creationId xmlns:a16="http://schemas.microsoft.com/office/drawing/2014/main" id="{8165451E-0198-44EA-83A0-46C952F1C312}"/>
            </a:ext>
          </a:extLst>
        </cdr:cNvPr>
        <cdr:cNvSpPr txBox="1"/>
      </cdr:nvSpPr>
      <cdr:spPr>
        <a:xfrm xmlns:a="http://schemas.openxmlformats.org/drawingml/2006/main">
          <a:off x="1155700" y="2456543"/>
          <a:ext cx="1649265" cy="370122"/>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1" baseline="0">
              <a:solidFill>
                <a:schemeClr val="accent3"/>
              </a:solidFill>
            </a:rPr>
            <a:t>Sum Total: "Yes"</a:t>
          </a:r>
          <a:endParaRPr lang="en-GB" sz="1600" b="1">
            <a:solidFill>
              <a:schemeClr val="accent3"/>
            </a:solidFill>
          </a:endParaRPr>
        </a:p>
      </cdr:txBody>
    </cdr:sp>
  </cdr:relSizeAnchor>
  <cdr:relSizeAnchor xmlns:cdr="http://schemas.openxmlformats.org/drawingml/2006/chartDrawing">
    <cdr:from>
      <cdr:x>0.08793</cdr:x>
      <cdr:y>0.44373</cdr:y>
    </cdr:from>
    <cdr:to>
      <cdr:x>0.239</cdr:x>
      <cdr:y>0.51317</cdr:y>
    </cdr:to>
    <cdr:sp macro="" textlink="">
      <cdr:nvSpPr>
        <cdr:cNvPr id="4" name="TextBox 1">
          <a:extLst xmlns:a="http://schemas.openxmlformats.org/drawingml/2006/main">
            <a:ext uri="{FF2B5EF4-FFF2-40B4-BE49-F238E27FC236}">
              <a16:creationId xmlns:a16="http://schemas.microsoft.com/office/drawing/2014/main" id="{79E4FC46-676D-4B1C-A3D2-40102A1A644A}"/>
            </a:ext>
          </a:extLst>
        </cdr:cNvPr>
        <cdr:cNvSpPr txBox="1"/>
      </cdr:nvSpPr>
      <cdr:spPr>
        <a:xfrm xmlns:a="http://schemas.openxmlformats.org/drawingml/2006/main">
          <a:off x="966513" y="3140528"/>
          <a:ext cx="1660539" cy="491448"/>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1" baseline="0">
              <a:solidFill>
                <a:schemeClr val="accent2"/>
              </a:solidFill>
            </a:rPr>
            <a:t>"Yes, somewhat"</a:t>
          </a:r>
          <a:endParaRPr lang="en-GB" sz="1600" b="1">
            <a:solidFill>
              <a:schemeClr val="accent2"/>
            </a:solidFill>
          </a:endParaRPr>
        </a:p>
      </cdr:txBody>
    </cdr:sp>
  </cdr:relSizeAnchor>
  <cdr:relSizeAnchor xmlns:cdr="http://schemas.openxmlformats.org/drawingml/2006/chartDrawing">
    <cdr:from>
      <cdr:x>0.08619</cdr:x>
      <cdr:y>0.74763</cdr:y>
    </cdr:from>
    <cdr:to>
      <cdr:x>0.24065</cdr:x>
      <cdr:y>0.80008</cdr:y>
    </cdr:to>
    <cdr:sp macro="" textlink="">
      <cdr:nvSpPr>
        <cdr:cNvPr id="5" name="TextBox 1">
          <a:extLst xmlns:a="http://schemas.openxmlformats.org/drawingml/2006/main">
            <a:ext uri="{FF2B5EF4-FFF2-40B4-BE49-F238E27FC236}">
              <a16:creationId xmlns:a16="http://schemas.microsoft.com/office/drawing/2014/main" id="{233A5E41-AAC9-4F44-BD4E-B6FB99E85D23}"/>
            </a:ext>
          </a:extLst>
        </cdr:cNvPr>
        <cdr:cNvSpPr txBox="1"/>
      </cdr:nvSpPr>
      <cdr:spPr>
        <a:xfrm xmlns:a="http://schemas.openxmlformats.org/drawingml/2006/main">
          <a:off x="947437" y="5291348"/>
          <a:ext cx="1697792" cy="371216"/>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1" baseline="0">
              <a:solidFill>
                <a:srgbClr val="0000FF"/>
              </a:solidFill>
            </a:rPr>
            <a:t>"Yes, absolutely"</a:t>
          </a:r>
          <a:endParaRPr lang="en-GB" sz="1600" b="1">
            <a:solidFill>
              <a:srgbClr val="0000FF"/>
            </a:solidFill>
          </a:endParaRPr>
        </a:p>
      </cdr:txBody>
    </cdr:sp>
  </cdr:relSizeAnchor>
  <cdr:relSizeAnchor xmlns:cdr="http://schemas.openxmlformats.org/drawingml/2006/chartDrawing">
    <cdr:from>
      <cdr:x>0.82424</cdr:x>
      <cdr:y>0.59167</cdr:y>
    </cdr:from>
    <cdr:to>
      <cdr:x>0.96685</cdr:x>
      <cdr:y>0.68474</cdr:y>
    </cdr:to>
    <cdr:sp macro="" textlink="">
      <cdr:nvSpPr>
        <cdr:cNvPr id="6" name="TextBox 1">
          <a:extLst xmlns:a="http://schemas.openxmlformats.org/drawingml/2006/main">
            <a:ext uri="{FF2B5EF4-FFF2-40B4-BE49-F238E27FC236}">
              <a16:creationId xmlns:a16="http://schemas.microsoft.com/office/drawing/2014/main" id="{1C7F364C-171B-418E-A3A3-5AD40817E292}"/>
            </a:ext>
          </a:extLst>
        </cdr:cNvPr>
        <cdr:cNvSpPr txBox="1"/>
      </cdr:nvSpPr>
      <cdr:spPr>
        <a:xfrm xmlns:a="http://schemas.openxmlformats.org/drawingml/2006/main">
          <a:off x="9059975" y="4187579"/>
          <a:ext cx="1567548" cy="658706"/>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ct val="90000"/>
            </a:lnSpc>
          </a:pPr>
          <a:r>
            <a:rPr lang="en-GB" sz="1300" b="1" baseline="0">
              <a:solidFill>
                <a:schemeClr val="accent2"/>
              </a:solidFill>
            </a:rPr>
            <a:t>Datapoints partially suppressed for overall clarity</a:t>
          </a:r>
          <a:endParaRPr lang="en-GB" sz="1300" b="1">
            <a:solidFill>
              <a:schemeClr val="accent2"/>
            </a:solidFill>
          </a:endParaRPr>
        </a:p>
      </cdr:txBody>
    </cdr:sp>
  </cdr:relSizeAnchor>
  <cdr:relSizeAnchor xmlns:cdr="http://schemas.openxmlformats.org/drawingml/2006/chartDrawing">
    <cdr:from>
      <cdr:x>0.11381</cdr:x>
      <cdr:y>0.48918</cdr:y>
    </cdr:from>
    <cdr:to>
      <cdr:x>0.21053</cdr:x>
      <cdr:y>0.53778</cdr:y>
    </cdr:to>
    <cdr:sp macro="" textlink="">
      <cdr:nvSpPr>
        <cdr:cNvPr id="7" name="TextBox 1">
          <a:extLst xmlns:a="http://schemas.openxmlformats.org/drawingml/2006/main">
            <a:ext uri="{FF2B5EF4-FFF2-40B4-BE49-F238E27FC236}">
              <a16:creationId xmlns:a16="http://schemas.microsoft.com/office/drawing/2014/main" id="{7415BEAC-7842-4DE1-90B8-F97508669F9A}"/>
            </a:ext>
          </a:extLst>
        </cdr:cNvPr>
        <cdr:cNvSpPr txBox="1"/>
      </cdr:nvSpPr>
      <cdr:spPr>
        <a:xfrm xmlns:a="http://schemas.openxmlformats.org/drawingml/2006/main">
          <a:off x="1321084" y="3462186"/>
          <a:ext cx="1122706" cy="343968"/>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1">
              <a:solidFill>
                <a:schemeClr val="accent2"/>
              </a:solidFill>
            </a:rPr>
            <a:t>R = 0.399</a:t>
          </a:r>
        </a:p>
      </cdr:txBody>
    </cdr:sp>
  </cdr:relSizeAnchor>
  <cdr:relSizeAnchor xmlns:cdr="http://schemas.openxmlformats.org/drawingml/2006/chartDrawing">
    <cdr:from>
      <cdr:x>0.10836</cdr:x>
      <cdr:y>0.78195</cdr:y>
    </cdr:from>
    <cdr:to>
      <cdr:x>0.2095</cdr:x>
      <cdr:y>0.83055</cdr:y>
    </cdr:to>
    <cdr:sp macro="" textlink="">
      <cdr:nvSpPr>
        <cdr:cNvPr id="8" name="TextBox 1">
          <a:extLst xmlns:a="http://schemas.openxmlformats.org/drawingml/2006/main">
            <a:ext uri="{FF2B5EF4-FFF2-40B4-BE49-F238E27FC236}">
              <a16:creationId xmlns:a16="http://schemas.microsoft.com/office/drawing/2014/main" id="{0A87564E-8077-4629-B100-E041EC46E289}"/>
            </a:ext>
          </a:extLst>
        </cdr:cNvPr>
        <cdr:cNvSpPr txBox="1"/>
      </cdr:nvSpPr>
      <cdr:spPr>
        <a:xfrm xmlns:a="http://schemas.openxmlformats.org/drawingml/2006/main">
          <a:off x="1191079" y="5534308"/>
          <a:ext cx="1111739" cy="343968"/>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1">
              <a:solidFill>
                <a:srgbClr val="0000FF"/>
              </a:solidFill>
            </a:rPr>
            <a:t>R = 0.749</a:t>
          </a:r>
        </a:p>
      </cdr:txBody>
    </cdr:sp>
  </cdr:relSizeAnchor>
</c:userShapes>
</file>

<file path=xl/drawings/drawing54.xml><?xml version="1.0" encoding="utf-8"?>
<c:userShapes xmlns:c="http://schemas.openxmlformats.org/drawingml/2006/chart">
  <cdr:relSizeAnchor xmlns:cdr="http://schemas.openxmlformats.org/drawingml/2006/chartDrawing">
    <cdr:from>
      <cdr:x>0.26578</cdr:x>
      <cdr:y>0.21048</cdr:y>
    </cdr:from>
    <cdr:to>
      <cdr:x>0.82756</cdr:x>
      <cdr:y>0.3849</cdr:y>
    </cdr:to>
    <cdr:cxnSp macro="">
      <cdr:nvCxnSpPr>
        <cdr:cNvPr id="2" name="Straight Connector 1">
          <a:extLst xmlns:a="http://schemas.openxmlformats.org/drawingml/2006/main">
            <a:ext uri="{FF2B5EF4-FFF2-40B4-BE49-F238E27FC236}">
              <a16:creationId xmlns:a16="http://schemas.microsoft.com/office/drawing/2014/main" id="{B816B061-6B71-4A98-9D27-A73D6AAEC1FE}"/>
            </a:ext>
          </a:extLst>
        </cdr:cNvPr>
        <cdr:cNvCxnSpPr/>
      </cdr:nvCxnSpPr>
      <cdr:spPr>
        <a:xfrm xmlns:a="http://schemas.openxmlformats.org/drawingml/2006/main" flipV="1">
          <a:off x="2608943" y="1355273"/>
          <a:ext cx="5514524" cy="1123043"/>
        </a:xfrm>
        <a:prstGeom xmlns:a="http://schemas.openxmlformats.org/drawingml/2006/main" prst="line">
          <a:avLst/>
        </a:prstGeom>
        <a:ln xmlns:a="http://schemas.openxmlformats.org/drawingml/2006/main" w="19050">
          <a:solidFill>
            <a:schemeClr val="accent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0.26467</cdr:x>
      <cdr:y>0.48972</cdr:y>
    </cdr:from>
    <cdr:to>
      <cdr:x>0.827</cdr:x>
      <cdr:y>0.72866</cdr:y>
    </cdr:to>
    <cdr:cxnSp macro="">
      <cdr:nvCxnSpPr>
        <cdr:cNvPr id="4" name="Straight Connector 3">
          <a:extLst xmlns:a="http://schemas.openxmlformats.org/drawingml/2006/main">
            <a:ext uri="{FF2B5EF4-FFF2-40B4-BE49-F238E27FC236}">
              <a16:creationId xmlns:a16="http://schemas.microsoft.com/office/drawing/2014/main" id="{9283963D-DEB0-4834-BD0C-71B1FB384CE5}"/>
            </a:ext>
          </a:extLst>
        </cdr:cNvPr>
        <cdr:cNvCxnSpPr/>
      </cdr:nvCxnSpPr>
      <cdr:spPr>
        <a:xfrm xmlns:a="http://schemas.openxmlformats.org/drawingml/2006/main">
          <a:off x="2598057" y="3153228"/>
          <a:ext cx="5519967" cy="1538516"/>
        </a:xfrm>
        <a:prstGeom xmlns:a="http://schemas.openxmlformats.org/drawingml/2006/main" prst="line">
          <a:avLst/>
        </a:prstGeom>
        <a:ln xmlns:a="http://schemas.openxmlformats.org/drawingml/2006/main" w="19050">
          <a:solidFill>
            <a:schemeClr val="accent2">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5.xml><?xml version="1.0" encoding="utf-8"?>
<c:userShapes xmlns:c="http://schemas.openxmlformats.org/drawingml/2006/chart">
  <cdr:relSizeAnchor xmlns:cdr="http://schemas.openxmlformats.org/drawingml/2006/chartDrawing">
    <cdr:from>
      <cdr:x>0.08863</cdr:x>
      <cdr:y>0.68838</cdr:y>
    </cdr:from>
    <cdr:to>
      <cdr:x>0.2</cdr:x>
      <cdr:y>0.77895</cdr:y>
    </cdr:to>
    <cdr:sp macro="" textlink="">
      <cdr:nvSpPr>
        <cdr:cNvPr id="2" name="TextBox 1">
          <a:extLst xmlns:a="http://schemas.openxmlformats.org/drawingml/2006/main">
            <a:ext uri="{FF2B5EF4-FFF2-40B4-BE49-F238E27FC236}">
              <a16:creationId xmlns:a16="http://schemas.microsoft.com/office/drawing/2014/main" id="{A4A342BA-3342-4F8E-9FEF-01D4B413DD2E}"/>
            </a:ext>
          </a:extLst>
        </cdr:cNvPr>
        <cdr:cNvSpPr txBox="1"/>
      </cdr:nvSpPr>
      <cdr:spPr>
        <a:xfrm xmlns:a="http://schemas.openxmlformats.org/drawingml/2006/main">
          <a:off x="977900" y="4362450"/>
          <a:ext cx="1228725" cy="574011"/>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1">
              <a:solidFill>
                <a:schemeClr val="accent1"/>
              </a:solidFill>
            </a:rPr>
            <a:t>R = 0.4607</a:t>
          </a:r>
        </a:p>
        <a:p xmlns:a="http://schemas.openxmlformats.org/drawingml/2006/main">
          <a:pPr algn="ctr"/>
          <a:r>
            <a:rPr lang="en-GB" sz="1400" b="1">
              <a:solidFill>
                <a:schemeClr val="accent1"/>
              </a:solidFill>
            </a:rPr>
            <a:t>p = 7.9E-3</a:t>
          </a:r>
        </a:p>
      </cdr:txBody>
    </cdr:sp>
  </cdr:relSizeAnchor>
</c:userShapes>
</file>

<file path=xl/drawings/drawing56.xml><?xml version="1.0" encoding="utf-8"?>
<c:userShapes xmlns:c="http://schemas.openxmlformats.org/drawingml/2006/chart">
  <cdr:relSizeAnchor xmlns:cdr="http://schemas.openxmlformats.org/drawingml/2006/chartDrawing">
    <cdr:from>
      <cdr:x>0.2157</cdr:x>
      <cdr:y>0.54355</cdr:y>
    </cdr:from>
    <cdr:to>
      <cdr:x>0.82848</cdr:x>
      <cdr:y>0.78413</cdr:y>
    </cdr:to>
    <cdr:cxnSp macro="">
      <cdr:nvCxnSpPr>
        <cdr:cNvPr id="2" name="Straight Connector 1">
          <a:extLst xmlns:a="http://schemas.openxmlformats.org/drawingml/2006/main">
            <a:ext uri="{FF2B5EF4-FFF2-40B4-BE49-F238E27FC236}">
              <a16:creationId xmlns:a16="http://schemas.microsoft.com/office/drawing/2014/main" id="{6CF36B25-A688-1244-A10B-E7167546EDBE}"/>
            </a:ext>
          </a:extLst>
        </cdr:cNvPr>
        <cdr:cNvCxnSpPr/>
      </cdr:nvCxnSpPr>
      <cdr:spPr>
        <a:xfrm xmlns:a="http://schemas.openxmlformats.org/drawingml/2006/main">
          <a:off x="2635250" y="3962400"/>
          <a:ext cx="7486650" cy="1753718"/>
        </a:xfrm>
        <a:prstGeom xmlns:a="http://schemas.openxmlformats.org/drawingml/2006/main" prst="line">
          <a:avLst/>
        </a:prstGeom>
        <a:ln xmlns:a="http://schemas.openxmlformats.org/drawingml/2006/main" w="12700">
          <a:solidFill>
            <a:schemeClr val="accent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0.2157</cdr:x>
      <cdr:y>0.06882</cdr:y>
    </cdr:from>
    <cdr:to>
      <cdr:x>0.82952</cdr:x>
      <cdr:y>0.44774</cdr:y>
    </cdr:to>
    <cdr:cxnSp macro="">
      <cdr:nvCxnSpPr>
        <cdr:cNvPr id="7" name="Straight Connector 6">
          <a:extLst xmlns:a="http://schemas.openxmlformats.org/drawingml/2006/main">
            <a:ext uri="{FF2B5EF4-FFF2-40B4-BE49-F238E27FC236}">
              <a16:creationId xmlns:a16="http://schemas.microsoft.com/office/drawing/2014/main" id="{4128766E-8D33-EDC8-B842-0F400C19B56E}"/>
            </a:ext>
          </a:extLst>
        </cdr:cNvPr>
        <cdr:cNvCxnSpPr/>
      </cdr:nvCxnSpPr>
      <cdr:spPr>
        <a:xfrm xmlns:a="http://schemas.openxmlformats.org/drawingml/2006/main" flipV="1">
          <a:off x="2635250" y="501650"/>
          <a:ext cx="7499350" cy="2762250"/>
        </a:xfrm>
        <a:prstGeom xmlns:a="http://schemas.openxmlformats.org/drawingml/2006/main" prst="line">
          <a:avLst/>
        </a:prstGeom>
        <a:ln xmlns:a="http://schemas.openxmlformats.org/drawingml/2006/main" w="12700">
          <a:solidFill>
            <a:schemeClr val="accent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0.82121</cdr:x>
      <cdr:y>0.0784</cdr:y>
    </cdr:from>
    <cdr:to>
      <cdr:x>0.91841</cdr:x>
      <cdr:y>0.17857</cdr:y>
    </cdr:to>
    <cdr:sp macro="" textlink="">
      <cdr:nvSpPr>
        <cdr:cNvPr id="16" name="TextBox 1">
          <a:extLst xmlns:a="http://schemas.openxmlformats.org/drawingml/2006/main">
            <a:ext uri="{FF2B5EF4-FFF2-40B4-BE49-F238E27FC236}">
              <a16:creationId xmlns:a16="http://schemas.microsoft.com/office/drawing/2014/main" id="{B98A0EA1-E0DA-0C1A-9F2B-FAA6E312120A}"/>
            </a:ext>
          </a:extLst>
        </cdr:cNvPr>
        <cdr:cNvSpPr txBox="1"/>
      </cdr:nvSpPr>
      <cdr:spPr>
        <a:xfrm xmlns:a="http://schemas.openxmlformats.org/drawingml/2006/main">
          <a:off x="10033000" y="571500"/>
          <a:ext cx="1187526" cy="730234"/>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a:solidFill>
                <a:schemeClr val="accent1"/>
              </a:solidFill>
            </a:rPr>
            <a:t>'MSA' trend plus offset (~50)</a:t>
          </a:r>
        </a:p>
      </cdr:txBody>
    </cdr:sp>
  </cdr:relSizeAnchor>
  <cdr:relSizeAnchor xmlns:cdr="http://schemas.openxmlformats.org/drawingml/2006/chartDrawing">
    <cdr:from>
      <cdr:x>0.8238</cdr:x>
      <cdr:y>0.76394</cdr:y>
    </cdr:from>
    <cdr:to>
      <cdr:x>0.91518</cdr:x>
      <cdr:y>0.80758</cdr:y>
    </cdr:to>
    <cdr:sp macro="" textlink="">
      <cdr:nvSpPr>
        <cdr:cNvPr id="17" name="TextBox 1">
          <a:extLst xmlns:a="http://schemas.openxmlformats.org/drawingml/2006/main">
            <a:ext uri="{FF2B5EF4-FFF2-40B4-BE49-F238E27FC236}">
              <a16:creationId xmlns:a16="http://schemas.microsoft.com/office/drawing/2014/main" id="{FF255894-D347-523E-B485-B60B2EF21FDB}"/>
            </a:ext>
          </a:extLst>
        </cdr:cNvPr>
        <cdr:cNvSpPr txBox="1"/>
      </cdr:nvSpPr>
      <cdr:spPr>
        <a:xfrm xmlns:a="http://schemas.openxmlformats.org/drawingml/2006/main">
          <a:off x="10064750" y="5568950"/>
          <a:ext cx="1116396" cy="318141"/>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a:solidFill>
                <a:schemeClr val="accent2"/>
              </a:solidFill>
            </a:rPr>
            <a:t>'WC' trend</a:t>
          </a:r>
        </a:p>
      </cdr:txBody>
    </cdr:sp>
  </cdr:relSizeAnchor>
  <cdr:relSizeAnchor xmlns:cdr="http://schemas.openxmlformats.org/drawingml/2006/chartDrawing">
    <cdr:from>
      <cdr:x>0.62422</cdr:x>
      <cdr:y>0.60279</cdr:y>
    </cdr:from>
    <cdr:to>
      <cdr:x>0.83056</cdr:x>
      <cdr:y>0.78746</cdr:y>
    </cdr:to>
    <cdr:sp macro="" textlink="">
      <cdr:nvSpPr>
        <cdr:cNvPr id="18" name="Oval 17">
          <a:extLst xmlns:a="http://schemas.openxmlformats.org/drawingml/2006/main">
            <a:ext uri="{FF2B5EF4-FFF2-40B4-BE49-F238E27FC236}">
              <a16:creationId xmlns:a16="http://schemas.microsoft.com/office/drawing/2014/main" id="{412B0E75-1B8A-4099-B32A-3A436779DB4D}"/>
            </a:ext>
          </a:extLst>
        </cdr:cNvPr>
        <cdr:cNvSpPr/>
      </cdr:nvSpPr>
      <cdr:spPr>
        <a:xfrm xmlns:a="http://schemas.openxmlformats.org/drawingml/2006/main">
          <a:off x="7626350" y="4394200"/>
          <a:ext cx="2520950" cy="1346200"/>
        </a:xfrm>
        <a:prstGeom xmlns:a="http://schemas.openxmlformats.org/drawingml/2006/main" prst="ellipse">
          <a:avLst/>
        </a:prstGeom>
        <a:noFill xmlns:a="http://schemas.openxmlformats.org/drawingml/2006/main"/>
        <a:ln xmlns:a="http://schemas.openxmlformats.org/drawingml/2006/main" w="6350">
          <a:solidFill>
            <a:srgbClr val="00B050"/>
          </a:solidFill>
          <a:prstDash val="sys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dr:relSizeAnchor xmlns:cdr="http://schemas.openxmlformats.org/drawingml/2006/chartDrawing">
    <cdr:from>
      <cdr:x>0.75603</cdr:x>
      <cdr:y>0.60681</cdr:y>
    </cdr:from>
    <cdr:to>
      <cdr:x>0.82776</cdr:x>
      <cdr:y>0.66872</cdr:y>
    </cdr:to>
    <cdr:sp macro="" textlink="">
      <cdr:nvSpPr>
        <cdr:cNvPr id="19" name="Oval 18">
          <a:extLst xmlns:a="http://schemas.openxmlformats.org/drawingml/2006/main">
            <a:ext uri="{FF2B5EF4-FFF2-40B4-BE49-F238E27FC236}">
              <a16:creationId xmlns:a16="http://schemas.microsoft.com/office/drawing/2014/main" id="{9E24BC54-8E34-0297-A475-FDB12D786512}"/>
            </a:ext>
          </a:extLst>
        </cdr:cNvPr>
        <cdr:cNvSpPr/>
      </cdr:nvSpPr>
      <cdr:spPr>
        <a:xfrm xmlns:a="http://schemas.openxmlformats.org/drawingml/2006/main" rot="19869657">
          <a:off x="9236747" y="4423509"/>
          <a:ext cx="876370" cy="451317"/>
        </a:xfrm>
        <a:prstGeom xmlns:a="http://schemas.openxmlformats.org/drawingml/2006/main" prst="ellipse">
          <a:avLst/>
        </a:prstGeom>
        <a:noFill xmlns:a="http://schemas.openxmlformats.org/drawingml/2006/main"/>
        <a:ln xmlns:a="http://schemas.openxmlformats.org/drawingml/2006/main" w="6350">
          <a:solidFill>
            <a:srgbClr val="FF0000"/>
          </a:solidFill>
          <a:prstDash val="sys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dr:relSizeAnchor xmlns:cdr="http://schemas.openxmlformats.org/drawingml/2006/chartDrawing">
    <cdr:from>
      <cdr:x>0.66341</cdr:x>
      <cdr:y>0.46603</cdr:y>
    </cdr:from>
    <cdr:to>
      <cdr:x>0.86678</cdr:x>
      <cdr:y>0.70208</cdr:y>
    </cdr:to>
    <cdr:sp macro="" textlink="">
      <cdr:nvSpPr>
        <cdr:cNvPr id="20" name="Oval 19">
          <a:extLst xmlns:a="http://schemas.openxmlformats.org/drawingml/2006/main">
            <a:ext uri="{FF2B5EF4-FFF2-40B4-BE49-F238E27FC236}">
              <a16:creationId xmlns:a16="http://schemas.microsoft.com/office/drawing/2014/main" id="{1F514BB2-A1CB-464F-A992-330B3EBAF24C}"/>
            </a:ext>
          </a:extLst>
        </cdr:cNvPr>
        <cdr:cNvSpPr/>
      </cdr:nvSpPr>
      <cdr:spPr>
        <a:xfrm xmlns:a="http://schemas.openxmlformats.org/drawingml/2006/main" rot="19202779">
          <a:off x="8105158" y="3397271"/>
          <a:ext cx="2484589" cy="1720734"/>
        </a:xfrm>
        <a:prstGeom xmlns:a="http://schemas.openxmlformats.org/drawingml/2006/main" prst="ellipse">
          <a:avLst/>
        </a:prstGeom>
        <a:noFill xmlns:a="http://schemas.openxmlformats.org/drawingml/2006/main"/>
        <a:ln xmlns:a="http://schemas.openxmlformats.org/drawingml/2006/main" w="6350">
          <a:solidFill>
            <a:schemeClr val="accent6"/>
          </a:solidFill>
          <a:prstDash val="sys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dr:relSizeAnchor xmlns:cdr="http://schemas.openxmlformats.org/drawingml/2006/chartDrawing">
    <cdr:from>
      <cdr:x>0.67105</cdr:x>
      <cdr:y>0.29066</cdr:y>
    </cdr:from>
    <cdr:to>
      <cdr:x>0.87001</cdr:x>
      <cdr:y>0.59436</cdr:y>
    </cdr:to>
    <cdr:sp macro="" textlink="">
      <cdr:nvSpPr>
        <cdr:cNvPr id="21" name="Teardrop 20">
          <a:extLst xmlns:a="http://schemas.openxmlformats.org/drawingml/2006/main">
            <a:ext uri="{FF2B5EF4-FFF2-40B4-BE49-F238E27FC236}">
              <a16:creationId xmlns:a16="http://schemas.microsoft.com/office/drawing/2014/main" id="{B1EC8048-6375-6B9D-983A-DEA59DD55504}"/>
            </a:ext>
          </a:extLst>
        </cdr:cNvPr>
        <cdr:cNvSpPr/>
      </cdr:nvSpPr>
      <cdr:spPr>
        <a:xfrm xmlns:a="http://schemas.openxmlformats.org/drawingml/2006/main" rot="13293147">
          <a:off x="8198443" y="2118826"/>
          <a:ext cx="2430864" cy="2213947"/>
        </a:xfrm>
        <a:prstGeom xmlns:a="http://schemas.openxmlformats.org/drawingml/2006/main" prst="teardrop">
          <a:avLst>
            <a:gd name="adj" fmla="val 120847"/>
          </a:avLst>
        </a:prstGeom>
        <a:noFill xmlns:a="http://schemas.openxmlformats.org/drawingml/2006/main"/>
        <a:ln xmlns:a="http://schemas.openxmlformats.org/drawingml/2006/main" w="6350">
          <a:solidFill>
            <a:schemeClr val="accent2"/>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dr:relSizeAnchor xmlns:cdr="http://schemas.openxmlformats.org/drawingml/2006/chartDrawing">
    <cdr:from>
      <cdr:x>0.41826</cdr:x>
      <cdr:y>0.21465</cdr:y>
    </cdr:from>
    <cdr:to>
      <cdr:x>0.77666</cdr:x>
      <cdr:y>0.43224</cdr:y>
    </cdr:to>
    <cdr:sp macro="" textlink="">
      <cdr:nvSpPr>
        <cdr:cNvPr id="22" name="Oval 21">
          <a:extLst xmlns:a="http://schemas.openxmlformats.org/drawingml/2006/main">
            <a:ext uri="{FF2B5EF4-FFF2-40B4-BE49-F238E27FC236}">
              <a16:creationId xmlns:a16="http://schemas.microsoft.com/office/drawing/2014/main" id="{167EA02D-9C38-C7DF-F180-843DD7373A42}"/>
            </a:ext>
          </a:extLst>
        </cdr:cNvPr>
        <cdr:cNvSpPr/>
      </cdr:nvSpPr>
      <cdr:spPr>
        <a:xfrm xmlns:a="http://schemas.openxmlformats.org/drawingml/2006/main" rot="476275">
          <a:off x="5110087" y="1564766"/>
          <a:ext cx="4378651" cy="1586165"/>
        </a:xfrm>
        <a:prstGeom xmlns:a="http://schemas.openxmlformats.org/drawingml/2006/main" prst="ellipse">
          <a:avLst/>
        </a:prstGeom>
        <a:noFill xmlns:a="http://schemas.openxmlformats.org/drawingml/2006/main"/>
        <a:ln xmlns:a="http://schemas.openxmlformats.org/drawingml/2006/main" w="6350">
          <a:solidFill>
            <a:srgbClr val="FF00FF"/>
          </a:solidFill>
          <a:prstDash val="sys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dr:relSizeAnchor xmlns:cdr="http://schemas.openxmlformats.org/drawingml/2006/chartDrawing">
    <cdr:from>
      <cdr:x>0.53503</cdr:x>
      <cdr:y>0.4576</cdr:y>
    </cdr:from>
    <cdr:to>
      <cdr:x>0.69551</cdr:x>
      <cdr:y>0.73099</cdr:y>
    </cdr:to>
    <cdr:sp macro="" textlink="">
      <cdr:nvSpPr>
        <cdr:cNvPr id="23" name="Teardrop 22">
          <a:extLst xmlns:a="http://schemas.openxmlformats.org/drawingml/2006/main">
            <a:ext uri="{FF2B5EF4-FFF2-40B4-BE49-F238E27FC236}">
              <a16:creationId xmlns:a16="http://schemas.microsoft.com/office/drawing/2014/main" id="{1863A586-6206-D6DD-83F5-1B7C467E22D9}"/>
            </a:ext>
          </a:extLst>
        </cdr:cNvPr>
        <cdr:cNvSpPr/>
      </cdr:nvSpPr>
      <cdr:spPr>
        <a:xfrm xmlns:a="http://schemas.openxmlformats.org/drawingml/2006/main" rot="12800411">
          <a:off x="6536728" y="3335823"/>
          <a:ext cx="1960580" cy="1992967"/>
        </a:xfrm>
        <a:prstGeom xmlns:a="http://schemas.openxmlformats.org/drawingml/2006/main" prst="teardrop">
          <a:avLst>
            <a:gd name="adj" fmla="val 200000"/>
          </a:avLst>
        </a:prstGeom>
        <a:noFill xmlns:a="http://schemas.openxmlformats.org/drawingml/2006/main"/>
        <a:ln xmlns:a="http://schemas.openxmlformats.org/drawingml/2006/main" w="6350">
          <a:solidFill>
            <a:schemeClr val="accent6">
              <a:lumMod val="75000"/>
            </a:schemeClr>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dr:relSizeAnchor xmlns:cdr="http://schemas.openxmlformats.org/drawingml/2006/chartDrawing">
    <cdr:from>
      <cdr:x>0.36937</cdr:x>
      <cdr:y>0.26358</cdr:y>
    </cdr:from>
    <cdr:to>
      <cdr:x>0.76234</cdr:x>
      <cdr:y>0.62924</cdr:y>
    </cdr:to>
    <cdr:sp macro="" textlink="">
      <cdr:nvSpPr>
        <cdr:cNvPr id="24" name="Oval 23">
          <a:extLst xmlns:a="http://schemas.openxmlformats.org/drawingml/2006/main">
            <a:ext uri="{FF2B5EF4-FFF2-40B4-BE49-F238E27FC236}">
              <a16:creationId xmlns:a16="http://schemas.microsoft.com/office/drawing/2014/main" id="{87F88F91-4D8B-442D-B3DF-5C74AD3799DC}"/>
            </a:ext>
          </a:extLst>
        </cdr:cNvPr>
        <cdr:cNvSpPr/>
      </cdr:nvSpPr>
      <cdr:spPr>
        <a:xfrm xmlns:a="http://schemas.openxmlformats.org/drawingml/2006/main" rot="19090120">
          <a:off x="4512688" y="1921464"/>
          <a:ext cx="4801130" cy="2665564"/>
        </a:xfrm>
        <a:prstGeom xmlns:a="http://schemas.openxmlformats.org/drawingml/2006/main" prst="ellipse">
          <a:avLst/>
        </a:prstGeom>
        <a:noFill xmlns:a="http://schemas.openxmlformats.org/drawingml/2006/main"/>
        <a:ln xmlns:a="http://schemas.openxmlformats.org/drawingml/2006/main" w="6350">
          <a:solidFill>
            <a:srgbClr val="00B0F0"/>
          </a:solidFill>
          <a:prstDash val="sys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dr:relSizeAnchor xmlns:cdr="http://schemas.openxmlformats.org/drawingml/2006/chartDrawing">
    <cdr:from>
      <cdr:x>0.25399</cdr:x>
      <cdr:y>0.36122</cdr:y>
    </cdr:from>
    <cdr:to>
      <cdr:x>0.53951</cdr:x>
      <cdr:y>0.64755</cdr:y>
    </cdr:to>
    <cdr:sp macro="" textlink="">
      <cdr:nvSpPr>
        <cdr:cNvPr id="25" name="Oval 24">
          <a:extLst xmlns:a="http://schemas.openxmlformats.org/drawingml/2006/main">
            <a:ext uri="{FF2B5EF4-FFF2-40B4-BE49-F238E27FC236}">
              <a16:creationId xmlns:a16="http://schemas.microsoft.com/office/drawing/2014/main" id="{473F49ED-3CB2-43E8-9E68-53627FF4F111}"/>
            </a:ext>
          </a:extLst>
        </cdr:cNvPr>
        <cdr:cNvSpPr/>
      </cdr:nvSpPr>
      <cdr:spPr>
        <a:xfrm xmlns:a="http://schemas.openxmlformats.org/drawingml/2006/main" rot="19472578">
          <a:off x="3103065" y="2633250"/>
          <a:ext cx="3488308" cy="2087230"/>
        </a:xfrm>
        <a:prstGeom xmlns:a="http://schemas.openxmlformats.org/drawingml/2006/main" prst="ellipse">
          <a:avLst/>
        </a:prstGeom>
        <a:noFill xmlns:a="http://schemas.openxmlformats.org/drawingml/2006/main"/>
        <a:ln xmlns:a="http://schemas.openxmlformats.org/drawingml/2006/main" w="6350">
          <a:solidFill>
            <a:srgbClr val="FFC000"/>
          </a:solidFill>
          <a:prstDash val="sys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dr:relSizeAnchor xmlns:cdr="http://schemas.openxmlformats.org/drawingml/2006/chartDrawing">
    <cdr:from>
      <cdr:x>0.21338</cdr:x>
      <cdr:y>0.19692</cdr:y>
    </cdr:from>
    <cdr:to>
      <cdr:x>0.5098</cdr:x>
      <cdr:y>0.74329</cdr:y>
    </cdr:to>
    <cdr:sp macro="" textlink="">
      <cdr:nvSpPr>
        <cdr:cNvPr id="26" name="Arc 25">
          <a:extLst xmlns:a="http://schemas.openxmlformats.org/drawingml/2006/main">
            <a:ext uri="{FF2B5EF4-FFF2-40B4-BE49-F238E27FC236}">
              <a16:creationId xmlns:a16="http://schemas.microsoft.com/office/drawing/2014/main" id="{0EC196B4-7F30-8AF6-F56C-573B6C9ADC96}"/>
            </a:ext>
          </a:extLst>
        </cdr:cNvPr>
        <cdr:cNvSpPr/>
      </cdr:nvSpPr>
      <cdr:spPr>
        <a:xfrm xmlns:a="http://schemas.openxmlformats.org/drawingml/2006/main" rot="2279385">
          <a:off x="2606964" y="1435538"/>
          <a:ext cx="3621443" cy="3982911"/>
        </a:xfrm>
        <a:prstGeom xmlns:a="http://schemas.openxmlformats.org/drawingml/2006/main" prst="arc">
          <a:avLst>
            <a:gd name="adj1" fmla="val 14159776"/>
            <a:gd name="adj2" fmla="val 3055810"/>
          </a:avLst>
        </a:prstGeom>
        <a:ln xmlns:a="http://schemas.openxmlformats.org/drawingml/2006/main">
          <a:solidFill>
            <a:schemeClr val="accent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0.6905</cdr:x>
      <cdr:y>0.11472</cdr:y>
    </cdr:from>
    <cdr:to>
      <cdr:x>0.83606</cdr:x>
      <cdr:y>0.29757</cdr:y>
    </cdr:to>
    <cdr:sp macro="" textlink="">
      <cdr:nvSpPr>
        <cdr:cNvPr id="27" name="Oval 26">
          <a:extLst xmlns:a="http://schemas.openxmlformats.org/drawingml/2006/main">
            <a:ext uri="{FF2B5EF4-FFF2-40B4-BE49-F238E27FC236}">
              <a16:creationId xmlns:a16="http://schemas.microsoft.com/office/drawing/2014/main" id="{C7B0408A-2CF8-5C3F-2403-7AC864849E30}"/>
            </a:ext>
          </a:extLst>
        </cdr:cNvPr>
        <cdr:cNvSpPr/>
      </cdr:nvSpPr>
      <cdr:spPr>
        <a:xfrm xmlns:a="http://schemas.openxmlformats.org/drawingml/2006/main" rot="20782517">
          <a:off x="8436088" y="836261"/>
          <a:ext cx="1778439" cy="1332986"/>
        </a:xfrm>
        <a:prstGeom xmlns:a="http://schemas.openxmlformats.org/drawingml/2006/main" prst="ellipse">
          <a:avLst/>
        </a:prstGeom>
        <a:noFill xmlns:a="http://schemas.openxmlformats.org/drawingml/2006/main"/>
        <a:ln xmlns:a="http://schemas.openxmlformats.org/drawingml/2006/main" w="6350">
          <a:solidFill>
            <a:schemeClr val="tx1"/>
          </a:solidFill>
          <a:prstDash val="sys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dr:relSizeAnchor xmlns:cdr="http://schemas.openxmlformats.org/drawingml/2006/chartDrawing">
    <cdr:from>
      <cdr:x>0.70166</cdr:x>
      <cdr:y>0.12717</cdr:y>
    </cdr:from>
    <cdr:to>
      <cdr:x>0.82952</cdr:x>
      <cdr:y>0.28136</cdr:y>
    </cdr:to>
    <cdr:sp macro="" textlink="">
      <cdr:nvSpPr>
        <cdr:cNvPr id="28" name="TextBox 1">
          <a:extLst xmlns:a="http://schemas.openxmlformats.org/drawingml/2006/main">
            <a:ext uri="{FF2B5EF4-FFF2-40B4-BE49-F238E27FC236}">
              <a16:creationId xmlns:a16="http://schemas.microsoft.com/office/drawing/2014/main" id="{901124AA-4334-139A-6968-0A6892ACD4F1}"/>
            </a:ext>
          </a:extLst>
        </cdr:cNvPr>
        <cdr:cNvSpPr txBox="1"/>
      </cdr:nvSpPr>
      <cdr:spPr>
        <a:xfrm xmlns:a="http://schemas.openxmlformats.org/drawingml/2006/main">
          <a:off x="8572501" y="927077"/>
          <a:ext cx="1562100" cy="1123973"/>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200" b="0">
              <a:solidFill>
                <a:schemeClr val="tx1">
                  <a:lumMod val="95000"/>
                  <a:lumOff val="5000"/>
                </a:schemeClr>
              </a:solidFill>
            </a:rPr>
            <a:t>No</a:t>
          </a:r>
          <a:r>
            <a:rPr lang="en-GB" sz="1200" b="0" baseline="0">
              <a:solidFill>
                <a:schemeClr val="tx1">
                  <a:lumMod val="95000"/>
                  <a:lumOff val="5000"/>
                </a:schemeClr>
              </a:solidFill>
            </a:rPr>
            <a:t> nations.</a:t>
          </a:r>
        </a:p>
        <a:p xmlns:a="http://schemas.openxmlformats.org/drawingml/2006/main">
          <a:pPr algn="ctr"/>
          <a:r>
            <a:rPr lang="en-GB" sz="1200" b="0" baseline="0">
              <a:solidFill>
                <a:schemeClr val="tx1">
                  <a:lumMod val="95000"/>
                  <a:lumOff val="5000"/>
                </a:schemeClr>
              </a:solidFill>
            </a:rPr>
            <a:t>Even lifted, Allied Belief &gt; 90% may be unrealistic. But none here match Chile or Greece; why?</a:t>
          </a:r>
          <a:endParaRPr lang="en-GB" sz="1200" b="0">
            <a:solidFill>
              <a:schemeClr val="tx1">
                <a:lumMod val="95000"/>
                <a:lumOff val="5000"/>
              </a:schemeClr>
            </a:solidFill>
          </a:endParaRPr>
        </a:p>
      </cdr:txBody>
    </cdr:sp>
  </cdr:relSizeAnchor>
  <cdr:relSizeAnchor xmlns:cdr="http://schemas.openxmlformats.org/drawingml/2006/chartDrawing">
    <cdr:from>
      <cdr:x>0.07173</cdr:x>
      <cdr:y>0.81882</cdr:y>
    </cdr:from>
    <cdr:to>
      <cdr:x>0.41632</cdr:x>
      <cdr:y>0.90592</cdr:y>
    </cdr:to>
    <cdr:sp macro="" textlink="">
      <cdr:nvSpPr>
        <cdr:cNvPr id="29" name="TextBox 1">
          <a:extLst xmlns:a="http://schemas.openxmlformats.org/drawingml/2006/main">
            <a:ext uri="{FF2B5EF4-FFF2-40B4-BE49-F238E27FC236}">
              <a16:creationId xmlns:a16="http://schemas.microsoft.com/office/drawing/2014/main" id="{D6CE7746-2E26-08DA-612F-1A4253AC414F}"/>
            </a:ext>
          </a:extLst>
        </cdr:cNvPr>
        <cdr:cNvSpPr txBox="1"/>
      </cdr:nvSpPr>
      <cdr:spPr>
        <a:xfrm xmlns:a="http://schemas.openxmlformats.org/drawingml/2006/main">
          <a:off x="876300" y="5969000"/>
          <a:ext cx="4210050" cy="635000"/>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0">
              <a:solidFill>
                <a:schemeClr val="tx1">
                  <a:lumMod val="75000"/>
                  <a:lumOff val="25000"/>
                </a:schemeClr>
              </a:solidFill>
            </a:rPr>
            <a:t>Colour</a:t>
          </a:r>
          <a:r>
            <a:rPr lang="en-GB" sz="1400" b="0" baseline="0">
              <a:solidFill>
                <a:schemeClr val="tx1">
                  <a:lumMod val="75000"/>
                  <a:lumOff val="25000"/>
                </a:schemeClr>
              </a:solidFill>
            </a:rPr>
            <a:t>-coded data-points indicate religio-regional groups, which are also ringed to help pick them out.</a:t>
          </a:r>
          <a:endParaRPr lang="en-GB" sz="1400" b="0">
            <a:solidFill>
              <a:schemeClr val="tx1">
                <a:lumMod val="75000"/>
                <a:lumOff val="25000"/>
              </a:schemeClr>
            </a:solidFill>
          </a:endParaRPr>
        </a:p>
      </cdr:txBody>
    </cdr:sp>
  </cdr:relSizeAnchor>
</c:userShapes>
</file>

<file path=xl/drawings/drawing57.xml><?xml version="1.0" encoding="utf-8"?>
<c:userShapes xmlns:c="http://schemas.openxmlformats.org/drawingml/2006/chart">
  <cdr:relSizeAnchor xmlns:cdr="http://schemas.openxmlformats.org/drawingml/2006/chartDrawing">
    <cdr:from>
      <cdr:x>0.2157</cdr:x>
      <cdr:y>0.54355</cdr:y>
    </cdr:from>
    <cdr:to>
      <cdr:x>0.82848</cdr:x>
      <cdr:y>0.78413</cdr:y>
    </cdr:to>
    <cdr:cxnSp macro="">
      <cdr:nvCxnSpPr>
        <cdr:cNvPr id="2" name="Straight Connector 1">
          <a:extLst xmlns:a="http://schemas.openxmlformats.org/drawingml/2006/main">
            <a:ext uri="{FF2B5EF4-FFF2-40B4-BE49-F238E27FC236}">
              <a16:creationId xmlns:a16="http://schemas.microsoft.com/office/drawing/2014/main" id="{6CF36B25-A688-1244-A10B-E7167546EDBE}"/>
            </a:ext>
          </a:extLst>
        </cdr:cNvPr>
        <cdr:cNvCxnSpPr/>
      </cdr:nvCxnSpPr>
      <cdr:spPr>
        <a:xfrm xmlns:a="http://schemas.openxmlformats.org/drawingml/2006/main">
          <a:off x="2635250" y="3962400"/>
          <a:ext cx="7486650" cy="1753718"/>
        </a:xfrm>
        <a:prstGeom xmlns:a="http://schemas.openxmlformats.org/drawingml/2006/main" prst="line">
          <a:avLst/>
        </a:prstGeom>
        <a:ln xmlns:a="http://schemas.openxmlformats.org/drawingml/2006/main" w="12700">
          <a:solidFill>
            <a:schemeClr val="bg1">
              <a:lumMod val="6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0.2157</cdr:x>
      <cdr:y>0.06882</cdr:y>
    </cdr:from>
    <cdr:to>
      <cdr:x>0.82952</cdr:x>
      <cdr:y>0.44774</cdr:y>
    </cdr:to>
    <cdr:cxnSp macro="">
      <cdr:nvCxnSpPr>
        <cdr:cNvPr id="7" name="Straight Connector 6">
          <a:extLst xmlns:a="http://schemas.openxmlformats.org/drawingml/2006/main">
            <a:ext uri="{FF2B5EF4-FFF2-40B4-BE49-F238E27FC236}">
              <a16:creationId xmlns:a16="http://schemas.microsoft.com/office/drawing/2014/main" id="{4128766E-8D33-EDC8-B842-0F400C19B56E}"/>
            </a:ext>
          </a:extLst>
        </cdr:cNvPr>
        <cdr:cNvCxnSpPr/>
      </cdr:nvCxnSpPr>
      <cdr:spPr>
        <a:xfrm xmlns:a="http://schemas.openxmlformats.org/drawingml/2006/main" flipV="1">
          <a:off x="2635250" y="501650"/>
          <a:ext cx="7499350" cy="2762250"/>
        </a:xfrm>
        <a:prstGeom xmlns:a="http://schemas.openxmlformats.org/drawingml/2006/main" prst="line">
          <a:avLst/>
        </a:prstGeom>
        <a:ln xmlns:a="http://schemas.openxmlformats.org/drawingml/2006/main" w="127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0.82121</cdr:x>
      <cdr:y>0.0784</cdr:y>
    </cdr:from>
    <cdr:to>
      <cdr:x>0.91841</cdr:x>
      <cdr:y>0.17857</cdr:y>
    </cdr:to>
    <cdr:sp macro="" textlink="">
      <cdr:nvSpPr>
        <cdr:cNvPr id="16" name="TextBox 1">
          <a:extLst xmlns:a="http://schemas.openxmlformats.org/drawingml/2006/main">
            <a:ext uri="{FF2B5EF4-FFF2-40B4-BE49-F238E27FC236}">
              <a16:creationId xmlns:a16="http://schemas.microsoft.com/office/drawing/2014/main" id="{B98A0EA1-E0DA-0C1A-9F2B-FAA6E312120A}"/>
            </a:ext>
          </a:extLst>
        </cdr:cNvPr>
        <cdr:cNvSpPr txBox="1"/>
      </cdr:nvSpPr>
      <cdr:spPr>
        <a:xfrm xmlns:a="http://schemas.openxmlformats.org/drawingml/2006/main">
          <a:off x="10033000" y="571500"/>
          <a:ext cx="1187526" cy="730234"/>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a:solidFill>
                <a:schemeClr val="tx1"/>
              </a:solidFill>
            </a:rPr>
            <a:t>'MSA' trend plus offset (~50)</a:t>
          </a:r>
        </a:p>
      </cdr:txBody>
    </cdr:sp>
  </cdr:relSizeAnchor>
  <cdr:relSizeAnchor xmlns:cdr="http://schemas.openxmlformats.org/drawingml/2006/chartDrawing">
    <cdr:from>
      <cdr:x>0.8238</cdr:x>
      <cdr:y>0.76394</cdr:y>
    </cdr:from>
    <cdr:to>
      <cdr:x>0.91518</cdr:x>
      <cdr:y>0.80758</cdr:y>
    </cdr:to>
    <cdr:sp macro="" textlink="">
      <cdr:nvSpPr>
        <cdr:cNvPr id="17" name="TextBox 1">
          <a:extLst xmlns:a="http://schemas.openxmlformats.org/drawingml/2006/main">
            <a:ext uri="{FF2B5EF4-FFF2-40B4-BE49-F238E27FC236}">
              <a16:creationId xmlns:a16="http://schemas.microsoft.com/office/drawing/2014/main" id="{FF255894-D347-523E-B485-B60B2EF21FDB}"/>
            </a:ext>
          </a:extLst>
        </cdr:cNvPr>
        <cdr:cNvSpPr txBox="1"/>
      </cdr:nvSpPr>
      <cdr:spPr>
        <a:xfrm xmlns:a="http://schemas.openxmlformats.org/drawingml/2006/main">
          <a:off x="10064750" y="5568950"/>
          <a:ext cx="1116396" cy="318141"/>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a:solidFill>
                <a:schemeClr val="bg1">
                  <a:lumMod val="65000"/>
                </a:schemeClr>
              </a:solidFill>
            </a:rPr>
            <a:t>'WC' trend</a:t>
          </a:r>
        </a:p>
      </cdr:txBody>
    </cdr:sp>
  </cdr:relSizeAnchor>
  <cdr:relSizeAnchor xmlns:cdr="http://schemas.openxmlformats.org/drawingml/2006/chartDrawing">
    <cdr:from>
      <cdr:x>0.62422</cdr:x>
      <cdr:y>0.60279</cdr:y>
    </cdr:from>
    <cdr:to>
      <cdr:x>0.83056</cdr:x>
      <cdr:y>0.78746</cdr:y>
    </cdr:to>
    <cdr:sp macro="" textlink="">
      <cdr:nvSpPr>
        <cdr:cNvPr id="18" name="Oval 17">
          <a:extLst xmlns:a="http://schemas.openxmlformats.org/drawingml/2006/main">
            <a:ext uri="{FF2B5EF4-FFF2-40B4-BE49-F238E27FC236}">
              <a16:creationId xmlns:a16="http://schemas.microsoft.com/office/drawing/2014/main" id="{412B0E75-1B8A-4099-B32A-3A436779DB4D}"/>
            </a:ext>
          </a:extLst>
        </cdr:cNvPr>
        <cdr:cNvSpPr/>
      </cdr:nvSpPr>
      <cdr:spPr>
        <a:xfrm xmlns:a="http://schemas.openxmlformats.org/drawingml/2006/main">
          <a:off x="7626350" y="4394200"/>
          <a:ext cx="2520950" cy="1346200"/>
        </a:xfrm>
        <a:prstGeom xmlns:a="http://schemas.openxmlformats.org/drawingml/2006/main" prst="ellipse">
          <a:avLst/>
        </a:prstGeom>
        <a:solidFill xmlns:a="http://schemas.openxmlformats.org/drawingml/2006/main">
          <a:schemeClr val="bg1">
            <a:lumMod val="85000"/>
            <a:alpha val="30000"/>
          </a:schemeClr>
        </a:solidFill>
        <a:ln xmlns:a="http://schemas.openxmlformats.org/drawingml/2006/main" w="6350">
          <a:solidFill>
            <a:schemeClr val="bg1">
              <a:lumMod val="50000"/>
              <a:alpha val="30000"/>
            </a:schemeClr>
          </a:solidFill>
          <a:prstDash val="solid"/>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dr:relSizeAnchor xmlns:cdr="http://schemas.openxmlformats.org/drawingml/2006/chartDrawing">
    <cdr:from>
      <cdr:x>0.75603</cdr:x>
      <cdr:y>0.60681</cdr:y>
    </cdr:from>
    <cdr:to>
      <cdr:x>0.82776</cdr:x>
      <cdr:y>0.66872</cdr:y>
    </cdr:to>
    <cdr:sp macro="" textlink="">
      <cdr:nvSpPr>
        <cdr:cNvPr id="19" name="Oval 18">
          <a:extLst xmlns:a="http://schemas.openxmlformats.org/drawingml/2006/main">
            <a:ext uri="{FF2B5EF4-FFF2-40B4-BE49-F238E27FC236}">
              <a16:creationId xmlns:a16="http://schemas.microsoft.com/office/drawing/2014/main" id="{9E24BC54-8E34-0297-A475-FDB12D786512}"/>
            </a:ext>
          </a:extLst>
        </cdr:cNvPr>
        <cdr:cNvSpPr/>
      </cdr:nvSpPr>
      <cdr:spPr>
        <a:xfrm xmlns:a="http://schemas.openxmlformats.org/drawingml/2006/main" rot="19869657">
          <a:off x="9236747" y="4423509"/>
          <a:ext cx="876370" cy="451317"/>
        </a:xfrm>
        <a:prstGeom xmlns:a="http://schemas.openxmlformats.org/drawingml/2006/main" prst="ellipse">
          <a:avLst/>
        </a:prstGeom>
        <a:solidFill xmlns:a="http://schemas.openxmlformats.org/drawingml/2006/main">
          <a:schemeClr val="bg1">
            <a:lumMod val="85000"/>
            <a:alpha val="30000"/>
          </a:schemeClr>
        </a:solidFill>
        <a:ln xmlns:a="http://schemas.openxmlformats.org/drawingml/2006/main" w="6350">
          <a:solidFill>
            <a:schemeClr val="bg1">
              <a:lumMod val="50000"/>
              <a:alpha val="30000"/>
            </a:schemeClr>
          </a:solidFill>
          <a:prstDash val="solid"/>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dr:relSizeAnchor xmlns:cdr="http://schemas.openxmlformats.org/drawingml/2006/chartDrawing">
    <cdr:from>
      <cdr:x>0.66341</cdr:x>
      <cdr:y>0.46603</cdr:y>
    </cdr:from>
    <cdr:to>
      <cdr:x>0.86678</cdr:x>
      <cdr:y>0.70208</cdr:y>
    </cdr:to>
    <cdr:sp macro="" textlink="">
      <cdr:nvSpPr>
        <cdr:cNvPr id="20" name="Oval 19">
          <a:extLst xmlns:a="http://schemas.openxmlformats.org/drawingml/2006/main">
            <a:ext uri="{FF2B5EF4-FFF2-40B4-BE49-F238E27FC236}">
              <a16:creationId xmlns:a16="http://schemas.microsoft.com/office/drawing/2014/main" id="{1F514BB2-A1CB-464F-A992-330B3EBAF24C}"/>
            </a:ext>
          </a:extLst>
        </cdr:cNvPr>
        <cdr:cNvSpPr/>
      </cdr:nvSpPr>
      <cdr:spPr>
        <a:xfrm xmlns:a="http://schemas.openxmlformats.org/drawingml/2006/main" rot="19202779">
          <a:off x="8105158" y="3397271"/>
          <a:ext cx="2484589" cy="1720734"/>
        </a:xfrm>
        <a:prstGeom xmlns:a="http://schemas.openxmlformats.org/drawingml/2006/main" prst="ellipse">
          <a:avLst/>
        </a:prstGeom>
        <a:noFill xmlns:a="http://schemas.openxmlformats.org/drawingml/2006/main"/>
        <a:ln xmlns:a="http://schemas.openxmlformats.org/drawingml/2006/main" w="6350">
          <a:solidFill>
            <a:schemeClr val="bg1">
              <a:lumMod val="50000"/>
              <a:alpha val="80000"/>
            </a:schemeClr>
          </a:solidFill>
          <a:prstDash val="solid"/>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dr:relSizeAnchor xmlns:cdr="http://schemas.openxmlformats.org/drawingml/2006/chartDrawing">
    <cdr:from>
      <cdr:x>0.67105</cdr:x>
      <cdr:y>0.29066</cdr:y>
    </cdr:from>
    <cdr:to>
      <cdr:x>0.87001</cdr:x>
      <cdr:y>0.59436</cdr:y>
    </cdr:to>
    <cdr:sp macro="" textlink="">
      <cdr:nvSpPr>
        <cdr:cNvPr id="21" name="Teardrop 20">
          <a:extLst xmlns:a="http://schemas.openxmlformats.org/drawingml/2006/main">
            <a:ext uri="{FF2B5EF4-FFF2-40B4-BE49-F238E27FC236}">
              <a16:creationId xmlns:a16="http://schemas.microsoft.com/office/drawing/2014/main" id="{B1EC8048-6375-6B9D-983A-DEA59DD55504}"/>
            </a:ext>
          </a:extLst>
        </cdr:cNvPr>
        <cdr:cNvSpPr/>
      </cdr:nvSpPr>
      <cdr:spPr>
        <a:xfrm xmlns:a="http://schemas.openxmlformats.org/drawingml/2006/main" rot="13293147">
          <a:off x="8198443" y="2118826"/>
          <a:ext cx="2430864" cy="2213947"/>
        </a:xfrm>
        <a:prstGeom xmlns:a="http://schemas.openxmlformats.org/drawingml/2006/main" prst="teardrop">
          <a:avLst>
            <a:gd name="adj" fmla="val 120847"/>
          </a:avLst>
        </a:prstGeom>
        <a:solidFill xmlns:a="http://schemas.openxmlformats.org/drawingml/2006/main">
          <a:schemeClr val="bg1">
            <a:lumMod val="85000"/>
            <a:alpha val="30000"/>
          </a:schemeClr>
        </a:solidFill>
        <a:ln xmlns:a="http://schemas.openxmlformats.org/drawingml/2006/main" w="6350">
          <a:solidFill>
            <a:schemeClr val="bg1">
              <a:lumMod val="50000"/>
              <a:alpha val="30000"/>
            </a:schemeClr>
          </a:solidFill>
          <a:prstDash val="solid"/>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dr:relSizeAnchor xmlns:cdr="http://schemas.openxmlformats.org/drawingml/2006/chartDrawing">
    <cdr:from>
      <cdr:x>0.41826</cdr:x>
      <cdr:y>0.21465</cdr:y>
    </cdr:from>
    <cdr:to>
      <cdr:x>0.77666</cdr:x>
      <cdr:y>0.43224</cdr:y>
    </cdr:to>
    <cdr:sp macro="" textlink="">
      <cdr:nvSpPr>
        <cdr:cNvPr id="22" name="Oval 21">
          <a:extLst xmlns:a="http://schemas.openxmlformats.org/drawingml/2006/main">
            <a:ext uri="{FF2B5EF4-FFF2-40B4-BE49-F238E27FC236}">
              <a16:creationId xmlns:a16="http://schemas.microsoft.com/office/drawing/2014/main" id="{167EA02D-9C38-C7DF-F180-843DD7373A42}"/>
            </a:ext>
          </a:extLst>
        </cdr:cNvPr>
        <cdr:cNvSpPr/>
      </cdr:nvSpPr>
      <cdr:spPr>
        <a:xfrm xmlns:a="http://schemas.openxmlformats.org/drawingml/2006/main" rot="476275">
          <a:off x="5110087" y="1564766"/>
          <a:ext cx="4378651" cy="1586165"/>
        </a:xfrm>
        <a:prstGeom xmlns:a="http://schemas.openxmlformats.org/drawingml/2006/main" prst="ellipse">
          <a:avLst/>
        </a:prstGeom>
        <a:solidFill xmlns:a="http://schemas.openxmlformats.org/drawingml/2006/main">
          <a:schemeClr val="bg1">
            <a:lumMod val="85000"/>
            <a:alpha val="30000"/>
          </a:schemeClr>
        </a:solidFill>
        <a:ln xmlns:a="http://schemas.openxmlformats.org/drawingml/2006/main" w="6350">
          <a:solidFill>
            <a:schemeClr val="bg1">
              <a:lumMod val="50000"/>
              <a:alpha val="30000"/>
            </a:schemeClr>
          </a:solidFill>
          <a:prstDash val="solid"/>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dr:relSizeAnchor xmlns:cdr="http://schemas.openxmlformats.org/drawingml/2006/chartDrawing">
    <cdr:from>
      <cdr:x>0.53503</cdr:x>
      <cdr:y>0.4576</cdr:y>
    </cdr:from>
    <cdr:to>
      <cdr:x>0.69551</cdr:x>
      <cdr:y>0.73099</cdr:y>
    </cdr:to>
    <cdr:sp macro="" textlink="">
      <cdr:nvSpPr>
        <cdr:cNvPr id="23" name="Teardrop 22">
          <a:extLst xmlns:a="http://schemas.openxmlformats.org/drawingml/2006/main">
            <a:ext uri="{FF2B5EF4-FFF2-40B4-BE49-F238E27FC236}">
              <a16:creationId xmlns:a16="http://schemas.microsoft.com/office/drawing/2014/main" id="{1863A586-6206-D6DD-83F5-1B7C467E22D9}"/>
            </a:ext>
          </a:extLst>
        </cdr:cNvPr>
        <cdr:cNvSpPr/>
      </cdr:nvSpPr>
      <cdr:spPr>
        <a:xfrm xmlns:a="http://schemas.openxmlformats.org/drawingml/2006/main" rot="12800411">
          <a:off x="6536728" y="3335823"/>
          <a:ext cx="1960580" cy="1992967"/>
        </a:xfrm>
        <a:prstGeom xmlns:a="http://schemas.openxmlformats.org/drawingml/2006/main" prst="teardrop">
          <a:avLst>
            <a:gd name="adj" fmla="val 200000"/>
          </a:avLst>
        </a:prstGeom>
        <a:solidFill xmlns:a="http://schemas.openxmlformats.org/drawingml/2006/main">
          <a:schemeClr val="bg1">
            <a:lumMod val="85000"/>
            <a:alpha val="30000"/>
          </a:schemeClr>
        </a:solidFill>
        <a:ln xmlns:a="http://schemas.openxmlformats.org/drawingml/2006/main" w="6350">
          <a:solidFill>
            <a:schemeClr val="bg1">
              <a:lumMod val="50000"/>
              <a:alpha val="30000"/>
            </a:schemeClr>
          </a:solidFill>
          <a:prstDash val="solid"/>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dr:relSizeAnchor xmlns:cdr="http://schemas.openxmlformats.org/drawingml/2006/chartDrawing">
    <cdr:from>
      <cdr:x>0.36937</cdr:x>
      <cdr:y>0.26358</cdr:y>
    </cdr:from>
    <cdr:to>
      <cdr:x>0.76234</cdr:x>
      <cdr:y>0.62924</cdr:y>
    </cdr:to>
    <cdr:sp macro="" textlink="">
      <cdr:nvSpPr>
        <cdr:cNvPr id="24" name="Oval 23">
          <a:extLst xmlns:a="http://schemas.openxmlformats.org/drawingml/2006/main">
            <a:ext uri="{FF2B5EF4-FFF2-40B4-BE49-F238E27FC236}">
              <a16:creationId xmlns:a16="http://schemas.microsoft.com/office/drawing/2014/main" id="{87F88F91-4D8B-442D-B3DF-5C74AD3799DC}"/>
            </a:ext>
          </a:extLst>
        </cdr:cNvPr>
        <cdr:cNvSpPr/>
      </cdr:nvSpPr>
      <cdr:spPr>
        <a:xfrm xmlns:a="http://schemas.openxmlformats.org/drawingml/2006/main" rot="19090120">
          <a:off x="4512688" y="1921464"/>
          <a:ext cx="4801130" cy="2665564"/>
        </a:xfrm>
        <a:prstGeom xmlns:a="http://schemas.openxmlformats.org/drawingml/2006/main" prst="ellipse">
          <a:avLst/>
        </a:prstGeom>
        <a:noFill xmlns:a="http://schemas.openxmlformats.org/drawingml/2006/main"/>
        <a:ln xmlns:a="http://schemas.openxmlformats.org/drawingml/2006/main" w="6350">
          <a:solidFill>
            <a:schemeClr val="bg1">
              <a:lumMod val="50000"/>
              <a:alpha val="80000"/>
            </a:schemeClr>
          </a:solidFill>
          <a:prstDash val="solid"/>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dr:relSizeAnchor xmlns:cdr="http://schemas.openxmlformats.org/drawingml/2006/chartDrawing">
    <cdr:from>
      <cdr:x>0.25399</cdr:x>
      <cdr:y>0.36122</cdr:y>
    </cdr:from>
    <cdr:to>
      <cdr:x>0.53951</cdr:x>
      <cdr:y>0.64755</cdr:y>
    </cdr:to>
    <cdr:sp macro="" textlink="">
      <cdr:nvSpPr>
        <cdr:cNvPr id="25" name="Oval 24">
          <a:extLst xmlns:a="http://schemas.openxmlformats.org/drawingml/2006/main">
            <a:ext uri="{FF2B5EF4-FFF2-40B4-BE49-F238E27FC236}">
              <a16:creationId xmlns:a16="http://schemas.microsoft.com/office/drawing/2014/main" id="{473F49ED-3CB2-43E8-9E68-53627FF4F111}"/>
            </a:ext>
          </a:extLst>
        </cdr:cNvPr>
        <cdr:cNvSpPr/>
      </cdr:nvSpPr>
      <cdr:spPr>
        <a:xfrm xmlns:a="http://schemas.openxmlformats.org/drawingml/2006/main" rot="19472578">
          <a:off x="3103065" y="2633250"/>
          <a:ext cx="3488308" cy="2087230"/>
        </a:xfrm>
        <a:prstGeom xmlns:a="http://schemas.openxmlformats.org/drawingml/2006/main" prst="ellipse">
          <a:avLst/>
        </a:prstGeom>
        <a:solidFill xmlns:a="http://schemas.openxmlformats.org/drawingml/2006/main">
          <a:schemeClr val="bg1">
            <a:lumMod val="85000"/>
            <a:alpha val="30000"/>
          </a:schemeClr>
        </a:solidFill>
        <a:ln xmlns:a="http://schemas.openxmlformats.org/drawingml/2006/main" w="6350">
          <a:solidFill>
            <a:schemeClr val="bg1">
              <a:lumMod val="50000"/>
              <a:alpha val="30000"/>
            </a:schemeClr>
          </a:solidFill>
          <a:prstDash val="solid"/>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dr:relSizeAnchor xmlns:cdr="http://schemas.openxmlformats.org/drawingml/2006/chartDrawing">
    <cdr:from>
      <cdr:x>0.21338</cdr:x>
      <cdr:y>0.19692</cdr:y>
    </cdr:from>
    <cdr:to>
      <cdr:x>0.5098</cdr:x>
      <cdr:y>0.74329</cdr:y>
    </cdr:to>
    <cdr:sp macro="" textlink="">
      <cdr:nvSpPr>
        <cdr:cNvPr id="26" name="Arc 25">
          <a:extLst xmlns:a="http://schemas.openxmlformats.org/drawingml/2006/main">
            <a:ext uri="{FF2B5EF4-FFF2-40B4-BE49-F238E27FC236}">
              <a16:creationId xmlns:a16="http://schemas.microsoft.com/office/drawing/2014/main" id="{0EC196B4-7F30-8AF6-F56C-573B6C9ADC96}"/>
            </a:ext>
          </a:extLst>
        </cdr:cNvPr>
        <cdr:cNvSpPr/>
      </cdr:nvSpPr>
      <cdr:spPr>
        <a:xfrm xmlns:a="http://schemas.openxmlformats.org/drawingml/2006/main" rot="2279385">
          <a:off x="2606964" y="1435538"/>
          <a:ext cx="3621443" cy="3982911"/>
        </a:xfrm>
        <a:prstGeom xmlns:a="http://schemas.openxmlformats.org/drawingml/2006/main" prst="arc">
          <a:avLst>
            <a:gd name="adj1" fmla="val 14159776"/>
            <a:gd name="adj2" fmla="val 3055810"/>
          </a:avLst>
        </a:prstGeom>
        <a:ln xmlns:a="http://schemas.openxmlformats.org/drawingml/2006/main">
          <a:solidFill>
            <a:schemeClr val="bg1">
              <a:lumMod val="50000"/>
              <a:alpha val="8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0.6905</cdr:x>
      <cdr:y>0.11472</cdr:y>
    </cdr:from>
    <cdr:to>
      <cdr:x>0.83606</cdr:x>
      <cdr:y>0.29757</cdr:y>
    </cdr:to>
    <cdr:sp macro="" textlink="">
      <cdr:nvSpPr>
        <cdr:cNvPr id="27" name="Oval 26">
          <a:extLst xmlns:a="http://schemas.openxmlformats.org/drawingml/2006/main">
            <a:ext uri="{FF2B5EF4-FFF2-40B4-BE49-F238E27FC236}">
              <a16:creationId xmlns:a16="http://schemas.microsoft.com/office/drawing/2014/main" id="{C7B0408A-2CF8-5C3F-2403-7AC864849E30}"/>
            </a:ext>
          </a:extLst>
        </cdr:cNvPr>
        <cdr:cNvSpPr/>
      </cdr:nvSpPr>
      <cdr:spPr>
        <a:xfrm xmlns:a="http://schemas.openxmlformats.org/drawingml/2006/main" rot="20782517">
          <a:off x="8436088" y="836261"/>
          <a:ext cx="1778439" cy="1332986"/>
        </a:xfrm>
        <a:prstGeom xmlns:a="http://schemas.openxmlformats.org/drawingml/2006/main" prst="ellipse">
          <a:avLst/>
        </a:prstGeom>
        <a:noFill xmlns:a="http://schemas.openxmlformats.org/drawingml/2006/main"/>
        <a:ln xmlns:a="http://schemas.openxmlformats.org/drawingml/2006/main" w="6350">
          <a:solidFill>
            <a:schemeClr val="tx1"/>
          </a:solidFill>
          <a:prstDash val="sys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dr:relSizeAnchor xmlns:cdr="http://schemas.openxmlformats.org/drawingml/2006/chartDrawing">
    <cdr:from>
      <cdr:x>0.70166</cdr:x>
      <cdr:y>0.12717</cdr:y>
    </cdr:from>
    <cdr:to>
      <cdr:x>0.82952</cdr:x>
      <cdr:y>0.28136</cdr:y>
    </cdr:to>
    <cdr:sp macro="" textlink="">
      <cdr:nvSpPr>
        <cdr:cNvPr id="28" name="TextBox 1">
          <a:extLst xmlns:a="http://schemas.openxmlformats.org/drawingml/2006/main">
            <a:ext uri="{FF2B5EF4-FFF2-40B4-BE49-F238E27FC236}">
              <a16:creationId xmlns:a16="http://schemas.microsoft.com/office/drawing/2014/main" id="{901124AA-4334-139A-6968-0A6892ACD4F1}"/>
            </a:ext>
          </a:extLst>
        </cdr:cNvPr>
        <cdr:cNvSpPr txBox="1"/>
      </cdr:nvSpPr>
      <cdr:spPr>
        <a:xfrm xmlns:a="http://schemas.openxmlformats.org/drawingml/2006/main">
          <a:off x="8572501" y="927077"/>
          <a:ext cx="1562100" cy="1123973"/>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200" b="0">
              <a:solidFill>
                <a:schemeClr val="tx1">
                  <a:lumMod val="95000"/>
                  <a:lumOff val="5000"/>
                </a:schemeClr>
              </a:solidFill>
            </a:rPr>
            <a:t>No</a:t>
          </a:r>
          <a:r>
            <a:rPr lang="en-GB" sz="1200" b="0" baseline="0">
              <a:solidFill>
                <a:schemeClr val="tx1">
                  <a:lumMod val="95000"/>
                  <a:lumOff val="5000"/>
                </a:schemeClr>
              </a:solidFill>
            </a:rPr>
            <a:t> nations.</a:t>
          </a:r>
        </a:p>
        <a:p xmlns:a="http://schemas.openxmlformats.org/drawingml/2006/main">
          <a:pPr algn="ctr"/>
          <a:r>
            <a:rPr lang="en-GB" sz="1200" b="0" baseline="0">
              <a:solidFill>
                <a:schemeClr val="tx1">
                  <a:lumMod val="95000"/>
                  <a:lumOff val="5000"/>
                </a:schemeClr>
              </a:solidFill>
            </a:rPr>
            <a:t>Even lifted, Allied Belief &gt; 90% may be unrealistic. But none here match Chile or Greece; why?</a:t>
          </a:r>
          <a:endParaRPr lang="en-GB" sz="1200" b="0">
            <a:solidFill>
              <a:schemeClr val="tx1">
                <a:lumMod val="95000"/>
                <a:lumOff val="5000"/>
              </a:schemeClr>
            </a:solidFill>
          </a:endParaRPr>
        </a:p>
      </cdr:txBody>
    </cdr:sp>
  </cdr:relSizeAnchor>
  <cdr:relSizeAnchor xmlns:cdr="http://schemas.openxmlformats.org/drawingml/2006/chartDrawing">
    <cdr:from>
      <cdr:x>0.07225</cdr:x>
      <cdr:y>0.81969</cdr:y>
    </cdr:from>
    <cdr:to>
      <cdr:x>0.5738</cdr:x>
      <cdr:y>0.90679</cdr:y>
    </cdr:to>
    <cdr:sp macro="" textlink="">
      <cdr:nvSpPr>
        <cdr:cNvPr id="35" name="TextBox 1">
          <a:extLst xmlns:a="http://schemas.openxmlformats.org/drawingml/2006/main">
            <a:ext uri="{FF2B5EF4-FFF2-40B4-BE49-F238E27FC236}">
              <a16:creationId xmlns:a16="http://schemas.microsoft.com/office/drawing/2014/main" id="{F1244A67-0770-08E3-54C6-0AC39BF0BCBF}"/>
            </a:ext>
          </a:extLst>
        </cdr:cNvPr>
        <cdr:cNvSpPr txBox="1"/>
      </cdr:nvSpPr>
      <cdr:spPr>
        <a:xfrm xmlns:a="http://schemas.openxmlformats.org/drawingml/2006/main">
          <a:off x="882650" y="5975350"/>
          <a:ext cx="6127750" cy="634942"/>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0" baseline="0">
              <a:solidFill>
                <a:schemeClr val="tx1">
                  <a:lumMod val="75000"/>
                  <a:lumOff val="25000"/>
                </a:schemeClr>
              </a:solidFill>
            </a:rPr>
            <a:t>Shape-coded data-points indicate religio-regional groups; these groups are also ringed to help pick them out, and for further clarity some of them are shaded.</a:t>
          </a:r>
          <a:endParaRPr lang="en-GB" sz="1400" b="0">
            <a:solidFill>
              <a:schemeClr val="tx1">
                <a:lumMod val="75000"/>
                <a:lumOff val="25000"/>
              </a:schemeClr>
            </a:solidFill>
          </a:endParaRPr>
        </a:p>
      </cdr:txBody>
    </cdr:sp>
  </cdr:relSizeAnchor>
</c:userShapes>
</file>

<file path=xl/drawings/drawing58.xml><?xml version="1.0" encoding="utf-8"?>
<c:userShapes xmlns:c="http://schemas.openxmlformats.org/drawingml/2006/chart">
  <cdr:relSizeAnchor xmlns:cdr="http://schemas.openxmlformats.org/drawingml/2006/chartDrawing">
    <cdr:from>
      <cdr:x>0.12827</cdr:x>
      <cdr:y>0.74123</cdr:y>
    </cdr:from>
    <cdr:to>
      <cdr:x>0.57616</cdr:x>
      <cdr:y>0.86879</cdr:y>
    </cdr:to>
    <cdr:sp macro="" textlink="">
      <cdr:nvSpPr>
        <cdr:cNvPr id="2" name="TextBox 1">
          <a:extLst xmlns:a="http://schemas.openxmlformats.org/drawingml/2006/main">
            <a:ext uri="{FF2B5EF4-FFF2-40B4-BE49-F238E27FC236}">
              <a16:creationId xmlns:a16="http://schemas.microsoft.com/office/drawing/2014/main" id="{32471FD5-C7BD-4A87-9B54-0D58608FB02A}"/>
            </a:ext>
          </a:extLst>
        </cdr:cNvPr>
        <cdr:cNvSpPr txBox="1"/>
      </cdr:nvSpPr>
      <cdr:spPr>
        <a:xfrm xmlns:a="http://schemas.openxmlformats.org/drawingml/2006/main">
          <a:off x="1173366" y="4443230"/>
          <a:ext cx="4097134" cy="764646"/>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baseline="0">
              <a:solidFill>
                <a:schemeClr val="tx1">
                  <a:lumMod val="75000"/>
                  <a:lumOff val="25000"/>
                </a:schemeClr>
              </a:solidFill>
            </a:rPr>
            <a:t>Square </a:t>
          </a:r>
          <a:r>
            <a:rPr lang="en-GB" sz="1400" b="1">
              <a:solidFill>
                <a:schemeClr val="tx1">
                  <a:lumMod val="75000"/>
                  <a:lumOff val="25000"/>
                </a:schemeClr>
              </a:solidFill>
            </a:rPr>
            <a:t>= 2018</a:t>
          </a:r>
          <a:r>
            <a:rPr lang="en-GB" sz="1400" b="1">
              <a:solidFill>
                <a:schemeClr val="tx1">
                  <a:lumMod val="65000"/>
                  <a:lumOff val="35000"/>
                </a:schemeClr>
              </a:solidFill>
            </a:rPr>
            <a:t>,</a:t>
          </a:r>
          <a:r>
            <a:rPr lang="en-GB" sz="1400" b="1">
              <a:solidFill>
                <a:schemeClr val="tx1">
                  <a:lumMod val="75000"/>
                  <a:lumOff val="25000"/>
                </a:schemeClr>
              </a:solidFill>
            </a:rPr>
            <a:t> Round</a:t>
          </a:r>
          <a:r>
            <a:rPr lang="en-GB" sz="1400" b="1" baseline="0">
              <a:solidFill>
                <a:schemeClr val="tx1">
                  <a:lumMod val="75000"/>
                  <a:lumOff val="25000"/>
                </a:schemeClr>
              </a:solidFill>
            </a:rPr>
            <a:t> =</a:t>
          </a:r>
          <a:r>
            <a:rPr lang="en-GB" sz="1400" b="1">
              <a:solidFill>
                <a:schemeClr val="tx1">
                  <a:lumMod val="75000"/>
                  <a:lumOff val="25000"/>
                </a:schemeClr>
              </a:solidFill>
            </a:rPr>
            <a:t> 2017</a:t>
          </a:r>
          <a:r>
            <a:rPr lang="en-GB" sz="1400" b="1">
              <a:solidFill>
                <a:schemeClr val="tx1">
                  <a:lumMod val="65000"/>
                  <a:lumOff val="35000"/>
                </a:schemeClr>
              </a:solidFill>
            </a:rPr>
            <a:t>,</a:t>
          </a:r>
          <a:r>
            <a:rPr lang="en-GB" sz="1400" b="1">
              <a:solidFill>
                <a:srgbClr val="C00000"/>
              </a:solidFill>
            </a:rPr>
            <a:t> </a:t>
          </a:r>
          <a:r>
            <a:rPr lang="en-GB" sz="1400" b="1">
              <a:solidFill>
                <a:schemeClr val="tx1">
                  <a:lumMod val="65000"/>
                  <a:lumOff val="35000"/>
                </a:schemeClr>
              </a:solidFill>
            </a:rPr>
            <a:t>only latter labelled</a:t>
          </a:r>
          <a:r>
            <a:rPr lang="en-GB" sz="1400" b="1" baseline="0">
              <a:solidFill>
                <a:schemeClr val="tx1">
                  <a:lumMod val="65000"/>
                  <a:lumOff val="35000"/>
                </a:schemeClr>
              </a:solidFill>
            </a:rPr>
            <a:t> (nations align vertically). Square is on top where nation positions coincide (underlined).</a:t>
          </a:r>
          <a:endParaRPr lang="en-GB" sz="1400" b="1">
            <a:solidFill>
              <a:schemeClr val="tx1">
                <a:lumMod val="65000"/>
                <a:lumOff val="35000"/>
              </a:schemeClr>
            </a:solidFill>
          </a:endParaRPr>
        </a:p>
      </cdr:txBody>
    </cdr:sp>
  </cdr:relSizeAnchor>
  <cdr:relSizeAnchor xmlns:cdr="http://schemas.openxmlformats.org/drawingml/2006/chartDrawing">
    <cdr:from>
      <cdr:x>0.18818</cdr:x>
      <cdr:y>0.11607</cdr:y>
    </cdr:from>
    <cdr:to>
      <cdr:x>0.75253</cdr:x>
      <cdr:y>0.36138</cdr:y>
    </cdr:to>
    <cdr:cxnSp macro="">
      <cdr:nvCxnSpPr>
        <cdr:cNvPr id="3" name="Straight Connector 2">
          <a:extLst xmlns:a="http://schemas.openxmlformats.org/drawingml/2006/main">
            <a:ext uri="{FF2B5EF4-FFF2-40B4-BE49-F238E27FC236}">
              <a16:creationId xmlns:a16="http://schemas.microsoft.com/office/drawing/2014/main" id="{2D41EC71-BDE3-4F97-904C-B6C555189209}"/>
            </a:ext>
          </a:extLst>
        </cdr:cNvPr>
        <cdr:cNvCxnSpPr/>
      </cdr:nvCxnSpPr>
      <cdr:spPr>
        <a:xfrm xmlns:a="http://schemas.openxmlformats.org/drawingml/2006/main" flipV="1">
          <a:off x="1721400" y="695770"/>
          <a:ext cx="5162464" cy="1470487"/>
        </a:xfrm>
        <a:prstGeom xmlns:a="http://schemas.openxmlformats.org/drawingml/2006/main" prst="line">
          <a:avLst/>
        </a:prstGeom>
        <a:ln xmlns:a="http://schemas.openxmlformats.org/drawingml/2006/main" w="28575">
          <a:solidFill>
            <a:schemeClr val="tx1">
              <a:lumMod val="95000"/>
              <a:lumOff val="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0.25911</cdr:x>
      <cdr:y>0.4896</cdr:y>
    </cdr:from>
    <cdr:to>
      <cdr:x>0.82304</cdr:x>
      <cdr:y>0.71025</cdr:y>
    </cdr:to>
    <cdr:cxnSp macro="">
      <cdr:nvCxnSpPr>
        <cdr:cNvPr id="7" name="Straight Connector 6">
          <a:extLst xmlns:a="http://schemas.openxmlformats.org/drawingml/2006/main">
            <a:ext uri="{FF2B5EF4-FFF2-40B4-BE49-F238E27FC236}">
              <a16:creationId xmlns:a16="http://schemas.microsoft.com/office/drawing/2014/main" id="{3D2720FC-251E-4932-AA98-64D6460CAAF7}"/>
            </a:ext>
          </a:extLst>
        </cdr:cNvPr>
        <cdr:cNvCxnSpPr/>
      </cdr:nvCxnSpPr>
      <cdr:spPr>
        <a:xfrm xmlns:a="http://schemas.openxmlformats.org/drawingml/2006/main">
          <a:off x="2374899" y="2924630"/>
          <a:ext cx="5168900" cy="1318079"/>
        </a:xfrm>
        <a:prstGeom xmlns:a="http://schemas.openxmlformats.org/drawingml/2006/main" prst="line">
          <a:avLst/>
        </a:prstGeom>
        <a:ln xmlns:a="http://schemas.openxmlformats.org/drawingml/2006/main" w="28575">
          <a:solidFill>
            <a:schemeClr val="bg1">
              <a:lumMod val="6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0.53654</cdr:x>
      <cdr:y>0.6376</cdr:y>
    </cdr:from>
    <cdr:to>
      <cdr:x>0.84156</cdr:x>
      <cdr:y>0.7531</cdr:y>
    </cdr:to>
    <cdr:sp macro="" textlink="">
      <cdr:nvSpPr>
        <cdr:cNvPr id="10" name="TextBox 1">
          <a:extLst xmlns:a="http://schemas.openxmlformats.org/drawingml/2006/main">
            <a:ext uri="{FF2B5EF4-FFF2-40B4-BE49-F238E27FC236}">
              <a16:creationId xmlns:a16="http://schemas.microsoft.com/office/drawing/2014/main" id="{460360A3-233E-4FDB-A4AB-28E0F02443F7}"/>
            </a:ext>
          </a:extLst>
        </cdr:cNvPr>
        <cdr:cNvSpPr txBox="1"/>
      </cdr:nvSpPr>
      <cdr:spPr>
        <a:xfrm xmlns:a="http://schemas.openxmlformats.org/drawingml/2006/main" rot="812722">
          <a:off x="4917769" y="3808741"/>
          <a:ext cx="2795813" cy="689935"/>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a:solidFill>
                <a:schemeClr val="bg1">
                  <a:lumMod val="65000"/>
                </a:schemeClr>
              </a:solidFill>
            </a:rPr>
            <a:t>'WC'</a:t>
          </a:r>
          <a:r>
            <a:rPr lang="en-GB" sz="1400" b="1" baseline="0">
              <a:solidFill>
                <a:schemeClr val="bg1">
                  <a:lumMod val="65000"/>
                </a:schemeClr>
              </a:solidFill>
            </a:rPr>
            <a:t> trend from Figure 6</a:t>
          </a:r>
        </a:p>
        <a:p xmlns:a="http://schemas.openxmlformats.org/drawingml/2006/main">
          <a:pPr algn="ctr"/>
          <a:r>
            <a:rPr lang="en-GB" sz="1200" b="1" baseline="0">
              <a:solidFill>
                <a:schemeClr val="bg1">
                  <a:lumMod val="65000"/>
                </a:schemeClr>
              </a:solidFill>
            </a:rPr>
            <a:t>with an arbitrary offset here (~4)</a:t>
          </a:r>
          <a:endParaRPr lang="en-GB" sz="1200" b="1">
            <a:solidFill>
              <a:schemeClr val="bg1">
                <a:lumMod val="65000"/>
              </a:schemeClr>
            </a:solidFill>
          </a:endParaRPr>
        </a:p>
      </cdr:txBody>
    </cdr:sp>
  </cdr:relSizeAnchor>
  <cdr:relSizeAnchor xmlns:cdr="http://schemas.openxmlformats.org/drawingml/2006/chartDrawing">
    <cdr:from>
      <cdr:x>0.10956</cdr:x>
      <cdr:y>0.21547</cdr:y>
    </cdr:from>
    <cdr:to>
      <cdr:x>0.41459</cdr:x>
      <cdr:y>0.35178</cdr:y>
    </cdr:to>
    <cdr:sp macro="" textlink="">
      <cdr:nvSpPr>
        <cdr:cNvPr id="11" name="TextBox 1">
          <a:extLst xmlns:a="http://schemas.openxmlformats.org/drawingml/2006/main">
            <a:ext uri="{FF2B5EF4-FFF2-40B4-BE49-F238E27FC236}">
              <a16:creationId xmlns:a16="http://schemas.microsoft.com/office/drawing/2014/main" id="{A751AF7E-FE99-4DCE-81DC-B8464852C7C5}"/>
            </a:ext>
          </a:extLst>
        </cdr:cNvPr>
        <cdr:cNvSpPr txBox="1"/>
      </cdr:nvSpPr>
      <cdr:spPr>
        <a:xfrm xmlns:a="http://schemas.openxmlformats.org/drawingml/2006/main" rot="20661278">
          <a:off x="1004202" y="1287118"/>
          <a:ext cx="2795835" cy="814253"/>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a:solidFill>
                <a:schemeClr val="tx1">
                  <a:lumMod val="95000"/>
                  <a:lumOff val="5000"/>
                </a:schemeClr>
              </a:solidFill>
            </a:rPr>
            <a:t>'WA'</a:t>
          </a:r>
          <a:r>
            <a:rPr lang="en-GB" sz="1400" b="1" baseline="0">
              <a:solidFill>
                <a:schemeClr val="tx1">
                  <a:lumMod val="95000"/>
                  <a:lumOff val="5000"/>
                </a:schemeClr>
              </a:solidFill>
            </a:rPr>
            <a:t> trend from Figure 6</a:t>
          </a:r>
        </a:p>
        <a:p xmlns:a="http://schemas.openxmlformats.org/drawingml/2006/main">
          <a:pPr algn="ctr"/>
          <a:r>
            <a:rPr lang="en-GB" sz="1200" b="1" baseline="0">
              <a:solidFill>
                <a:schemeClr val="tx1">
                  <a:lumMod val="95000"/>
                  <a:lumOff val="5000"/>
                </a:schemeClr>
              </a:solidFill>
            </a:rPr>
            <a:t>with an arbitrary offset here (~49)</a:t>
          </a:r>
          <a:endParaRPr lang="en-GB" sz="1200" b="1">
            <a:solidFill>
              <a:schemeClr val="tx1">
                <a:lumMod val="95000"/>
                <a:lumOff val="5000"/>
              </a:schemeClr>
            </a:solidFill>
          </a:endParaRPr>
        </a:p>
      </cdr:txBody>
    </cdr:sp>
  </cdr:relSizeAnchor>
</c:userShapes>
</file>

<file path=xl/drawings/drawing59.xml><?xml version="1.0" encoding="utf-8"?>
<c:userShapes xmlns:c="http://schemas.openxmlformats.org/drawingml/2006/chart">
  <cdr:relSizeAnchor xmlns:cdr="http://schemas.openxmlformats.org/drawingml/2006/chartDrawing">
    <cdr:from>
      <cdr:x>0.24239</cdr:x>
      <cdr:y>0.20637</cdr:y>
    </cdr:from>
    <cdr:to>
      <cdr:x>0.82124</cdr:x>
      <cdr:y>0.3849</cdr:y>
    </cdr:to>
    <cdr:cxnSp macro="">
      <cdr:nvCxnSpPr>
        <cdr:cNvPr id="2" name="Straight Connector 1">
          <a:extLst xmlns:a="http://schemas.openxmlformats.org/drawingml/2006/main">
            <a:ext uri="{FF2B5EF4-FFF2-40B4-BE49-F238E27FC236}">
              <a16:creationId xmlns:a16="http://schemas.microsoft.com/office/drawing/2014/main" id="{B816B061-6B71-4A98-9D27-A73D6AAEC1FE}"/>
            </a:ext>
          </a:extLst>
        </cdr:cNvPr>
        <cdr:cNvCxnSpPr/>
      </cdr:nvCxnSpPr>
      <cdr:spPr>
        <a:xfrm xmlns:a="http://schemas.openxmlformats.org/drawingml/2006/main" flipV="1">
          <a:off x="2369017" y="1333500"/>
          <a:ext cx="5657383" cy="1153562"/>
        </a:xfrm>
        <a:prstGeom xmlns:a="http://schemas.openxmlformats.org/drawingml/2006/main" prst="line">
          <a:avLst/>
        </a:prstGeom>
        <a:ln xmlns:a="http://schemas.openxmlformats.org/drawingml/2006/main" w="19050">
          <a:solidFill>
            <a:schemeClr val="tx1">
              <a:lumMod val="95000"/>
              <a:lumOff val="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0.24169</cdr:x>
      <cdr:y>0.49038</cdr:y>
    </cdr:from>
    <cdr:to>
      <cdr:x>0.82189</cdr:x>
      <cdr:y>0.72526</cdr:y>
    </cdr:to>
    <cdr:cxnSp macro="">
      <cdr:nvCxnSpPr>
        <cdr:cNvPr id="4" name="Straight Connector 3">
          <a:extLst xmlns:a="http://schemas.openxmlformats.org/drawingml/2006/main">
            <a:ext uri="{FF2B5EF4-FFF2-40B4-BE49-F238E27FC236}">
              <a16:creationId xmlns:a16="http://schemas.microsoft.com/office/drawing/2014/main" id="{9283963D-DEB0-4834-BD0C-71B1FB384CE5}"/>
            </a:ext>
          </a:extLst>
        </cdr:cNvPr>
        <cdr:cNvCxnSpPr/>
      </cdr:nvCxnSpPr>
      <cdr:spPr>
        <a:xfrm xmlns:a="http://schemas.openxmlformats.org/drawingml/2006/main">
          <a:off x="2362200" y="3168650"/>
          <a:ext cx="5670550" cy="1517650"/>
        </a:xfrm>
        <a:prstGeom xmlns:a="http://schemas.openxmlformats.org/drawingml/2006/main" prst="line">
          <a:avLst/>
        </a:prstGeom>
        <a:ln xmlns:a="http://schemas.openxmlformats.org/drawingml/2006/main" w="19050">
          <a:solidFill>
            <a:schemeClr val="bg1">
              <a:lumMod val="6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0.38643</cdr:x>
      <cdr:y>0.21143</cdr:y>
    </cdr:from>
    <cdr:to>
      <cdr:x>0.65507</cdr:x>
      <cdr:y>0.3154</cdr:y>
    </cdr:to>
    <cdr:sp macro="" textlink="">
      <cdr:nvSpPr>
        <cdr:cNvPr id="5" name="TextBox 1">
          <a:extLst xmlns:a="http://schemas.openxmlformats.org/drawingml/2006/main">
            <a:ext uri="{FF2B5EF4-FFF2-40B4-BE49-F238E27FC236}">
              <a16:creationId xmlns:a16="http://schemas.microsoft.com/office/drawing/2014/main" id="{1E861659-AA83-1A44-D0D1-795D58864CF4}"/>
            </a:ext>
          </a:extLst>
        </cdr:cNvPr>
        <cdr:cNvSpPr txBox="1"/>
      </cdr:nvSpPr>
      <cdr:spPr>
        <a:xfrm xmlns:a="http://schemas.openxmlformats.org/drawingml/2006/main" rot="20907177">
          <a:off x="3776795" y="1366198"/>
          <a:ext cx="2625611" cy="671784"/>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a:solidFill>
                <a:schemeClr val="tx1">
                  <a:lumMod val="95000"/>
                  <a:lumOff val="5000"/>
                </a:schemeClr>
              </a:solidFill>
            </a:rPr>
            <a:t>'VWA'</a:t>
          </a:r>
          <a:r>
            <a:rPr lang="en-GB" sz="1400" b="1" baseline="0">
              <a:solidFill>
                <a:schemeClr val="tx1">
                  <a:lumMod val="95000"/>
                  <a:lumOff val="5000"/>
                </a:schemeClr>
              </a:solidFill>
            </a:rPr>
            <a:t> trend from Figure 6,</a:t>
          </a:r>
        </a:p>
        <a:p xmlns:a="http://schemas.openxmlformats.org/drawingml/2006/main">
          <a:pPr algn="ctr"/>
          <a:r>
            <a:rPr lang="en-GB" sz="1200" b="1" baseline="0">
              <a:solidFill>
                <a:schemeClr val="tx1">
                  <a:lumMod val="95000"/>
                  <a:lumOff val="5000"/>
                </a:schemeClr>
              </a:solidFill>
            </a:rPr>
            <a:t>with an arbitrary offset here (~34)</a:t>
          </a:r>
          <a:endParaRPr lang="en-GB" sz="1200" b="1">
            <a:solidFill>
              <a:schemeClr val="tx1">
                <a:lumMod val="95000"/>
                <a:lumOff val="5000"/>
              </a:schemeClr>
            </a:solidFill>
          </a:endParaRPr>
        </a:p>
      </cdr:txBody>
    </cdr:sp>
  </cdr:relSizeAnchor>
  <cdr:relSizeAnchor xmlns:cdr="http://schemas.openxmlformats.org/drawingml/2006/chartDrawing">
    <cdr:from>
      <cdr:x>0.37725</cdr:x>
      <cdr:y>0.64557</cdr:y>
    </cdr:from>
    <cdr:to>
      <cdr:x>0.6459</cdr:x>
      <cdr:y>0.70099</cdr:y>
    </cdr:to>
    <cdr:sp macro="" textlink="">
      <cdr:nvSpPr>
        <cdr:cNvPr id="10" name="TextBox 1">
          <a:extLst xmlns:a="http://schemas.openxmlformats.org/drawingml/2006/main">
            <a:ext uri="{FF2B5EF4-FFF2-40B4-BE49-F238E27FC236}">
              <a16:creationId xmlns:a16="http://schemas.microsoft.com/office/drawing/2014/main" id="{DBB71CC0-32AD-5987-FDBC-EAE06A8E824D}"/>
            </a:ext>
          </a:extLst>
        </cdr:cNvPr>
        <cdr:cNvSpPr txBox="1"/>
      </cdr:nvSpPr>
      <cdr:spPr>
        <a:xfrm xmlns:a="http://schemas.openxmlformats.org/drawingml/2006/main" rot="936835">
          <a:off x="3687112" y="4171386"/>
          <a:ext cx="2625611" cy="358117"/>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a:solidFill>
                <a:schemeClr val="bg1">
                  <a:lumMod val="65000"/>
                </a:schemeClr>
              </a:solidFill>
            </a:rPr>
            <a:t>'VWC'</a:t>
          </a:r>
          <a:r>
            <a:rPr lang="en-GB" sz="1400" b="1" baseline="0">
              <a:solidFill>
                <a:schemeClr val="bg1">
                  <a:lumMod val="65000"/>
                </a:schemeClr>
              </a:solidFill>
            </a:rPr>
            <a:t> trend from Figure 6</a:t>
          </a:r>
        </a:p>
      </cdr:txBody>
    </cdr:sp>
  </cdr:relSizeAnchor>
</c:userShapes>
</file>

<file path=xl/drawings/drawing6.xml><?xml version="1.0" encoding="utf-8"?>
<c:userShapes xmlns:c="http://schemas.openxmlformats.org/drawingml/2006/chart">
  <cdr:relSizeAnchor xmlns:cdr="http://schemas.openxmlformats.org/drawingml/2006/chartDrawing">
    <cdr:from>
      <cdr:x>0.00463</cdr:x>
      <cdr:y>0.00745</cdr:y>
    </cdr:from>
    <cdr:to>
      <cdr:x>0.07928</cdr:x>
      <cdr:y>0.08369</cdr:y>
    </cdr:to>
    <cdr:sp macro="" textlink="">
      <cdr:nvSpPr>
        <cdr:cNvPr id="2" name="TextBox 1">
          <a:extLst xmlns:a="http://schemas.openxmlformats.org/drawingml/2006/main">
            <a:ext uri="{FF2B5EF4-FFF2-40B4-BE49-F238E27FC236}">
              <a16:creationId xmlns:a16="http://schemas.microsoft.com/office/drawing/2014/main" id="{72EBB029-2C30-4641-880F-D6F6D88A7A1C}"/>
            </a:ext>
          </a:extLst>
        </cdr:cNvPr>
        <cdr:cNvSpPr txBox="1"/>
      </cdr:nvSpPr>
      <cdr:spPr>
        <a:xfrm xmlns:a="http://schemas.openxmlformats.org/drawingml/2006/main">
          <a:off x="50801" y="50800"/>
          <a:ext cx="819150" cy="51968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2800" b="1"/>
            <a:t>'SC'</a:t>
          </a:r>
          <a:endParaRPr lang="en-GB" sz="1400" b="1"/>
        </a:p>
      </cdr:txBody>
    </cdr:sp>
  </cdr:relSizeAnchor>
</c:userShapes>
</file>

<file path=xl/drawings/drawing60.xml><?xml version="1.0" encoding="utf-8"?>
<c:userShapes xmlns:c="http://schemas.openxmlformats.org/drawingml/2006/chart">
  <cdr:relSizeAnchor xmlns:cdr="http://schemas.openxmlformats.org/drawingml/2006/chartDrawing">
    <cdr:from>
      <cdr:x>0.09323</cdr:x>
      <cdr:y>0.63527</cdr:y>
    </cdr:from>
    <cdr:to>
      <cdr:x>0.2046</cdr:x>
      <cdr:y>0.72584</cdr:y>
    </cdr:to>
    <cdr:sp macro="" textlink="">
      <cdr:nvSpPr>
        <cdr:cNvPr id="2" name="TextBox 1">
          <a:extLst xmlns:a="http://schemas.openxmlformats.org/drawingml/2006/main">
            <a:ext uri="{FF2B5EF4-FFF2-40B4-BE49-F238E27FC236}">
              <a16:creationId xmlns:a16="http://schemas.microsoft.com/office/drawing/2014/main" id="{A4A342BA-3342-4F8E-9FEF-01D4B413DD2E}"/>
            </a:ext>
          </a:extLst>
        </cdr:cNvPr>
        <cdr:cNvSpPr txBox="1"/>
      </cdr:nvSpPr>
      <cdr:spPr>
        <a:xfrm xmlns:a="http://schemas.openxmlformats.org/drawingml/2006/main">
          <a:off x="1028666" y="4025921"/>
          <a:ext cx="1228759" cy="573969"/>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1">
              <a:solidFill>
                <a:schemeClr val="bg1">
                  <a:lumMod val="50000"/>
                </a:schemeClr>
              </a:solidFill>
            </a:rPr>
            <a:t>No</a:t>
          </a:r>
          <a:r>
            <a:rPr lang="en-GB" sz="1600" b="1" baseline="0">
              <a:solidFill>
                <a:schemeClr val="bg1">
                  <a:lumMod val="50000"/>
                </a:schemeClr>
              </a:solidFill>
            </a:rPr>
            <a:t> trend</a:t>
          </a:r>
          <a:endParaRPr lang="en-GB" sz="1400" b="1">
            <a:solidFill>
              <a:schemeClr val="bg1">
                <a:lumMod val="50000"/>
              </a:schemeClr>
            </a:solidFill>
          </a:endParaRPr>
        </a:p>
      </cdr:txBody>
    </cdr:sp>
  </cdr:relSizeAnchor>
</c:userShapes>
</file>

<file path=xl/drawings/drawing61.xml><?xml version="1.0" encoding="utf-8"?>
<c:userShapes xmlns:c="http://schemas.openxmlformats.org/drawingml/2006/chart">
  <cdr:relSizeAnchor xmlns:cdr="http://schemas.openxmlformats.org/drawingml/2006/chartDrawing">
    <cdr:from>
      <cdr:x>0.0873</cdr:x>
      <cdr:y>0.70362</cdr:y>
    </cdr:from>
    <cdr:to>
      <cdr:x>0.21336</cdr:x>
      <cdr:y>0.77825</cdr:y>
    </cdr:to>
    <cdr:sp macro="" textlink="">
      <cdr:nvSpPr>
        <cdr:cNvPr id="2" name="TextBox 1">
          <a:extLst xmlns:a="http://schemas.openxmlformats.org/drawingml/2006/main">
            <a:ext uri="{FF2B5EF4-FFF2-40B4-BE49-F238E27FC236}">
              <a16:creationId xmlns:a16="http://schemas.microsoft.com/office/drawing/2014/main" id="{5975E822-F357-CB30-99D9-2D622410DD11}"/>
            </a:ext>
          </a:extLst>
        </cdr:cNvPr>
        <cdr:cNvSpPr txBox="1"/>
      </cdr:nvSpPr>
      <cdr:spPr>
        <a:xfrm xmlns:a="http://schemas.openxmlformats.org/drawingml/2006/main">
          <a:off x="850900" y="4191001"/>
          <a:ext cx="1228759" cy="444500"/>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1">
              <a:solidFill>
                <a:schemeClr val="accent1"/>
              </a:solidFill>
            </a:rPr>
            <a:t>No</a:t>
          </a:r>
          <a:r>
            <a:rPr lang="en-GB" sz="1600" b="1" baseline="0">
              <a:solidFill>
                <a:schemeClr val="accent1"/>
              </a:solidFill>
            </a:rPr>
            <a:t> trend</a:t>
          </a:r>
          <a:endParaRPr lang="en-GB" sz="1400" b="1">
            <a:solidFill>
              <a:schemeClr val="accent1"/>
            </a:solidFill>
          </a:endParaRPr>
        </a:p>
      </cdr:txBody>
    </cdr:sp>
  </cdr:relSizeAnchor>
</c:userShapes>
</file>

<file path=xl/drawings/drawing62.xml><?xml version="1.0" encoding="utf-8"?>
<xdr:wsDr xmlns:xdr="http://schemas.openxmlformats.org/drawingml/2006/spreadsheetDrawing" xmlns:a="http://schemas.openxmlformats.org/drawingml/2006/main">
  <xdr:twoCellAnchor>
    <xdr:from>
      <xdr:col>8</xdr:col>
      <xdr:colOff>6350</xdr:colOff>
      <xdr:row>29</xdr:row>
      <xdr:rowOff>0</xdr:rowOff>
    </xdr:from>
    <xdr:to>
      <xdr:col>21</xdr:col>
      <xdr:colOff>6350</xdr:colOff>
      <xdr:row>49</xdr:row>
      <xdr:rowOff>120650</xdr:rowOff>
    </xdr:to>
    <xdr:graphicFrame macro="">
      <xdr:nvGraphicFramePr>
        <xdr:cNvPr id="2" name="Chart 1">
          <a:extLst>
            <a:ext uri="{FF2B5EF4-FFF2-40B4-BE49-F238E27FC236}">
              <a16:creationId xmlns:a16="http://schemas.microsoft.com/office/drawing/2014/main" id="{F01A3F03-672D-F358-51AF-6CB9399EF48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7</xdr:row>
      <xdr:rowOff>6350</xdr:rowOff>
    </xdr:from>
    <xdr:to>
      <xdr:col>21</xdr:col>
      <xdr:colOff>0</xdr:colOff>
      <xdr:row>27</xdr:row>
      <xdr:rowOff>222250</xdr:rowOff>
    </xdr:to>
    <xdr:graphicFrame macro="">
      <xdr:nvGraphicFramePr>
        <xdr:cNvPr id="3" name="Chart 2">
          <a:extLst>
            <a:ext uri="{FF2B5EF4-FFF2-40B4-BE49-F238E27FC236}">
              <a16:creationId xmlns:a16="http://schemas.microsoft.com/office/drawing/2014/main" id="{CB398764-BD6A-431C-921D-0C6C9D1650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6350</xdr:colOff>
      <xdr:row>7</xdr:row>
      <xdr:rowOff>6350</xdr:rowOff>
    </xdr:from>
    <xdr:to>
      <xdr:col>36</xdr:col>
      <xdr:colOff>0</xdr:colOff>
      <xdr:row>48</xdr:row>
      <xdr:rowOff>6350</xdr:rowOff>
    </xdr:to>
    <xdr:graphicFrame macro="">
      <xdr:nvGraphicFramePr>
        <xdr:cNvPr id="4" name="Chart 3">
          <a:extLst>
            <a:ext uri="{FF2B5EF4-FFF2-40B4-BE49-F238E27FC236}">
              <a16:creationId xmlns:a16="http://schemas.microsoft.com/office/drawing/2014/main" id="{7B7CFF80-EC7B-4EA7-9910-74725E2AD9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3.xml><?xml version="1.0" encoding="utf-8"?>
<c:userShapes xmlns:c="http://schemas.openxmlformats.org/drawingml/2006/chart">
  <cdr:relSizeAnchor xmlns:cdr="http://schemas.openxmlformats.org/drawingml/2006/chartDrawing">
    <cdr:from>
      <cdr:x>0.35666</cdr:x>
      <cdr:y>0.0646</cdr:y>
    </cdr:from>
    <cdr:to>
      <cdr:x>0.9933</cdr:x>
      <cdr:y>0.12261</cdr:y>
    </cdr:to>
    <cdr:sp macro="" textlink="">
      <cdr:nvSpPr>
        <cdr:cNvPr id="2" name="TextBox 1">
          <a:extLst xmlns:a="http://schemas.openxmlformats.org/drawingml/2006/main">
            <a:ext uri="{FF2B5EF4-FFF2-40B4-BE49-F238E27FC236}">
              <a16:creationId xmlns:a16="http://schemas.microsoft.com/office/drawing/2014/main" id="{E38DD10A-352A-5C9B-4A29-F683644A0874}"/>
            </a:ext>
          </a:extLst>
        </cdr:cNvPr>
        <cdr:cNvSpPr txBox="1"/>
      </cdr:nvSpPr>
      <cdr:spPr>
        <a:xfrm xmlns:a="http://schemas.openxmlformats.org/drawingml/2006/main">
          <a:off x="3041650" y="622300"/>
          <a:ext cx="5429250" cy="558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lnSpc>
              <a:spcPct val="90000"/>
            </a:lnSpc>
          </a:pPr>
          <a:r>
            <a:rPr lang="en-GB" sz="1400" b="1">
              <a:solidFill>
                <a:schemeClr val="tx1">
                  <a:lumMod val="75000"/>
                  <a:lumOff val="25000"/>
                </a:schemeClr>
              </a:solidFill>
            </a:rPr>
            <a:t>The</a:t>
          </a:r>
          <a:r>
            <a:rPr lang="en-GB" sz="1400" b="1" baseline="0">
              <a:solidFill>
                <a:schemeClr val="tx1">
                  <a:lumMod val="75000"/>
                  <a:lumOff val="25000"/>
                </a:schemeClr>
              </a:solidFill>
            </a:rPr>
            <a:t> literature:</a:t>
          </a:r>
          <a:r>
            <a:rPr lang="en-GB" sz="1400" baseline="0">
              <a:solidFill>
                <a:schemeClr val="tx1">
                  <a:lumMod val="75000"/>
                  <a:lumOff val="25000"/>
                </a:schemeClr>
              </a:solidFill>
            </a:rPr>
            <a:t> mostly via simple or complex multivariate models. Some include the US. Evaluation at individual or national level, or both.</a:t>
          </a:r>
          <a:endParaRPr lang="en-GB" sz="1400">
            <a:solidFill>
              <a:schemeClr val="tx1">
                <a:lumMod val="75000"/>
                <a:lumOff val="25000"/>
              </a:schemeClr>
            </a:solidFill>
          </a:endParaRPr>
        </a:p>
      </cdr:txBody>
    </cdr:sp>
  </cdr:relSizeAnchor>
  <cdr:relSizeAnchor xmlns:cdr="http://schemas.openxmlformats.org/drawingml/2006/chartDrawing">
    <cdr:from>
      <cdr:x>0.586</cdr:x>
      <cdr:y>0.4911</cdr:y>
    </cdr:from>
    <cdr:to>
      <cdr:x>1</cdr:x>
      <cdr:y>0.57218</cdr:y>
    </cdr:to>
    <cdr:sp macro="" textlink="">
      <cdr:nvSpPr>
        <cdr:cNvPr id="3" name="TextBox 1">
          <a:extLst xmlns:a="http://schemas.openxmlformats.org/drawingml/2006/main">
            <a:ext uri="{FF2B5EF4-FFF2-40B4-BE49-F238E27FC236}">
              <a16:creationId xmlns:a16="http://schemas.microsoft.com/office/drawing/2014/main" id="{6562F748-A3A7-CE42-D9CB-805B43905BEE}"/>
            </a:ext>
          </a:extLst>
        </cdr:cNvPr>
        <cdr:cNvSpPr txBox="1"/>
      </cdr:nvSpPr>
      <cdr:spPr>
        <a:xfrm xmlns:a="http://schemas.openxmlformats.org/drawingml/2006/main">
          <a:off x="4997450" y="4730750"/>
          <a:ext cx="3530600" cy="7810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ct val="90000"/>
            </a:lnSpc>
          </a:pPr>
          <a:r>
            <a:rPr lang="en-GB" sz="1400" b="1">
              <a:solidFill>
                <a:schemeClr val="tx1">
                  <a:lumMod val="75000"/>
                  <a:lumOff val="25000"/>
                </a:schemeClr>
              </a:solidFill>
            </a:rPr>
            <a:t>This</a:t>
          </a:r>
          <a:r>
            <a:rPr lang="en-GB" sz="1400" b="1" baseline="0">
              <a:solidFill>
                <a:schemeClr val="tx1">
                  <a:lumMod val="75000"/>
                  <a:lumOff val="25000"/>
                </a:schemeClr>
              </a:solidFill>
            </a:rPr>
            <a:t> book: </a:t>
          </a:r>
          <a:r>
            <a:rPr lang="en-GB" sz="1400" baseline="0">
              <a:solidFill>
                <a:schemeClr val="tx1">
                  <a:lumMod val="75000"/>
                  <a:lumOff val="25000"/>
                </a:schemeClr>
              </a:solidFill>
            </a:rPr>
            <a:t>single predictor of religiosity, evaluated at the national level. US excluded.</a:t>
          </a:r>
          <a:endParaRPr lang="en-GB" sz="1400">
            <a:solidFill>
              <a:schemeClr val="tx1">
                <a:lumMod val="75000"/>
                <a:lumOff val="25000"/>
              </a:schemeClr>
            </a:solidFill>
          </a:endParaRPr>
        </a:p>
      </cdr:txBody>
    </cdr:sp>
  </cdr:relSizeAnchor>
  <cdr:relSizeAnchor xmlns:cdr="http://schemas.openxmlformats.org/drawingml/2006/chartDrawing">
    <cdr:from>
      <cdr:x>0.54877</cdr:x>
      <cdr:y>0.32828</cdr:y>
    </cdr:from>
    <cdr:to>
      <cdr:x>0.87714</cdr:x>
      <cdr:y>0.37508</cdr:y>
    </cdr:to>
    <cdr:sp macro="" textlink="">
      <cdr:nvSpPr>
        <cdr:cNvPr id="4" name="TextBox 1">
          <a:extLst xmlns:a="http://schemas.openxmlformats.org/drawingml/2006/main">
            <a:ext uri="{FF2B5EF4-FFF2-40B4-BE49-F238E27FC236}">
              <a16:creationId xmlns:a16="http://schemas.microsoft.com/office/drawing/2014/main" id="{0B6C17CF-BEFA-9425-7B03-63EA71DEC7D8}"/>
            </a:ext>
          </a:extLst>
        </cdr:cNvPr>
        <cdr:cNvSpPr txBox="1"/>
      </cdr:nvSpPr>
      <cdr:spPr>
        <a:xfrm xmlns:a="http://schemas.openxmlformats.org/drawingml/2006/main">
          <a:off x="4679950" y="3162300"/>
          <a:ext cx="2800350" cy="450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lnSpc>
              <a:spcPct val="90000"/>
            </a:lnSpc>
          </a:pPr>
          <a:r>
            <a:rPr lang="en-GB" sz="1200">
              <a:solidFill>
                <a:schemeClr val="tx1">
                  <a:lumMod val="65000"/>
                  <a:lumOff val="35000"/>
                </a:schemeClr>
              </a:solidFill>
            </a:rPr>
            <a:t>National level, and far and away the best. See 10.3.4 for discussion</a:t>
          </a:r>
          <a:r>
            <a:rPr lang="en-GB" sz="1200" baseline="0">
              <a:solidFill>
                <a:schemeClr val="tx1">
                  <a:lumMod val="65000"/>
                  <a:lumOff val="35000"/>
                </a:schemeClr>
              </a:solidFill>
            </a:rPr>
            <a:t>. </a:t>
          </a:r>
          <a:endParaRPr lang="en-GB" sz="1200">
            <a:solidFill>
              <a:schemeClr val="tx1">
                <a:lumMod val="65000"/>
                <a:lumOff val="35000"/>
              </a:schemeClr>
            </a:solidFill>
          </a:endParaRPr>
        </a:p>
      </cdr:txBody>
    </cdr:sp>
  </cdr:relSizeAnchor>
  <cdr:relSizeAnchor xmlns:cdr="http://schemas.openxmlformats.org/drawingml/2006/chartDrawing">
    <cdr:from>
      <cdr:x>0.52271</cdr:x>
      <cdr:y>0.32169</cdr:y>
    </cdr:from>
    <cdr:to>
      <cdr:x>0.55994</cdr:x>
      <cdr:y>0.37113</cdr:y>
    </cdr:to>
    <cdr:sp macro="" textlink="">
      <cdr:nvSpPr>
        <cdr:cNvPr id="5" name="TextBox 1">
          <a:extLst xmlns:a="http://schemas.openxmlformats.org/drawingml/2006/main">
            <a:ext uri="{FF2B5EF4-FFF2-40B4-BE49-F238E27FC236}">
              <a16:creationId xmlns:a16="http://schemas.microsoft.com/office/drawing/2014/main" id="{CD8FE074-B64D-F4FD-725E-E39170C8988A}"/>
            </a:ext>
          </a:extLst>
        </cdr:cNvPr>
        <cdr:cNvSpPr txBox="1"/>
      </cdr:nvSpPr>
      <cdr:spPr>
        <a:xfrm xmlns:a="http://schemas.openxmlformats.org/drawingml/2006/main">
          <a:off x="4457700" y="3098800"/>
          <a:ext cx="317500" cy="476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lnSpc>
              <a:spcPct val="90000"/>
            </a:lnSpc>
          </a:pPr>
          <a:r>
            <a:rPr lang="en-GB" sz="3200">
              <a:solidFill>
                <a:schemeClr val="tx1">
                  <a:lumMod val="65000"/>
                  <a:lumOff val="35000"/>
                </a:schemeClr>
              </a:solidFill>
            </a:rPr>
            <a:t>}</a:t>
          </a:r>
        </a:p>
      </cdr:txBody>
    </cdr:sp>
  </cdr:relSizeAnchor>
</c:userShapes>
</file>

<file path=xl/drawings/drawing64.xml><?xml version="1.0" encoding="utf-8"?>
<xdr:wsDr xmlns:xdr="http://schemas.openxmlformats.org/drawingml/2006/spreadsheetDrawing" xmlns:a="http://schemas.openxmlformats.org/drawingml/2006/main">
  <xdr:twoCellAnchor>
    <xdr:from>
      <xdr:col>6</xdr:col>
      <xdr:colOff>3174</xdr:colOff>
      <xdr:row>6</xdr:row>
      <xdr:rowOff>1177924</xdr:rowOff>
    </xdr:from>
    <xdr:to>
      <xdr:col>23</xdr:col>
      <xdr:colOff>12700</xdr:colOff>
      <xdr:row>41</xdr:row>
      <xdr:rowOff>25400</xdr:rowOff>
    </xdr:to>
    <xdr:graphicFrame macro="">
      <xdr:nvGraphicFramePr>
        <xdr:cNvPr id="10" name="Chart 9">
          <a:extLst>
            <a:ext uri="{FF2B5EF4-FFF2-40B4-BE49-F238E27FC236}">
              <a16:creationId xmlns:a16="http://schemas.microsoft.com/office/drawing/2014/main" id="{A8A241B1-A757-4196-A08B-788926A014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55</xdr:row>
      <xdr:rowOff>0</xdr:rowOff>
    </xdr:from>
    <xdr:to>
      <xdr:col>21</xdr:col>
      <xdr:colOff>606426</xdr:colOff>
      <xdr:row>85</xdr:row>
      <xdr:rowOff>174626</xdr:rowOff>
    </xdr:to>
    <xdr:graphicFrame macro="">
      <xdr:nvGraphicFramePr>
        <xdr:cNvPr id="3" name="Chart 2">
          <a:extLst>
            <a:ext uri="{FF2B5EF4-FFF2-40B4-BE49-F238E27FC236}">
              <a16:creationId xmlns:a16="http://schemas.microsoft.com/office/drawing/2014/main" id="{2693BF20-A475-429C-82BF-274FDC20BD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0</xdr:colOff>
      <xdr:row>55</xdr:row>
      <xdr:rowOff>0</xdr:rowOff>
    </xdr:from>
    <xdr:to>
      <xdr:col>41</xdr:col>
      <xdr:colOff>6350</xdr:colOff>
      <xdr:row>85</xdr:row>
      <xdr:rowOff>174626</xdr:rowOff>
    </xdr:to>
    <xdr:graphicFrame macro="">
      <xdr:nvGraphicFramePr>
        <xdr:cNvPr id="4" name="Chart 3">
          <a:extLst>
            <a:ext uri="{FF2B5EF4-FFF2-40B4-BE49-F238E27FC236}">
              <a16:creationId xmlns:a16="http://schemas.microsoft.com/office/drawing/2014/main" id="{CDF7FD39-7500-4868-9CBF-9DAE6B2180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138</xdr:row>
      <xdr:rowOff>0</xdr:rowOff>
    </xdr:from>
    <xdr:to>
      <xdr:col>20</xdr:col>
      <xdr:colOff>907</xdr:colOff>
      <xdr:row>167</xdr:row>
      <xdr:rowOff>3630</xdr:rowOff>
    </xdr:to>
    <xdr:graphicFrame macro="">
      <xdr:nvGraphicFramePr>
        <xdr:cNvPr id="5" name="Chart 4">
          <a:extLst>
            <a:ext uri="{FF2B5EF4-FFF2-40B4-BE49-F238E27FC236}">
              <a16:creationId xmlns:a16="http://schemas.microsoft.com/office/drawing/2014/main" id="{5B0E8FC9-3DB5-4186-97CF-A3390A9F71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0</xdr:colOff>
      <xdr:row>176</xdr:row>
      <xdr:rowOff>6350</xdr:rowOff>
    </xdr:from>
    <xdr:to>
      <xdr:col>22</xdr:col>
      <xdr:colOff>0</xdr:colOff>
      <xdr:row>204</xdr:row>
      <xdr:rowOff>0</xdr:rowOff>
    </xdr:to>
    <xdr:graphicFrame macro="">
      <xdr:nvGraphicFramePr>
        <xdr:cNvPr id="7" name="Chart 6">
          <a:extLst>
            <a:ext uri="{FF2B5EF4-FFF2-40B4-BE49-F238E27FC236}">
              <a16:creationId xmlns:a16="http://schemas.microsoft.com/office/drawing/2014/main" id="{B8FC1BEB-5B0D-8BC0-F558-0391DC9AB5B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6350</xdr:colOff>
      <xdr:row>224</xdr:row>
      <xdr:rowOff>6350</xdr:rowOff>
    </xdr:from>
    <xdr:to>
      <xdr:col>24</xdr:col>
      <xdr:colOff>6350</xdr:colOff>
      <xdr:row>252</xdr:row>
      <xdr:rowOff>0</xdr:rowOff>
    </xdr:to>
    <xdr:graphicFrame macro="">
      <xdr:nvGraphicFramePr>
        <xdr:cNvPr id="2" name="Chart 1">
          <a:extLst>
            <a:ext uri="{FF2B5EF4-FFF2-40B4-BE49-F238E27FC236}">
              <a16:creationId xmlns:a16="http://schemas.microsoft.com/office/drawing/2014/main" id="{5F2E5679-488C-6C86-4B2B-F33439CE87A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25</xdr:col>
      <xdr:colOff>0</xdr:colOff>
      <xdr:row>224</xdr:row>
      <xdr:rowOff>0</xdr:rowOff>
    </xdr:from>
    <xdr:to>
      <xdr:col>42</xdr:col>
      <xdr:colOff>6350</xdr:colOff>
      <xdr:row>251</xdr:row>
      <xdr:rowOff>177800</xdr:rowOff>
    </xdr:to>
    <xdr:graphicFrame macro="">
      <xdr:nvGraphicFramePr>
        <xdr:cNvPr id="8" name="Chart 7">
          <a:extLst>
            <a:ext uri="{FF2B5EF4-FFF2-40B4-BE49-F238E27FC236}">
              <a16:creationId xmlns:a16="http://schemas.microsoft.com/office/drawing/2014/main" id="{3949972A-710F-4FE5-890B-D535DD4438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42</xdr:col>
      <xdr:colOff>0</xdr:colOff>
      <xdr:row>55</xdr:row>
      <xdr:rowOff>0</xdr:rowOff>
    </xdr:from>
    <xdr:to>
      <xdr:col>60</xdr:col>
      <xdr:colOff>6350</xdr:colOff>
      <xdr:row>85</xdr:row>
      <xdr:rowOff>174626</xdr:rowOff>
    </xdr:to>
    <xdr:graphicFrame macro="">
      <xdr:nvGraphicFramePr>
        <xdr:cNvPr id="9" name="Chart 8">
          <a:extLst>
            <a:ext uri="{FF2B5EF4-FFF2-40B4-BE49-F238E27FC236}">
              <a16:creationId xmlns:a16="http://schemas.microsoft.com/office/drawing/2014/main" id="{EBD80E71-0667-4373-98D2-B0362883ED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0</xdr:colOff>
      <xdr:row>94</xdr:row>
      <xdr:rowOff>0</xdr:rowOff>
    </xdr:from>
    <xdr:to>
      <xdr:col>25</xdr:col>
      <xdr:colOff>0</xdr:colOff>
      <xdr:row>126</xdr:row>
      <xdr:rowOff>0</xdr:rowOff>
    </xdr:to>
    <xdr:graphicFrame macro="">
      <xdr:nvGraphicFramePr>
        <xdr:cNvPr id="6" name="Chart 5">
          <a:extLst>
            <a:ext uri="{FF2B5EF4-FFF2-40B4-BE49-F238E27FC236}">
              <a16:creationId xmlns:a16="http://schemas.microsoft.com/office/drawing/2014/main" id="{B9B73833-3E52-275D-4BD5-1503EFFC659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6350</xdr:colOff>
      <xdr:row>94</xdr:row>
      <xdr:rowOff>0</xdr:rowOff>
    </xdr:from>
    <xdr:to>
      <xdr:col>44</xdr:col>
      <xdr:colOff>6350</xdr:colOff>
      <xdr:row>126</xdr:row>
      <xdr:rowOff>6350</xdr:rowOff>
    </xdr:to>
    <xdr:graphicFrame macro="">
      <xdr:nvGraphicFramePr>
        <xdr:cNvPr id="11" name="Chart 10">
          <a:extLst>
            <a:ext uri="{FF2B5EF4-FFF2-40B4-BE49-F238E27FC236}">
              <a16:creationId xmlns:a16="http://schemas.microsoft.com/office/drawing/2014/main" id="{173D7A81-92B3-BF3B-B9CC-009C311FA7A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45</xdr:col>
      <xdr:colOff>0</xdr:colOff>
      <xdr:row>94</xdr:row>
      <xdr:rowOff>0</xdr:rowOff>
    </xdr:from>
    <xdr:to>
      <xdr:col>63</xdr:col>
      <xdr:colOff>0</xdr:colOff>
      <xdr:row>126</xdr:row>
      <xdr:rowOff>6350</xdr:rowOff>
    </xdr:to>
    <xdr:graphicFrame macro="">
      <xdr:nvGraphicFramePr>
        <xdr:cNvPr id="12" name="Chart 11">
          <a:extLst>
            <a:ext uri="{FF2B5EF4-FFF2-40B4-BE49-F238E27FC236}">
              <a16:creationId xmlns:a16="http://schemas.microsoft.com/office/drawing/2014/main" id="{B1A04D32-6A79-40DE-898F-2DDA530019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0</xdr:colOff>
      <xdr:row>263</xdr:row>
      <xdr:rowOff>0</xdr:rowOff>
    </xdr:from>
    <xdr:to>
      <xdr:col>22</xdr:col>
      <xdr:colOff>12700</xdr:colOff>
      <xdr:row>291</xdr:row>
      <xdr:rowOff>177800</xdr:rowOff>
    </xdr:to>
    <xdr:graphicFrame macro="">
      <xdr:nvGraphicFramePr>
        <xdr:cNvPr id="13" name="Chart 12">
          <a:extLst>
            <a:ext uri="{FF2B5EF4-FFF2-40B4-BE49-F238E27FC236}">
              <a16:creationId xmlns:a16="http://schemas.microsoft.com/office/drawing/2014/main" id="{11AD5211-12C6-FEA3-A4B4-707A04CF303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6350</xdr:colOff>
      <xdr:row>305</xdr:row>
      <xdr:rowOff>3174</xdr:rowOff>
    </xdr:from>
    <xdr:to>
      <xdr:col>23</xdr:col>
      <xdr:colOff>6350</xdr:colOff>
      <xdr:row>334</xdr:row>
      <xdr:rowOff>19050</xdr:rowOff>
    </xdr:to>
    <xdr:graphicFrame macro="">
      <xdr:nvGraphicFramePr>
        <xdr:cNvPr id="14" name="Chart 13">
          <a:extLst>
            <a:ext uri="{FF2B5EF4-FFF2-40B4-BE49-F238E27FC236}">
              <a16:creationId xmlns:a16="http://schemas.microsoft.com/office/drawing/2014/main" id="{9504B9EF-270F-F542-1EE0-5F0A87E677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24</xdr:col>
      <xdr:colOff>0</xdr:colOff>
      <xdr:row>305</xdr:row>
      <xdr:rowOff>0</xdr:rowOff>
    </xdr:from>
    <xdr:to>
      <xdr:col>40</xdr:col>
      <xdr:colOff>6350</xdr:colOff>
      <xdr:row>334</xdr:row>
      <xdr:rowOff>15876</xdr:rowOff>
    </xdr:to>
    <xdr:graphicFrame macro="">
      <xdr:nvGraphicFramePr>
        <xdr:cNvPr id="15" name="Chart 14">
          <a:extLst>
            <a:ext uri="{FF2B5EF4-FFF2-40B4-BE49-F238E27FC236}">
              <a16:creationId xmlns:a16="http://schemas.microsoft.com/office/drawing/2014/main" id="{C84F1C7A-90E1-4B01-937C-DA7589D918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26</xdr:col>
      <xdr:colOff>6350</xdr:colOff>
      <xdr:row>138</xdr:row>
      <xdr:rowOff>0</xdr:rowOff>
    </xdr:from>
    <xdr:to>
      <xdr:col>45</xdr:col>
      <xdr:colOff>6350</xdr:colOff>
      <xdr:row>175</xdr:row>
      <xdr:rowOff>0</xdr:rowOff>
    </xdr:to>
    <xdr:graphicFrame macro="">
      <xdr:nvGraphicFramePr>
        <xdr:cNvPr id="16" name="Chart 15">
          <a:extLst>
            <a:ext uri="{FF2B5EF4-FFF2-40B4-BE49-F238E27FC236}">
              <a16:creationId xmlns:a16="http://schemas.microsoft.com/office/drawing/2014/main" id="{DBBB119D-D4CE-4435-8CDF-5E032EC55B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6</xdr:col>
      <xdr:colOff>12700</xdr:colOff>
      <xdr:row>347</xdr:row>
      <xdr:rowOff>3174</xdr:rowOff>
    </xdr:from>
    <xdr:to>
      <xdr:col>22</xdr:col>
      <xdr:colOff>6350</xdr:colOff>
      <xdr:row>376</xdr:row>
      <xdr:rowOff>12700</xdr:rowOff>
    </xdr:to>
    <xdr:graphicFrame macro="">
      <xdr:nvGraphicFramePr>
        <xdr:cNvPr id="17" name="Chart 16">
          <a:extLst>
            <a:ext uri="{FF2B5EF4-FFF2-40B4-BE49-F238E27FC236}">
              <a16:creationId xmlns:a16="http://schemas.microsoft.com/office/drawing/2014/main" id="{3D2616B4-168C-7020-0B12-15FBA730414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6350</xdr:colOff>
      <xdr:row>381</xdr:row>
      <xdr:rowOff>784224</xdr:rowOff>
    </xdr:from>
    <xdr:to>
      <xdr:col>26</xdr:col>
      <xdr:colOff>0</xdr:colOff>
      <xdr:row>410</xdr:row>
      <xdr:rowOff>19049</xdr:rowOff>
    </xdr:to>
    <xdr:graphicFrame macro="">
      <xdr:nvGraphicFramePr>
        <xdr:cNvPr id="18" name="Chart 17">
          <a:extLst>
            <a:ext uri="{FF2B5EF4-FFF2-40B4-BE49-F238E27FC236}">
              <a16:creationId xmlns:a16="http://schemas.microsoft.com/office/drawing/2014/main" id="{53C9417A-2ECF-9396-1D51-5BCAE9A4B00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5</xdr:col>
      <xdr:colOff>12700</xdr:colOff>
      <xdr:row>416</xdr:row>
      <xdr:rowOff>9524</xdr:rowOff>
    </xdr:from>
    <xdr:to>
      <xdr:col>21</xdr:col>
      <xdr:colOff>12700</xdr:colOff>
      <xdr:row>443</xdr:row>
      <xdr:rowOff>12700</xdr:rowOff>
    </xdr:to>
    <xdr:graphicFrame macro="">
      <xdr:nvGraphicFramePr>
        <xdr:cNvPr id="19" name="Chart 18">
          <a:extLst>
            <a:ext uri="{FF2B5EF4-FFF2-40B4-BE49-F238E27FC236}">
              <a16:creationId xmlns:a16="http://schemas.microsoft.com/office/drawing/2014/main" id="{3BFA5674-9E2B-087B-333B-31BA0057492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65.xml><?xml version="1.0" encoding="utf-8"?>
<c:userShapes xmlns:c="http://schemas.openxmlformats.org/drawingml/2006/chart">
  <cdr:relSizeAnchor xmlns:cdr="http://schemas.openxmlformats.org/drawingml/2006/chartDrawing">
    <cdr:from>
      <cdr:x>0.83675</cdr:x>
      <cdr:y>0.19056</cdr:y>
    </cdr:from>
    <cdr:to>
      <cdr:x>0.94857</cdr:x>
      <cdr:y>0.30697</cdr:y>
    </cdr:to>
    <cdr:sp macro="" textlink="">
      <cdr:nvSpPr>
        <cdr:cNvPr id="2" name="TextBox 1">
          <a:extLst xmlns:a="http://schemas.openxmlformats.org/drawingml/2006/main">
            <a:ext uri="{FF2B5EF4-FFF2-40B4-BE49-F238E27FC236}">
              <a16:creationId xmlns:a16="http://schemas.microsoft.com/office/drawing/2014/main" id="{1C7BC4B8-DD3B-409D-806A-9EAEA4D74685}"/>
            </a:ext>
          </a:extLst>
        </cdr:cNvPr>
        <cdr:cNvSpPr txBox="1"/>
      </cdr:nvSpPr>
      <cdr:spPr>
        <a:xfrm xmlns:a="http://schemas.openxmlformats.org/drawingml/2006/main">
          <a:off x="9194800" y="1346200"/>
          <a:ext cx="1228759" cy="822326"/>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1">
              <a:solidFill>
                <a:schemeClr val="accent1"/>
              </a:solidFill>
            </a:rPr>
            <a:t>R = 0.5860</a:t>
          </a:r>
        </a:p>
        <a:p xmlns:a="http://schemas.openxmlformats.org/drawingml/2006/main">
          <a:pPr algn="ctr"/>
          <a:r>
            <a:rPr lang="en-GB" sz="1400" b="1">
              <a:solidFill>
                <a:schemeClr val="accent1"/>
              </a:solidFill>
            </a:rPr>
            <a:t>p = 2.17E-2</a:t>
          </a:r>
        </a:p>
        <a:p xmlns:a="http://schemas.openxmlformats.org/drawingml/2006/main">
          <a:pPr algn="ctr"/>
          <a:r>
            <a:rPr lang="en-GB" sz="1600" b="1">
              <a:solidFill>
                <a:schemeClr val="accent1"/>
              </a:solidFill>
            </a:rPr>
            <a:t>'PCWA'</a:t>
          </a:r>
        </a:p>
      </cdr:txBody>
    </cdr:sp>
  </cdr:relSizeAnchor>
  <cdr:relSizeAnchor xmlns:cdr="http://schemas.openxmlformats.org/drawingml/2006/chartDrawing">
    <cdr:from>
      <cdr:x>0.6998</cdr:x>
      <cdr:y>0.38067</cdr:y>
    </cdr:from>
    <cdr:to>
      <cdr:x>0.8278</cdr:x>
      <cdr:y>0.49933</cdr:y>
    </cdr:to>
    <cdr:sp macro="" textlink="">
      <cdr:nvSpPr>
        <cdr:cNvPr id="3" name="TextBox 1">
          <a:extLst xmlns:a="http://schemas.openxmlformats.org/drawingml/2006/main">
            <a:ext uri="{FF2B5EF4-FFF2-40B4-BE49-F238E27FC236}">
              <a16:creationId xmlns:a16="http://schemas.microsoft.com/office/drawing/2014/main" id="{22BC6EF5-A859-4EBB-890F-7F03481EF938}"/>
            </a:ext>
          </a:extLst>
        </cdr:cNvPr>
        <cdr:cNvSpPr txBox="1"/>
      </cdr:nvSpPr>
      <cdr:spPr>
        <a:xfrm xmlns:a="http://schemas.openxmlformats.org/drawingml/2006/main">
          <a:off x="7689850" y="2689226"/>
          <a:ext cx="1406526" cy="838200"/>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1">
              <a:solidFill>
                <a:schemeClr val="accent2"/>
              </a:solidFill>
            </a:rPr>
            <a:t>R = 0.3582</a:t>
          </a:r>
        </a:p>
        <a:p xmlns:a="http://schemas.openxmlformats.org/drawingml/2006/main">
          <a:pPr algn="ctr"/>
          <a:r>
            <a:rPr lang="en-GB" sz="1400" b="1">
              <a:solidFill>
                <a:srgbClr val="C00000"/>
              </a:solidFill>
            </a:rPr>
            <a:t>p = 1.9E-1</a:t>
          </a:r>
        </a:p>
        <a:p xmlns:a="http://schemas.openxmlformats.org/drawingml/2006/main">
          <a:pPr algn="ctr"/>
          <a:r>
            <a:rPr lang="en-GB" sz="1400" b="1">
              <a:solidFill>
                <a:srgbClr val="C00000"/>
              </a:solidFill>
            </a:rPr>
            <a:t>not significant</a:t>
          </a:r>
        </a:p>
      </cdr:txBody>
    </cdr:sp>
  </cdr:relSizeAnchor>
</c:userShapes>
</file>

<file path=xl/drawings/drawing66.xml><?xml version="1.0" encoding="utf-8"?>
<c:userShapes xmlns:c="http://schemas.openxmlformats.org/drawingml/2006/chart">
  <cdr:relSizeAnchor xmlns:cdr="http://schemas.openxmlformats.org/drawingml/2006/chartDrawing">
    <cdr:from>
      <cdr:x>0.0729</cdr:x>
      <cdr:y>0.53956</cdr:y>
    </cdr:from>
    <cdr:to>
      <cdr:x>0.21501</cdr:x>
      <cdr:y>0.77431</cdr:y>
    </cdr:to>
    <cdr:sp macro="" textlink="">
      <cdr:nvSpPr>
        <cdr:cNvPr id="2" name="TextBox 1">
          <a:extLst xmlns:a="http://schemas.openxmlformats.org/drawingml/2006/main">
            <a:ext uri="{FF2B5EF4-FFF2-40B4-BE49-F238E27FC236}">
              <a16:creationId xmlns:a16="http://schemas.microsoft.com/office/drawing/2014/main" id="{4E525225-8CAF-425B-93AD-5B4331DA2968}"/>
            </a:ext>
          </a:extLst>
        </cdr:cNvPr>
        <cdr:cNvSpPr txBox="1"/>
      </cdr:nvSpPr>
      <cdr:spPr>
        <a:xfrm xmlns:a="http://schemas.openxmlformats.org/drawingml/2006/main">
          <a:off x="755709" y="3787671"/>
          <a:ext cx="1473141" cy="1647929"/>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nchor="t"/>
        <a:lstStyle xmlns:a="http://schemas.openxmlformats.org/drawingml/2006/main"/>
        <a:p xmlns:a="http://schemas.openxmlformats.org/drawingml/2006/main">
          <a:pPr algn="l"/>
          <a:r>
            <a:rPr lang="en-GB" sz="1100"/>
            <a:t>'Am participsting'</a:t>
          </a:r>
          <a:r>
            <a:rPr lang="en-GB" sz="1100" baseline="0"/>
            <a:t> is much less overall, and likely from </a:t>
          </a:r>
          <a:r>
            <a:rPr lang="en-GB" sz="1100" baseline="0">
              <a:effectLst/>
              <a:latin typeface="+mn-lt"/>
              <a:ea typeface="+mn-ea"/>
              <a:cs typeface="+mn-cs"/>
            </a:rPr>
            <a:t>from low commitment activity such as</a:t>
          </a:r>
          <a:r>
            <a:rPr lang="en-GB" sz="1100" baseline="0"/>
            <a:t> clicking on an online petition. 'Real' activists are too few to pick up on national surveys.</a:t>
          </a:r>
          <a:endParaRPr lang="en-GB" sz="1100"/>
        </a:p>
      </cdr:txBody>
    </cdr:sp>
  </cdr:relSizeAnchor>
  <cdr:relSizeAnchor xmlns:cdr="http://schemas.openxmlformats.org/drawingml/2006/chartDrawing">
    <cdr:from>
      <cdr:x>0.07412</cdr:x>
      <cdr:y>0.37963</cdr:y>
    </cdr:from>
    <cdr:to>
      <cdr:x>0.32221</cdr:x>
      <cdr:y>0.54636</cdr:y>
    </cdr:to>
    <cdr:sp macro="" textlink="">
      <cdr:nvSpPr>
        <cdr:cNvPr id="3" name="TextBox 1">
          <a:extLst xmlns:a="http://schemas.openxmlformats.org/drawingml/2006/main">
            <a:ext uri="{FF2B5EF4-FFF2-40B4-BE49-F238E27FC236}">
              <a16:creationId xmlns:a16="http://schemas.microsoft.com/office/drawing/2014/main" id="{E5169805-EF74-4454-8079-8339375DB9BC}"/>
            </a:ext>
          </a:extLst>
        </cdr:cNvPr>
        <cdr:cNvSpPr txBox="1"/>
      </cdr:nvSpPr>
      <cdr:spPr>
        <a:xfrm xmlns:a="http://schemas.openxmlformats.org/drawingml/2006/main">
          <a:off x="768356" y="2664975"/>
          <a:ext cx="2571794" cy="1170425"/>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400" b="1">
              <a:solidFill>
                <a:schemeClr val="bg1">
                  <a:lumMod val="50000"/>
                </a:schemeClr>
              </a:solidFill>
            </a:rPr>
            <a:t>GREY</a:t>
          </a:r>
          <a:r>
            <a:rPr lang="en-GB" sz="1400">
              <a:solidFill>
                <a:schemeClr val="bg1">
                  <a:lumMod val="50000"/>
                </a:schemeClr>
              </a:solidFill>
            </a:rPr>
            <a:t> = "Am participating" or "Definitely would" participate in a citizen's campaign to convince leaders to take action to reduce climate change</a:t>
          </a:r>
          <a:r>
            <a:rPr lang="en-GB" sz="1100"/>
            <a:t>.</a:t>
          </a:r>
        </a:p>
      </cdr:txBody>
    </cdr:sp>
  </cdr:relSizeAnchor>
  <cdr:relSizeAnchor xmlns:cdr="http://schemas.openxmlformats.org/drawingml/2006/chartDrawing">
    <cdr:from>
      <cdr:x>0.82266</cdr:x>
      <cdr:y>0.61729</cdr:y>
    </cdr:from>
    <cdr:to>
      <cdr:x>0.9611</cdr:x>
      <cdr:y>0.78452</cdr:y>
    </cdr:to>
    <cdr:sp macro="" textlink="">
      <cdr:nvSpPr>
        <cdr:cNvPr id="4" name="TextBox 1">
          <a:extLst xmlns:a="http://schemas.openxmlformats.org/drawingml/2006/main">
            <a:ext uri="{FF2B5EF4-FFF2-40B4-BE49-F238E27FC236}">
              <a16:creationId xmlns:a16="http://schemas.microsoft.com/office/drawing/2014/main" id="{33396934-B47E-411D-80E8-ACC4AEC7EAE6}"/>
            </a:ext>
          </a:extLst>
        </cdr:cNvPr>
        <cdr:cNvSpPr txBox="1"/>
      </cdr:nvSpPr>
      <cdr:spPr>
        <a:xfrm xmlns:a="http://schemas.openxmlformats.org/drawingml/2006/main">
          <a:off x="8528003" y="4333364"/>
          <a:ext cx="1435121" cy="1173942"/>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400" b="1">
              <a:solidFill>
                <a:schemeClr val="accent2"/>
              </a:solidFill>
            </a:rPr>
            <a:t>Orange</a:t>
          </a:r>
          <a:r>
            <a:rPr lang="en-GB" sz="1400">
              <a:solidFill>
                <a:schemeClr val="accent2"/>
              </a:solidFill>
            </a:rPr>
            <a:t> = Rank</a:t>
          </a:r>
          <a:r>
            <a:rPr lang="en-GB" sz="1400" baseline="0">
              <a:solidFill>
                <a:schemeClr val="accent2"/>
              </a:solidFill>
            </a:rPr>
            <a:t> of CSW groups per nation; high number = more groups. </a:t>
          </a:r>
          <a:r>
            <a:rPr lang="en-GB" sz="1200" baseline="0">
              <a:solidFill>
                <a:schemeClr val="accent2"/>
              </a:solidFill>
            </a:rPr>
            <a:t>2020 data.</a:t>
          </a:r>
          <a:endParaRPr lang="en-GB" sz="1200">
            <a:solidFill>
              <a:schemeClr val="accent2"/>
            </a:solidFill>
          </a:endParaRPr>
        </a:p>
      </cdr:txBody>
    </cdr:sp>
  </cdr:relSizeAnchor>
  <cdr:relSizeAnchor xmlns:cdr="http://schemas.openxmlformats.org/drawingml/2006/chartDrawing">
    <cdr:from>
      <cdr:x>0.07412</cdr:x>
      <cdr:y>0.13743</cdr:y>
    </cdr:from>
    <cdr:to>
      <cdr:x>0.28178</cdr:x>
      <cdr:y>0.17876</cdr:y>
    </cdr:to>
    <cdr:sp macro="" textlink="">
      <cdr:nvSpPr>
        <cdr:cNvPr id="5" name="TextBox 1">
          <a:extLst xmlns:a="http://schemas.openxmlformats.org/drawingml/2006/main">
            <a:ext uri="{FF2B5EF4-FFF2-40B4-BE49-F238E27FC236}">
              <a16:creationId xmlns:a16="http://schemas.microsoft.com/office/drawing/2014/main" id="{D4714174-B664-42C4-B159-8F41531C427F}"/>
            </a:ext>
          </a:extLst>
        </cdr:cNvPr>
        <cdr:cNvSpPr txBox="1"/>
      </cdr:nvSpPr>
      <cdr:spPr>
        <a:xfrm xmlns:a="http://schemas.openxmlformats.org/drawingml/2006/main">
          <a:off x="768350" y="908050"/>
          <a:ext cx="2152650" cy="273050"/>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400" b="0">
              <a:solidFill>
                <a:schemeClr val="tx1">
                  <a:lumMod val="75000"/>
                  <a:lumOff val="25000"/>
                </a:schemeClr>
              </a:solidFill>
            </a:rPr>
            <a:t>All</a:t>
          </a:r>
          <a:r>
            <a:rPr lang="en-GB" sz="1400" b="0" baseline="0">
              <a:solidFill>
                <a:schemeClr val="tx1">
                  <a:lumMod val="75000"/>
                  <a:lumOff val="25000"/>
                </a:schemeClr>
              </a:solidFill>
            </a:rPr>
            <a:t> 'p' values less than 2E-6</a:t>
          </a:r>
          <a:endParaRPr lang="en-GB" sz="1100" b="0">
            <a:solidFill>
              <a:schemeClr val="tx1">
                <a:lumMod val="75000"/>
                <a:lumOff val="25000"/>
              </a:schemeClr>
            </a:solidFill>
          </a:endParaRPr>
        </a:p>
      </cdr:txBody>
    </cdr:sp>
  </cdr:relSizeAnchor>
  <cdr:relSizeAnchor xmlns:cdr="http://schemas.openxmlformats.org/drawingml/2006/chartDrawing">
    <cdr:from>
      <cdr:x>0.55498</cdr:x>
      <cdr:y>0.80507</cdr:y>
    </cdr:from>
    <cdr:to>
      <cdr:x>0.84655</cdr:x>
      <cdr:y>0.87924</cdr:y>
    </cdr:to>
    <cdr:sp macro="" textlink="">
      <cdr:nvSpPr>
        <cdr:cNvPr id="7" name="TextBox 1">
          <a:extLst xmlns:a="http://schemas.openxmlformats.org/drawingml/2006/main">
            <a:ext uri="{FF2B5EF4-FFF2-40B4-BE49-F238E27FC236}">
              <a16:creationId xmlns:a16="http://schemas.microsoft.com/office/drawing/2014/main" id="{2AB2E87C-942B-4A21-B0A5-325C149288AE}"/>
            </a:ext>
          </a:extLst>
        </cdr:cNvPr>
        <cdr:cNvSpPr txBox="1"/>
      </cdr:nvSpPr>
      <cdr:spPr>
        <a:xfrm xmlns:a="http://schemas.openxmlformats.org/drawingml/2006/main">
          <a:off x="5753100" y="5651500"/>
          <a:ext cx="3022600" cy="520700"/>
        </a:xfrm>
        <a:prstGeom xmlns:a="http://schemas.openxmlformats.org/drawingml/2006/main" prst="rect">
          <a:avLst/>
        </a:prstGeom>
        <a:noFill xmlns:a="http://schemas.openxmlformats.org/drawingml/2006/main"/>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400" b="1">
              <a:solidFill>
                <a:schemeClr val="accent4"/>
              </a:solidFill>
            </a:rPr>
            <a:t>Yello</a:t>
          </a:r>
          <a:r>
            <a:rPr lang="en-GB" sz="1400" b="1" baseline="0">
              <a:solidFill>
                <a:schemeClr val="accent4"/>
              </a:solidFill>
            </a:rPr>
            <a:t>w</a:t>
          </a:r>
          <a:r>
            <a:rPr lang="en-GB" sz="1400">
              <a:solidFill>
                <a:schemeClr val="accent4"/>
              </a:solidFill>
            </a:rPr>
            <a:t> = Rank</a:t>
          </a:r>
          <a:r>
            <a:rPr lang="en-GB" sz="1400" baseline="0">
              <a:solidFill>
                <a:schemeClr val="accent4"/>
              </a:solidFill>
            </a:rPr>
            <a:t> of XR groups per nation; high number = more groups. </a:t>
          </a:r>
          <a:r>
            <a:rPr lang="en-GB" sz="1200" baseline="0">
              <a:solidFill>
                <a:schemeClr val="accent4"/>
              </a:solidFill>
            </a:rPr>
            <a:t>2020 data.</a:t>
          </a:r>
          <a:endParaRPr lang="en-GB" sz="1200">
            <a:solidFill>
              <a:schemeClr val="accent4"/>
            </a:solidFill>
          </a:endParaRPr>
        </a:p>
      </cdr:txBody>
    </cdr:sp>
  </cdr:relSizeAnchor>
  <cdr:relSizeAnchor xmlns:cdr="http://schemas.openxmlformats.org/drawingml/2006/chartDrawing">
    <cdr:from>
      <cdr:x>0</cdr:x>
      <cdr:y>0.01176</cdr:y>
    </cdr:from>
    <cdr:to>
      <cdr:x>0.06493</cdr:x>
      <cdr:y>0.06694</cdr:y>
    </cdr:to>
    <cdr:sp macro="" textlink="">
      <cdr:nvSpPr>
        <cdr:cNvPr id="10" name="TextBox 9">
          <a:extLst xmlns:a="http://schemas.openxmlformats.org/drawingml/2006/main">
            <a:ext uri="{FF2B5EF4-FFF2-40B4-BE49-F238E27FC236}">
              <a16:creationId xmlns:a16="http://schemas.microsoft.com/office/drawing/2014/main" id="{2D701B54-6214-411A-9774-1C813B926192}"/>
            </a:ext>
          </a:extLst>
        </cdr:cNvPr>
        <cdr:cNvSpPr txBox="1"/>
      </cdr:nvSpPr>
      <cdr:spPr>
        <a:xfrm xmlns:a="http://schemas.openxmlformats.org/drawingml/2006/main">
          <a:off x="0" y="82550"/>
          <a:ext cx="673100" cy="38735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GB" sz="2000" b="1"/>
            <a:t>'Y1'</a:t>
          </a:r>
        </a:p>
      </cdr:txBody>
    </cdr:sp>
  </cdr:relSizeAnchor>
</c:userShapes>
</file>

<file path=xl/drawings/drawing67.xml><?xml version="1.0" encoding="utf-8"?>
<c:userShapes xmlns:c="http://schemas.openxmlformats.org/drawingml/2006/chart">
  <cdr:relSizeAnchor xmlns:cdr="http://schemas.openxmlformats.org/drawingml/2006/chartDrawing">
    <cdr:from>
      <cdr:x>0.07172</cdr:x>
      <cdr:y>0.25191</cdr:y>
    </cdr:from>
    <cdr:to>
      <cdr:x>0.19607</cdr:x>
      <cdr:y>0.48756</cdr:y>
    </cdr:to>
    <cdr:sp macro="" textlink="">
      <cdr:nvSpPr>
        <cdr:cNvPr id="2" name="TextBox 1">
          <a:extLst xmlns:a="http://schemas.openxmlformats.org/drawingml/2006/main">
            <a:ext uri="{FF2B5EF4-FFF2-40B4-BE49-F238E27FC236}">
              <a16:creationId xmlns:a16="http://schemas.microsoft.com/office/drawing/2014/main" id="{4E525225-8CAF-425B-93AD-5B4331DA2968}"/>
            </a:ext>
          </a:extLst>
        </cdr:cNvPr>
        <cdr:cNvSpPr txBox="1"/>
      </cdr:nvSpPr>
      <cdr:spPr>
        <a:xfrm xmlns:a="http://schemas.openxmlformats.org/drawingml/2006/main">
          <a:off x="787425" y="1768390"/>
          <a:ext cx="1365225" cy="1654260"/>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nchor="t"/>
        <a:lstStyle xmlns:a="http://schemas.openxmlformats.org/drawingml/2006/main"/>
        <a:p xmlns:a="http://schemas.openxmlformats.org/drawingml/2006/main">
          <a:pPr algn="l"/>
          <a:r>
            <a:rPr lang="en-GB" sz="1100"/>
            <a:t>'Am participating'</a:t>
          </a:r>
          <a:r>
            <a:rPr lang="en-GB" sz="1100" baseline="0"/>
            <a:t> is much less overall, and likely from low commitment activity such as clicking on an online petition. </a:t>
          </a:r>
          <a:r>
            <a:rPr lang="en-GB" sz="1100" baseline="0">
              <a:effectLst/>
              <a:latin typeface="+mn-lt"/>
              <a:ea typeface="+mn-ea"/>
              <a:cs typeface="+mn-cs"/>
            </a:rPr>
            <a:t>'Real' activists are too few to pick up on national surveys.</a:t>
          </a:r>
          <a:endParaRPr lang="en-GB" sz="1100"/>
        </a:p>
      </cdr:txBody>
    </cdr:sp>
  </cdr:relSizeAnchor>
  <cdr:relSizeAnchor xmlns:cdr="http://schemas.openxmlformats.org/drawingml/2006/chartDrawing">
    <cdr:from>
      <cdr:x>0.07172</cdr:x>
      <cdr:y>0.09198</cdr:y>
    </cdr:from>
    <cdr:to>
      <cdr:x>0.30943</cdr:x>
      <cdr:y>0.26593</cdr:y>
    </cdr:to>
    <cdr:sp macro="" textlink="">
      <cdr:nvSpPr>
        <cdr:cNvPr id="3" name="TextBox 1">
          <a:extLst xmlns:a="http://schemas.openxmlformats.org/drawingml/2006/main">
            <a:ext uri="{FF2B5EF4-FFF2-40B4-BE49-F238E27FC236}">
              <a16:creationId xmlns:a16="http://schemas.microsoft.com/office/drawing/2014/main" id="{E5169805-EF74-4454-8079-8339375DB9BC}"/>
            </a:ext>
          </a:extLst>
        </cdr:cNvPr>
        <cdr:cNvSpPr txBox="1"/>
      </cdr:nvSpPr>
      <cdr:spPr>
        <a:xfrm xmlns:a="http://schemas.openxmlformats.org/drawingml/2006/main">
          <a:off x="787401" y="645675"/>
          <a:ext cx="2609849" cy="1221116"/>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400" b="1">
              <a:solidFill>
                <a:schemeClr val="bg1">
                  <a:lumMod val="50000"/>
                </a:schemeClr>
              </a:solidFill>
            </a:rPr>
            <a:t>GREY</a:t>
          </a:r>
          <a:r>
            <a:rPr lang="en-GB" sz="1400">
              <a:solidFill>
                <a:schemeClr val="bg1">
                  <a:lumMod val="50000"/>
                </a:schemeClr>
              </a:solidFill>
            </a:rPr>
            <a:t> = "Am participating" or "Definitely would" participate in a citizen's campaign to convince leaders to take action to reduce climate change</a:t>
          </a:r>
          <a:r>
            <a:rPr lang="en-GB" sz="1100"/>
            <a:t>.</a:t>
          </a:r>
        </a:p>
      </cdr:txBody>
    </cdr:sp>
  </cdr:relSizeAnchor>
  <cdr:relSizeAnchor xmlns:cdr="http://schemas.openxmlformats.org/drawingml/2006/chartDrawing">
    <cdr:from>
      <cdr:x>0.71313</cdr:x>
      <cdr:y>0.09046</cdr:y>
    </cdr:from>
    <cdr:to>
      <cdr:x>0.92435</cdr:x>
      <cdr:y>0.17277</cdr:y>
    </cdr:to>
    <cdr:sp macro="" textlink="">
      <cdr:nvSpPr>
        <cdr:cNvPr id="6" name="TextBox 1">
          <a:extLst xmlns:a="http://schemas.openxmlformats.org/drawingml/2006/main">
            <a:ext uri="{FF2B5EF4-FFF2-40B4-BE49-F238E27FC236}">
              <a16:creationId xmlns:a16="http://schemas.microsoft.com/office/drawing/2014/main" id="{DF4C8A7E-252A-4EC1-AC98-C5D52C3D6C9C}"/>
            </a:ext>
          </a:extLst>
        </cdr:cNvPr>
        <cdr:cNvSpPr txBox="1"/>
      </cdr:nvSpPr>
      <cdr:spPr>
        <a:xfrm xmlns:a="http://schemas.openxmlformats.org/drawingml/2006/main">
          <a:off x="7829550" y="635000"/>
          <a:ext cx="2319017" cy="577850"/>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400" b="1">
              <a:solidFill>
                <a:schemeClr val="accent2"/>
              </a:solidFill>
            </a:rPr>
            <a:t>Orange</a:t>
          </a:r>
          <a:r>
            <a:rPr lang="en-GB" sz="1400">
              <a:solidFill>
                <a:schemeClr val="accent2"/>
              </a:solidFill>
            </a:rPr>
            <a:t> = Country</a:t>
          </a:r>
          <a:r>
            <a:rPr lang="en-GB" sz="1400" baseline="0">
              <a:solidFill>
                <a:schemeClr val="accent2"/>
              </a:solidFill>
            </a:rPr>
            <a:t> should use "much less" fossil fuels.</a:t>
          </a:r>
          <a:endParaRPr lang="en-GB" sz="1100">
            <a:solidFill>
              <a:schemeClr val="accent2"/>
            </a:solidFill>
          </a:endParaRPr>
        </a:p>
      </cdr:txBody>
    </cdr:sp>
  </cdr:relSizeAnchor>
  <cdr:relSizeAnchor xmlns:cdr="http://schemas.openxmlformats.org/drawingml/2006/chartDrawing">
    <cdr:from>
      <cdr:x>0.82128</cdr:x>
      <cdr:y>0.81502</cdr:y>
    </cdr:from>
    <cdr:to>
      <cdr:x>0.90746</cdr:x>
      <cdr:y>0.86024</cdr:y>
    </cdr:to>
    <cdr:sp macro="" textlink="">
      <cdr:nvSpPr>
        <cdr:cNvPr id="7" name="TextBox 1">
          <a:extLst xmlns:a="http://schemas.openxmlformats.org/drawingml/2006/main">
            <a:ext uri="{FF2B5EF4-FFF2-40B4-BE49-F238E27FC236}">
              <a16:creationId xmlns:a16="http://schemas.microsoft.com/office/drawing/2014/main" id="{C0D13CF0-F365-4C97-8370-3A852356D354}"/>
            </a:ext>
          </a:extLst>
        </cdr:cNvPr>
        <cdr:cNvSpPr txBox="1"/>
      </cdr:nvSpPr>
      <cdr:spPr>
        <a:xfrm xmlns:a="http://schemas.openxmlformats.org/drawingml/2006/main">
          <a:off x="9017001" y="5721350"/>
          <a:ext cx="946149" cy="317500"/>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400" b="1">
              <a:solidFill>
                <a:schemeClr val="accent2"/>
              </a:solidFill>
            </a:rPr>
            <a:t>p = 9.9E-5</a:t>
          </a:r>
          <a:endParaRPr lang="en-GB" sz="1100">
            <a:solidFill>
              <a:schemeClr val="accent2"/>
            </a:solidFill>
          </a:endParaRPr>
        </a:p>
      </cdr:txBody>
    </cdr:sp>
  </cdr:relSizeAnchor>
  <cdr:relSizeAnchor xmlns:cdr="http://schemas.openxmlformats.org/drawingml/2006/chartDrawing">
    <cdr:from>
      <cdr:x>0.11452</cdr:x>
      <cdr:y>0.82406</cdr:y>
    </cdr:from>
    <cdr:to>
      <cdr:x>0.20069</cdr:x>
      <cdr:y>0.86929</cdr:y>
    </cdr:to>
    <cdr:sp macro="" textlink="">
      <cdr:nvSpPr>
        <cdr:cNvPr id="8" name="TextBox 1">
          <a:extLst xmlns:a="http://schemas.openxmlformats.org/drawingml/2006/main">
            <a:ext uri="{FF2B5EF4-FFF2-40B4-BE49-F238E27FC236}">
              <a16:creationId xmlns:a16="http://schemas.microsoft.com/office/drawing/2014/main" id="{B2C2FB98-AAFB-42C6-AA62-4E9D5F554085}"/>
            </a:ext>
          </a:extLst>
        </cdr:cNvPr>
        <cdr:cNvSpPr txBox="1"/>
      </cdr:nvSpPr>
      <cdr:spPr>
        <a:xfrm xmlns:a="http://schemas.openxmlformats.org/drawingml/2006/main">
          <a:off x="1257300" y="5784850"/>
          <a:ext cx="946149" cy="317500"/>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400" b="1">
              <a:solidFill>
                <a:schemeClr val="bg1">
                  <a:lumMod val="50000"/>
                </a:schemeClr>
              </a:solidFill>
            </a:rPr>
            <a:t>p = 1.1E-6</a:t>
          </a:r>
          <a:endParaRPr lang="en-GB" sz="1100">
            <a:solidFill>
              <a:schemeClr val="bg1">
                <a:lumMod val="50000"/>
              </a:schemeClr>
            </a:solidFill>
          </a:endParaRPr>
        </a:p>
      </cdr:txBody>
    </cdr:sp>
  </cdr:relSizeAnchor>
  <cdr:relSizeAnchor xmlns:cdr="http://schemas.openxmlformats.org/drawingml/2006/chartDrawing">
    <cdr:from>
      <cdr:x>0.00463</cdr:x>
      <cdr:y>0.00724</cdr:y>
    </cdr:from>
    <cdr:to>
      <cdr:x>0.06593</cdr:x>
      <cdr:y>0.06242</cdr:y>
    </cdr:to>
    <cdr:sp macro="" textlink="">
      <cdr:nvSpPr>
        <cdr:cNvPr id="9" name="TextBox 1">
          <a:extLst xmlns:a="http://schemas.openxmlformats.org/drawingml/2006/main">
            <a:ext uri="{FF2B5EF4-FFF2-40B4-BE49-F238E27FC236}">
              <a16:creationId xmlns:a16="http://schemas.microsoft.com/office/drawing/2014/main" id="{5ED9D6C9-97DD-4AFA-BC67-5C1FD0B0387A}"/>
            </a:ext>
          </a:extLst>
        </cdr:cNvPr>
        <cdr:cNvSpPr txBox="1"/>
      </cdr:nvSpPr>
      <cdr:spPr>
        <a:xfrm xmlns:a="http://schemas.openxmlformats.org/drawingml/2006/main">
          <a:off x="50800" y="50800"/>
          <a:ext cx="673089" cy="38736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2000" b="1"/>
            <a:t>'Y2'</a:t>
          </a:r>
        </a:p>
      </cdr:txBody>
    </cdr:sp>
  </cdr:relSizeAnchor>
</c:userShapes>
</file>

<file path=xl/drawings/drawing68.xml><?xml version="1.0" encoding="utf-8"?>
<c:userShapes xmlns:c="http://schemas.openxmlformats.org/drawingml/2006/chart">
  <cdr:relSizeAnchor xmlns:cdr="http://schemas.openxmlformats.org/drawingml/2006/chartDrawing">
    <cdr:from>
      <cdr:x>0.83644</cdr:x>
      <cdr:y>0.57665</cdr:y>
    </cdr:from>
    <cdr:to>
      <cdr:x>0.94574</cdr:x>
      <cdr:y>0.67696</cdr:y>
    </cdr:to>
    <cdr:sp macro="" textlink="">
      <cdr:nvSpPr>
        <cdr:cNvPr id="2" name="TextBox 1">
          <a:extLst xmlns:a="http://schemas.openxmlformats.org/drawingml/2006/main">
            <a:ext uri="{FF2B5EF4-FFF2-40B4-BE49-F238E27FC236}">
              <a16:creationId xmlns:a16="http://schemas.microsoft.com/office/drawing/2014/main" id="{59CD3B54-4716-432A-B72F-09971C652535}"/>
            </a:ext>
          </a:extLst>
        </cdr:cNvPr>
        <cdr:cNvSpPr txBox="1"/>
      </cdr:nvSpPr>
      <cdr:spPr>
        <a:xfrm xmlns:a="http://schemas.openxmlformats.org/drawingml/2006/main">
          <a:off x="7654435" y="3257367"/>
          <a:ext cx="1000233" cy="56662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GB" sz="1400" b="1">
              <a:solidFill>
                <a:schemeClr val="accent1"/>
              </a:solidFill>
            </a:rPr>
            <a:t>R = 0.587</a:t>
          </a:r>
        </a:p>
        <a:p xmlns:a="http://schemas.openxmlformats.org/drawingml/2006/main">
          <a:pPr algn="ctr"/>
          <a:r>
            <a:rPr lang="en-GB" sz="1300" b="1">
              <a:solidFill>
                <a:schemeClr val="accent1"/>
              </a:solidFill>
            </a:rPr>
            <a:t>p</a:t>
          </a:r>
          <a:r>
            <a:rPr lang="en-GB" sz="1300" b="1" baseline="0">
              <a:solidFill>
                <a:schemeClr val="accent1"/>
              </a:solidFill>
            </a:rPr>
            <a:t> = 2.6E-3</a:t>
          </a:r>
          <a:endParaRPr lang="en-GB" sz="1300" b="1">
            <a:solidFill>
              <a:schemeClr val="accent1"/>
            </a:solidFill>
          </a:endParaRPr>
        </a:p>
      </cdr:txBody>
    </cdr:sp>
  </cdr:relSizeAnchor>
  <cdr:relSizeAnchor xmlns:cdr="http://schemas.openxmlformats.org/drawingml/2006/chartDrawing">
    <cdr:from>
      <cdr:x>0.11866</cdr:x>
      <cdr:y>0.4519</cdr:y>
    </cdr:from>
    <cdr:to>
      <cdr:x>0.22796</cdr:x>
      <cdr:y>0.55221</cdr:y>
    </cdr:to>
    <cdr:sp macro="" textlink="">
      <cdr:nvSpPr>
        <cdr:cNvPr id="3" name="TextBox 1">
          <a:extLst xmlns:a="http://schemas.openxmlformats.org/drawingml/2006/main">
            <a:ext uri="{FF2B5EF4-FFF2-40B4-BE49-F238E27FC236}">
              <a16:creationId xmlns:a16="http://schemas.microsoft.com/office/drawing/2014/main" id="{D647FFC2-CAF9-AF2F-4CF0-8BF37B332D64}"/>
            </a:ext>
          </a:extLst>
        </cdr:cNvPr>
        <cdr:cNvSpPr txBox="1"/>
      </cdr:nvSpPr>
      <cdr:spPr>
        <a:xfrm xmlns:a="http://schemas.openxmlformats.org/drawingml/2006/main">
          <a:off x="1085850" y="2552700"/>
          <a:ext cx="1000233" cy="56662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a:solidFill>
                <a:schemeClr val="accent2"/>
              </a:solidFill>
            </a:rPr>
            <a:t>R = 0.5686</a:t>
          </a:r>
        </a:p>
        <a:p xmlns:a="http://schemas.openxmlformats.org/drawingml/2006/main">
          <a:pPr algn="ctr"/>
          <a:r>
            <a:rPr lang="en-GB" sz="1300" b="1">
              <a:solidFill>
                <a:schemeClr val="accent2"/>
              </a:solidFill>
            </a:rPr>
            <a:t>p</a:t>
          </a:r>
          <a:r>
            <a:rPr lang="en-GB" sz="1300" b="1" baseline="0">
              <a:solidFill>
                <a:schemeClr val="accent2"/>
              </a:solidFill>
            </a:rPr>
            <a:t> = 4.6E-3</a:t>
          </a:r>
          <a:endParaRPr lang="en-GB" sz="1300" b="1">
            <a:solidFill>
              <a:schemeClr val="accent2"/>
            </a:solidFill>
          </a:endParaRPr>
        </a:p>
      </cdr:txBody>
    </cdr:sp>
  </cdr:relSizeAnchor>
  <cdr:relSizeAnchor xmlns:cdr="http://schemas.openxmlformats.org/drawingml/2006/chartDrawing">
    <cdr:from>
      <cdr:x>0.63075</cdr:x>
      <cdr:y>0.15288</cdr:y>
    </cdr:from>
    <cdr:to>
      <cdr:x>0.98047</cdr:x>
      <cdr:y>0.25319</cdr:y>
    </cdr:to>
    <cdr:sp macro="" textlink="">
      <cdr:nvSpPr>
        <cdr:cNvPr id="4" name="TextBox 1">
          <a:extLst xmlns:a="http://schemas.openxmlformats.org/drawingml/2006/main">
            <a:ext uri="{FF2B5EF4-FFF2-40B4-BE49-F238E27FC236}">
              <a16:creationId xmlns:a16="http://schemas.microsoft.com/office/drawing/2014/main" id="{B85CA0BF-060E-BB02-489C-812950FA9EB7}"/>
            </a:ext>
          </a:extLst>
        </cdr:cNvPr>
        <cdr:cNvSpPr txBox="1"/>
      </cdr:nvSpPr>
      <cdr:spPr>
        <a:xfrm xmlns:a="http://schemas.openxmlformats.org/drawingml/2006/main">
          <a:off x="5772150" y="863600"/>
          <a:ext cx="3200400" cy="56662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a:solidFill>
                <a:schemeClr val="accent1"/>
              </a:solidFill>
            </a:rPr>
            <a:t>Blue = SCe from 2019 for comparison; nations align vertically</a:t>
          </a:r>
          <a:endParaRPr lang="en-GB" sz="1300" b="1">
            <a:solidFill>
              <a:schemeClr val="accent1"/>
            </a:solidFill>
          </a:endParaRPr>
        </a:p>
      </cdr:txBody>
    </cdr:sp>
  </cdr:relSizeAnchor>
</c:userShapes>
</file>

<file path=xl/drawings/drawing69.xml><?xml version="1.0" encoding="utf-8"?>
<c:userShapes xmlns:c="http://schemas.openxmlformats.org/drawingml/2006/chart">
  <cdr:relSizeAnchor xmlns:cdr="http://schemas.openxmlformats.org/drawingml/2006/chartDrawing">
    <cdr:from>
      <cdr:x>0.21984</cdr:x>
      <cdr:y>0.23092</cdr:y>
    </cdr:from>
    <cdr:to>
      <cdr:x>0.81813</cdr:x>
      <cdr:y>0.62319</cdr:y>
    </cdr:to>
    <cdr:cxnSp macro="">
      <cdr:nvCxnSpPr>
        <cdr:cNvPr id="3" name="Straight Connector 2">
          <a:extLst xmlns:a="http://schemas.openxmlformats.org/drawingml/2006/main">
            <a:ext uri="{FF2B5EF4-FFF2-40B4-BE49-F238E27FC236}">
              <a16:creationId xmlns:a16="http://schemas.microsoft.com/office/drawing/2014/main" id="{250E5D8D-FE32-6503-34D0-18DECC2608CE}"/>
            </a:ext>
          </a:extLst>
        </cdr:cNvPr>
        <cdr:cNvCxnSpPr/>
      </cdr:nvCxnSpPr>
      <cdr:spPr>
        <a:xfrm xmlns:a="http://schemas.openxmlformats.org/drawingml/2006/main">
          <a:off x="2279650" y="1517650"/>
          <a:ext cx="6203950" cy="2578100"/>
        </a:xfrm>
        <a:prstGeom xmlns:a="http://schemas.openxmlformats.org/drawingml/2006/main" prst="line">
          <a:avLst/>
        </a:prstGeom>
        <a:ln xmlns:a="http://schemas.openxmlformats.org/drawingml/2006/main" w="19050">
          <a:solidFill>
            <a:schemeClr val="accent2"/>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0.21923</cdr:x>
      <cdr:y>0.18937</cdr:y>
    </cdr:from>
    <cdr:to>
      <cdr:x>0.81996</cdr:x>
      <cdr:y>0.46087</cdr:y>
    </cdr:to>
    <cdr:cxnSp macro="">
      <cdr:nvCxnSpPr>
        <cdr:cNvPr id="4" name="Straight Connector 3">
          <a:extLst xmlns:a="http://schemas.openxmlformats.org/drawingml/2006/main">
            <a:ext uri="{FF2B5EF4-FFF2-40B4-BE49-F238E27FC236}">
              <a16:creationId xmlns:a16="http://schemas.microsoft.com/office/drawing/2014/main" id="{1366E3B3-7EF3-B18B-02F9-289B3DFF7DAD}"/>
            </a:ext>
          </a:extLst>
        </cdr:cNvPr>
        <cdr:cNvCxnSpPr/>
      </cdr:nvCxnSpPr>
      <cdr:spPr>
        <a:xfrm xmlns:a="http://schemas.openxmlformats.org/drawingml/2006/main" flipV="1">
          <a:off x="2273300" y="1244600"/>
          <a:ext cx="6229350" cy="1784350"/>
        </a:xfrm>
        <a:prstGeom xmlns:a="http://schemas.openxmlformats.org/drawingml/2006/main" prst="line">
          <a:avLst/>
        </a:prstGeom>
        <a:ln xmlns:a="http://schemas.openxmlformats.org/drawingml/2006/main" w="19050">
          <a:solidFill>
            <a:schemeClr val="accent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0.812</cdr:x>
      <cdr:y>0.58551</cdr:y>
    </cdr:from>
    <cdr:to>
      <cdr:x>0.88487</cdr:x>
      <cdr:y>0.66087</cdr:y>
    </cdr:to>
    <cdr:sp macro="" textlink="">
      <cdr:nvSpPr>
        <cdr:cNvPr id="9" name="TextBox 1">
          <a:extLst xmlns:a="http://schemas.openxmlformats.org/drawingml/2006/main">
            <a:ext uri="{FF2B5EF4-FFF2-40B4-BE49-F238E27FC236}">
              <a16:creationId xmlns:a16="http://schemas.microsoft.com/office/drawing/2014/main" id="{6EE6F974-C3DE-5B52-9C55-027EAB755480}"/>
            </a:ext>
          </a:extLst>
        </cdr:cNvPr>
        <cdr:cNvSpPr txBox="1"/>
      </cdr:nvSpPr>
      <cdr:spPr>
        <a:xfrm xmlns:a="http://schemas.openxmlformats.org/drawingml/2006/main">
          <a:off x="8420101" y="3848100"/>
          <a:ext cx="755649" cy="495303"/>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a:solidFill>
                <a:schemeClr val="accent2"/>
              </a:solidFill>
            </a:rPr>
            <a:t>VWC</a:t>
          </a:r>
        </a:p>
      </cdr:txBody>
    </cdr:sp>
  </cdr:relSizeAnchor>
  <cdr:relSizeAnchor xmlns:cdr="http://schemas.openxmlformats.org/drawingml/2006/chartDrawing">
    <cdr:from>
      <cdr:x>0.80833</cdr:x>
      <cdr:y>0.14976</cdr:y>
    </cdr:from>
    <cdr:to>
      <cdr:x>0.8812</cdr:x>
      <cdr:y>0.22512</cdr:y>
    </cdr:to>
    <cdr:sp macro="" textlink="">
      <cdr:nvSpPr>
        <cdr:cNvPr id="10" name="TextBox 1">
          <a:extLst xmlns:a="http://schemas.openxmlformats.org/drawingml/2006/main">
            <a:ext uri="{FF2B5EF4-FFF2-40B4-BE49-F238E27FC236}">
              <a16:creationId xmlns:a16="http://schemas.microsoft.com/office/drawing/2014/main" id="{4BE7D5EF-643F-A40F-9B17-6F9219FCB861}"/>
            </a:ext>
          </a:extLst>
        </cdr:cNvPr>
        <cdr:cNvSpPr txBox="1"/>
      </cdr:nvSpPr>
      <cdr:spPr>
        <a:xfrm xmlns:a="http://schemas.openxmlformats.org/drawingml/2006/main">
          <a:off x="8382000" y="984250"/>
          <a:ext cx="755649" cy="495303"/>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a:solidFill>
                <a:schemeClr val="accent1"/>
              </a:solidFill>
            </a:rPr>
            <a:t>VWA</a:t>
          </a:r>
        </a:p>
      </cdr:txBody>
    </cdr:sp>
  </cdr:relSizeAnchor>
</c:userShapes>
</file>

<file path=xl/drawings/drawing7.xml><?xml version="1.0" encoding="utf-8"?>
<c:userShapes xmlns:c="http://schemas.openxmlformats.org/drawingml/2006/chart">
  <cdr:relSizeAnchor xmlns:cdr="http://schemas.openxmlformats.org/drawingml/2006/chartDrawing">
    <cdr:from>
      <cdr:x>0.00153</cdr:x>
      <cdr:y>0.01327</cdr:y>
    </cdr:from>
    <cdr:to>
      <cdr:x>0.08976</cdr:x>
      <cdr:y>0.09212</cdr:y>
    </cdr:to>
    <cdr:sp macro="" textlink="">
      <cdr:nvSpPr>
        <cdr:cNvPr id="2" name="TextBox 1">
          <a:extLst xmlns:a="http://schemas.openxmlformats.org/drawingml/2006/main">
            <a:ext uri="{FF2B5EF4-FFF2-40B4-BE49-F238E27FC236}">
              <a16:creationId xmlns:a16="http://schemas.microsoft.com/office/drawing/2014/main" id="{B375673A-3039-4F0B-A8CD-72653B14BF33}"/>
            </a:ext>
          </a:extLst>
        </cdr:cNvPr>
        <cdr:cNvSpPr txBox="1"/>
      </cdr:nvSpPr>
      <cdr:spPr>
        <a:xfrm xmlns:a="http://schemas.openxmlformats.org/drawingml/2006/main">
          <a:off x="15322" y="94013"/>
          <a:ext cx="886378" cy="55877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300" b="1" u="sng"/>
            <a:t>SA,</a:t>
          </a:r>
          <a:r>
            <a:rPr lang="en-GB" sz="1300" b="1" u="sng" baseline="0"/>
            <a:t> WA, WC combo</a:t>
          </a:r>
          <a:endParaRPr lang="en-GB" sz="1300" b="1" u="sng"/>
        </a:p>
      </cdr:txBody>
    </cdr:sp>
  </cdr:relSizeAnchor>
  <cdr:relSizeAnchor xmlns:cdr="http://schemas.openxmlformats.org/drawingml/2006/chartDrawing">
    <cdr:from>
      <cdr:x>0.07271</cdr:x>
      <cdr:y>0.52418</cdr:y>
    </cdr:from>
    <cdr:to>
      <cdr:x>0.23283</cdr:x>
      <cdr:y>0.6581</cdr:y>
    </cdr:to>
    <cdr:sp macro="" textlink="">
      <cdr:nvSpPr>
        <cdr:cNvPr id="5" name="TextBox 4">
          <a:extLst xmlns:a="http://schemas.openxmlformats.org/drawingml/2006/main">
            <a:ext uri="{FF2B5EF4-FFF2-40B4-BE49-F238E27FC236}">
              <a16:creationId xmlns:a16="http://schemas.microsoft.com/office/drawing/2014/main" id="{A39F2A7A-D092-4373-8F1B-1A19686EBCE2}"/>
            </a:ext>
          </a:extLst>
        </cdr:cNvPr>
        <cdr:cNvSpPr txBox="1"/>
      </cdr:nvSpPr>
      <cdr:spPr>
        <a:xfrm xmlns:a="http://schemas.openxmlformats.org/drawingml/2006/main">
          <a:off x="730412" y="3884441"/>
          <a:ext cx="1608517" cy="99235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US" sz="1100">
              <a:solidFill>
                <a:srgbClr val="FF99FF"/>
              </a:solidFill>
              <a:effectLst/>
              <a:latin typeface="+mn-lt"/>
              <a:ea typeface="+mn-ea"/>
              <a:cs typeface="+mn-cs"/>
            </a:rPr>
            <a:t>Pink</a:t>
          </a:r>
          <a:r>
            <a:rPr lang="en-US" sz="1100" baseline="0">
              <a:solidFill>
                <a:srgbClr val="FF99FF"/>
              </a:solidFill>
              <a:effectLst/>
              <a:latin typeface="+mn-lt"/>
              <a:ea typeface="+mn-ea"/>
              <a:cs typeface="+mn-cs"/>
            </a:rPr>
            <a:t> series = similar to blue, but with less existential / emotive question</a:t>
          </a:r>
          <a:endParaRPr lang="en-GB" sz="1100">
            <a:solidFill>
              <a:srgbClr val="FF99FF"/>
            </a:solidFill>
          </a:endParaRPr>
        </a:p>
      </cdr:txBody>
    </cdr:sp>
  </cdr:relSizeAnchor>
  <cdr:relSizeAnchor xmlns:cdr="http://schemas.openxmlformats.org/drawingml/2006/chartDrawing">
    <cdr:from>
      <cdr:x>0.12435</cdr:x>
      <cdr:y>0.66865</cdr:y>
    </cdr:from>
    <cdr:to>
      <cdr:x>0.18219</cdr:x>
      <cdr:y>0.71368</cdr:y>
    </cdr:to>
    <cdr:sp macro="" textlink="">
      <cdr:nvSpPr>
        <cdr:cNvPr id="8" name="TextBox 1">
          <a:extLst xmlns:a="http://schemas.openxmlformats.org/drawingml/2006/main">
            <a:ext uri="{FF2B5EF4-FFF2-40B4-BE49-F238E27FC236}">
              <a16:creationId xmlns:a16="http://schemas.microsoft.com/office/drawing/2014/main" id="{0C3771AB-ACDE-4B09-A879-7940BA8C4CB6}"/>
            </a:ext>
          </a:extLst>
        </cdr:cNvPr>
        <cdr:cNvSpPr txBox="1"/>
      </cdr:nvSpPr>
      <cdr:spPr>
        <a:xfrm xmlns:a="http://schemas.openxmlformats.org/drawingml/2006/main">
          <a:off x="1365250" y="4997451"/>
          <a:ext cx="635000" cy="336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300" b="1" u="none" baseline="0">
              <a:solidFill>
                <a:srgbClr val="FF99FF"/>
              </a:solidFill>
            </a:rPr>
            <a:t>'WA'</a:t>
          </a:r>
          <a:endParaRPr lang="en-GB" sz="1300" b="1" u="none">
            <a:solidFill>
              <a:srgbClr val="FF99FF"/>
            </a:solidFill>
          </a:endParaRPr>
        </a:p>
      </cdr:txBody>
    </cdr:sp>
  </cdr:relSizeAnchor>
  <cdr:relSizeAnchor xmlns:cdr="http://schemas.openxmlformats.org/drawingml/2006/chartDrawing">
    <cdr:from>
      <cdr:x>0.83227</cdr:x>
      <cdr:y>0.74766</cdr:y>
    </cdr:from>
    <cdr:to>
      <cdr:x>0.89011</cdr:x>
      <cdr:y>0.79269</cdr:y>
    </cdr:to>
    <cdr:sp macro="" textlink="">
      <cdr:nvSpPr>
        <cdr:cNvPr id="9" name="TextBox 1">
          <a:extLst xmlns:a="http://schemas.openxmlformats.org/drawingml/2006/main">
            <a:ext uri="{FF2B5EF4-FFF2-40B4-BE49-F238E27FC236}">
              <a16:creationId xmlns:a16="http://schemas.microsoft.com/office/drawing/2014/main" id="{D482CAD5-4F5A-4914-9450-2C2CBA1B7FAE}"/>
            </a:ext>
          </a:extLst>
        </cdr:cNvPr>
        <cdr:cNvSpPr txBox="1"/>
      </cdr:nvSpPr>
      <cdr:spPr>
        <a:xfrm xmlns:a="http://schemas.openxmlformats.org/drawingml/2006/main">
          <a:off x="9137650" y="5588000"/>
          <a:ext cx="635000" cy="336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300" b="1" u="none" baseline="0">
              <a:solidFill>
                <a:schemeClr val="accent2"/>
              </a:solidFill>
            </a:rPr>
            <a:t>'WC'</a:t>
          </a:r>
          <a:endParaRPr lang="en-GB" sz="1300" b="1" u="none">
            <a:solidFill>
              <a:schemeClr val="accent2"/>
            </a:solidFill>
          </a:endParaRPr>
        </a:p>
      </cdr:txBody>
    </cdr:sp>
  </cdr:relSizeAnchor>
  <cdr:relSizeAnchor xmlns:cdr="http://schemas.openxmlformats.org/drawingml/2006/chartDrawing">
    <cdr:from>
      <cdr:x>0.85309</cdr:x>
      <cdr:y>0.18862</cdr:y>
    </cdr:from>
    <cdr:to>
      <cdr:x>0.91093</cdr:x>
      <cdr:y>0.23364</cdr:y>
    </cdr:to>
    <cdr:sp macro="" textlink="">
      <cdr:nvSpPr>
        <cdr:cNvPr id="10" name="TextBox 1">
          <a:extLst xmlns:a="http://schemas.openxmlformats.org/drawingml/2006/main">
            <a:ext uri="{FF2B5EF4-FFF2-40B4-BE49-F238E27FC236}">
              <a16:creationId xmlns:a16="http://schemas.microsoft.com/office/drawing/2014/main" id="{D482CAD5-4F5A-4914-9450-2C2CBA1B7FAE}"/>
            </a:ext>
          </a:extLst>
        </cdr:cNvPr>
        <cdr:cNvSpPr txBox="1"/>
      </cdr:nvSpPr>
      <cdr:spPr>
        <a:xfrm xmlns:a="http://schemas.openxmlformats.org/drawingml/2006/main">
          <a:off x="9366250" y="1409700"/>
          <a:ext cx="635000" cy="336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300" b="1" u="none" baseline="0">
              <a:solidFill>
                <a:schemeClr val="accent1"/>
              </a:solidFill>
            </a:rPr>
            <a:t>'SA'</a:t>
          </a:r>
          <a:endParaRPr lang="en-GB" sz="1300" b="1" u="none">
            <a:solidFill>
              <a:schemeClr val="accent1"/>
            </a:solidFill>
          </a:endParaRPr>
        </a:p>
      </cdr:txBody>
    </cdr:sp>
  </cdr:relSizeAnchor>
</c:userShapes>
</file>

<file path=xl/drawings/drawing70.xml><?xml version="1.0" encoding="utf-8"?>
<c:userShapes xmlns:c="http://schemas.openxmlformats.org/drawingml/2006/chart">
  <cdr:relSizeAnchor xmlns:cdr="http://schemas.openxmlformats.org/drawingml/2006/chartDrawing">
    <cdr:from>
      <cdr:x>0.14036</cdr:x>
      <cdr:y>0.75643</cdr:y>
    </cdr:from>
    <cdr:to>
      <cdr:x>0.26579</cdr:x>
      <cdr:y>0.87115</cdr:y>
    </cdr:to>
    <cdr:sp macro="" textlink="">
      <cdr:nvSpPr>
        <cdr:cNvPr id="2" name="TextBox 1">
          <a:extLst xmlns:a="http://schemas.openxmlformats.org/drawingml/2006/main">
            <a:ext uri="{FF2B5EF4-FFF2-40B4-BE49-F238E27FC236}">
              <a16:creationId xmlns:a16="http://schemas.microsoft.com/office/drawing/2014/main" id="{42DFE77D-132D-89E8-B977-15E3FF02EA6D}"/>
            </a:ext>
          </a:extLst>
        </cdr:cNvPr>
        <cdr:cNvSpPr txBox="1"/>
      </cdr:nvSpPr>
      <cdr:spPr>
        <a:xfrm xmlns:a="http://schemas.openxmlformats.org/drawingml/2006/main">
          <a:off x="1455487" y="4856184"/>
          <a:ext cx="1300647" cy="736477"/>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baseline="0">
              <a:solidFill>
                <a:schemeClr val="accent1"/>
              </a:solidFill>
            </a:rPr>
            <a:t>Worried 'a great deal' </a:t>
          </a:r>
          <a:endParaRPr lang="en-GB" sz="1400" b="1">
            <a:solidFill>
              <a:schemeClr val="accent1"/>
            </a:solidFill>
          </a:endParaRPr>
        </a:p>
      </cdr:txBody>
    </cdr:sp>
  </cdr:relSizeAnchor>
  <cdr:relSizeAnchor xmlns:cdr="http://schemas.openxmlformats.org/drawingml/2006/chartDrawing">
    <cdr:from>
      <cdr:x>0.14452</cdr:x>
      <cdr:y>0.73259</cdr:y>
    </cdr:from>
    <cdr:to>
      <cdr:x>0.26369</cdr:x>
      <cdr:y>0.78681</cdr:y>
    </cdr:to>
    <cdr:sp macro="" textlink="">
      <cdr:nvSpPr>
        <cdr:cNvPr id="3" name="TextBox 1">
          <a:extLst xmlns:a="http://schemas.openxmlformats.org/drawingml/2006/main">
            <a:ext uri="{FF2B5EF4-FFF2-40B4-BE49-F238E27FC236}">
              <a16:creationId xmlns:a16="http://schemas.microsoft.com/office/drawing/2014/main" id="{AB431B53-7780-DC7A-ED68-3954C0317830}"/>
            </a:ext>
          </a:extLst>
        </cdr:cNvPr>
        <cdr:cNvSpPr txBox="1"/>
      </cdr:nvSpPr>
      <cdr:spPr>
        <a:xfrm xmlns:a="http://schemas.openxmlformats.org/drawingml/2006/main">
          <a:off x="1498599" y="4703103"/>
          <a:ext cx="1235753" cy="348078"/>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a:solidFill>
                <a:schemeClr val="accent1"/>
              </a:solidFill>
            </a:rPr>
            <a:t>p = 2.84E-4</a:t>
          </a:r>
        </a:p>
      </cdr:txBody>
    </cdr:sp>
  </cdr:relSizeAnchor>
  <cdr:relSizeAnchor xmlns:cdr="http://schemas.openxmlformats.org/drawingml/2006/chartDrawing">
    <cdr:from>
      <cdr:x>0.13533</cdr:x>
      <cdr:y>0.19387</cdr:y>
    </cdr:from>
    <cdr:to>
      <cdr:x>0.27137</cdr:x>
      <cdr:y>0.29385</cdr:y>
    </cdr:to>
    <cdr:sp macro="" textlink="">
      <cdr:nvSpPr>
        <cdr:cNvPr id="4" name="TextBox 1">
          <a:extLst xmlns:a="http://schemas.openxmlformats.org/drawingml/2006/main">
            <a:ext uri="{FF2B5EF4-FFF2-40B4-BE49-F238E27FC236}">
              <a16:creationId xmlns:a16="http://schemas.microsoft.com/office/drawing/2014/main" id="{5F3547DF-F4A0-E801-13DB-92931D945578}"/>
            </a:ext>
          </a:extLst>
        </cdr:cNvPr>
        <cdr:cNvSpPr txBox="1"/>
      </cdr:nvSpPr>
      <cdr:spPr>
        <a:xfrm xmlns:a="http://schemas.openxmlformats.org/drawingml/2006/main">
          <a:off x="1403350" y="1244600"/>
          <a:ext cx="1410621" cy="641905"/>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baseline="0">
              <a:solidFill>
                <a:schemeClr val="accent2"/>
              </a:solidFill>
            </a:rPr>
            <a:t>Worried 'a little' plus 'not at all'</a:t>
          </a:r>
          <a:endParaRPr lang="en-GB" sz="1400" b="1">
            <a:solidFill>
              <a:schemeClr val="accent2"/>
            </a:solidFill>
          </a:endParaRPr>
        </a:p>
      </cdr:txBody>
    </cdr:sp>
  </cdr:relSizeAnchor>
  <cdr:relSizeAnchor xmlns:cdr="http://schemas.openxmlformats.org/drawingml/2006/chartDrawing">
    <cdr:from>
      <cdr:x>0.15003</cdr:x>
      <cdr:y>0.27102</cdr:y>
    </cdr:from>
    <cdr:to>
      <cdr:x>0.25769</cdr:x>
      <cdr:y>0.32057</cdr:y>
    </cdr:to>
    <cdr:sp macro="" textlink="">
      <cdr:nvSpPr>
        <cdr:cNvPr id="5" name="TextBox 1">
          <a:extLst xmlns:a="http://schemas.openxmlformats.org/drawingml/2006/main">
            <a:ext uri="{FF2B5EF4-FFF2-40B4-BE49-F238E27FC236}">
              <a16:creationId xmlns:a16="http://schemas.microsoft.com/office/drawing/2014/main" id="{05F7536A-BF83-1905-6C54-E69D04CF79C9}"/>
            </a:ext>
          </a:extLst>
        </cdr:cNvPr>
        <cdr:cNvSpPr txBox="1"/>
      </cdr:nvSpPr>
      <cdr:spPr>
        <a:xfrm xmlns:a="http://schemas.openxmlformats.org/drawingml/2006/main">
          <a:off x="1555750" y="1739900"/>
          <a:ext cx="1116396" cy="318124"/>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a:solidFill>
                <a:schemeClr val="accent2"/>
              </a:solidFill>
            </a:rPr>
            <a:t>p = 1.26E-5</a:t>
          </a:r>
        </a:p>
      </cdr:txBody>
    </cdr:sp>
  </cdr:relSizeAnchor>
</c:userShapes>
</file>

<file path=xl/drawings/drawing71.xml><?xml version="1.0" encoding="utf-8"?>
<c:userShapes xmlns:c="http://schemas.openxmlformats.org/drawingml/2006/chart">
  <cdr:relSizeAnchor xmlns:cdr="http://schemas.openxmlformats.org/drawingml/2006/chartDrawing">
    <cdr:from>
      <cdr:x>0.14036</cdr:x>
      <cdr:y>0.75643</cdr:y>
    </cdr:from>
    <cdr:to>
      <cdr:x>0.26579</cdr:x>
      <cdr:y>0.87115</cdr:y>
    </cdr:to>
    <cdr:sp macro="" textlink="">
      <cdr:nvSpPr>
        <cdr:cNvPr id="2" name="TextBox 1">
          <a:extLst xmlns:a="http://schemas.openxmlformats.org/drawingml/2006/main">
            <a:ext uri="{FF2B5EF4-FFF2-40B4-BE49-F238E27FC236}">
              <a16:creationId xmlns:a16="http://schemas.microsoft.com/office/drawing/2014/main" id="{42DFE77D-132D-89E8-B977-15E3FF02EA6D}"/>
            </a:ext>
          </a:extLst>
        </cdr:cNvPr>
        <cdr:cNvSpPr txBox="1"/>
      </cdr:nvSpPr>
      <cdr:spPr>
        <a:xfrm xmlns:a="http://schemas.openxmlformats.org/drawingml/2006/main">
          <a:off x="1455487" y="4856184"/>
          <a:ext cx="1300647" cy="736477"/>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baseline="0">
              <a:solidFill>
                <a:schemeClr val="accent1"/>
              </a:solidFill>
            </a:rPr>
            <a:t>Worried 'a great deal' </a:t>
          </a:r>
          <a:endParaRPr lang="en-GB" sz="1400" b="1">
            <a:solidFill>
              <a:schemeClr val="accent1"/>
            </a:solidFill>
          </a:endParaRPr>
        </a:p>
      </cdr:txBody>
    </cdr:sp>
  </cdr:relSizeAnchor>
  <cdr:relSizeAnchor xmlns:cdr="http://schemas.openxmlformats.org/drawingml/2006/chartDrawing">
    <cdr:from>
      <cdr:x>0.14452</cdr:x>
      <cdr:y>0.73259</cdr:y>
    </cdr:from>
    <cdr:to>
      <cdr:x>0.26369</cdr:x>
      <cdr:y>0.78681</cdr:y>
    </cdr:to>
    <cdr:sp macro="" textlink="">
      <cdr:nvSpPr>
        <cdr:cNvPr id="3" name="TextBox 1">
          <a:extLst xmlns:a="http://schemas.openxmlformats.org/drawingml/2006/main">
            <a:ext uri="{FF2B5EF4-FFF2-40B4-BE49-F238E27FC236}">
              <a16:creationId xmlns:a16="http://schemas.microsoft.com/office/drawing/2014/main" id="{AB431B53-7780-DC7A-ED68-3954C0317830}"/>
            </a:ext>
          </a:extLst>
        </cdr:cNvPr>
        <cdr:cNvSpPr txBox="1"/>
      </cdr:nvSpPr>
      <cdr:spPr>
        <a:xfrm xmlns:a="http://schemas.openxmlformats.org/drawingml/2006/main">
          <a:off x="1498599" y="4703103"/>
          <a:ext cx="1235753" cy="348078"/>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a:solidFill>
                <a:schemeClr val="accent1"/>
              </a:solidFill>
            </a:rPr>
            <a:t>p = 2.84E-4</a:t>
          </a:r>
        </a:p>
      </cdr:txBody>
    </cdr:sp>
  </cdr:relSizeAnchor>
  <cdr:relSizeAnchor xmlns:cdr="http://schemas.openxmlformats.org/drawingml/2006/chartDrawing">
    <cdr:from>
      <cdr:x>0.25046</cdr:x>
      <cdr:y>0.22354</cdr:y>
    </cdr:from>
    <cdr:to>
      <cdr:x>0.96754</cdr:x>
      <cdr:y>0.80811</cdr:y>
    </cdr:to>
    <cdr:cxnSp macro="">
      <cdr:nvCxnSpPr>
        <cdr:cNvPr id="6" name="Straight Connector 5">
          <a:extLst xmlns:a="http://schemas.openxmlformats.org/drawingml/2006/main">
            <a:ext uri="{FF2B5EF4-FFF2-40B4-BE49-F238E27FC236}">
              <a16:creationId xmlns:a16="http://schemas.microsoft.com/office/drawing/2014/main" id="{95F6448C-180E-0425-3A46-E0086BC1ACF6}"/>
            </a:ext>
          </a:extLst>
        </cdr:cNvPr>
        <cdr:cNvCxnSpPr/>
      </cdr:nvCxnSpPr>
      <cdr:spPr>
        <a:xfrm xmlns:a="http://schemas.openxmlformats.org/drawingml/2006/main" flipV="1">
          <a:off x="2597150" y="1435100"/>
          <a:ext cx="7435850" cy="3752850"/>
        </a:xfrm>
        <a:prstGeom xmlns:a="http://schemas.openxmlformats.org/drawingml/2006/main" prst="line">
          <a:avLst/>
        </a:prstGeom>
        <a:ln xmlns:a="http://schemas.openxmlformats.org/drawingml/2006/main" w="19050">
          <a:solidFill>
            <a:schemeClr val="bg1">
              <a:lumMod val="6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0.91855</cdr:x>
      <cdr:y>0.24926</cdr:y>
    </cdr:from>
    <cdr:to>
      <cdr:x>0.97305</cdr:x>
      <cdr:y>0.32443</cdr:y>
    </cdr:to>
    <cdr:sp macro="" textlink="">
      <cdr:nvSpPr>
        <cdr:cNvPr id="7" name="TextBox 1">
          <a:extLst xmlns:a="http://schemas.openxmlformats.org/drawingml/2006/main">
            <a:ext uri="{FF2B5EF4-FFF2-40B4-BE49-F238E27FC236}">
              <a16:creationId xmlns:a16="http://schemas.microsoft.com/office/drawing/2014/main" id="{05A4FF26-0EC6-B257-B2D1-188E56E25BCC}"/>
            </a:ext>
          </a:extLst>
        </cdr:cNvPr>
        <cdr:cNvSpPr txBox="1"/>
      </cdr:nvSpPr>
      <cdr:spPr>
        <a:xfrm xmlns:a="http://schemas.openxmlformats.org/drawingml/2006/main">
          <a:off x="9524936" y="1600200"/>
          <a:ext cx="565140" cy="482603"/>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baseline="0">
              <a:solidFill>
                <a:schemeClr val="bg1">
                  <a:lumMod val="65000"/>
                </a:schemeClr>
              </a:solidFill>
            </a:rPr>
            <a:t>SA</a:t>
          </a:r>
          <a:r>
            <a:rPr lang="en-GB" sz="1400" b="1" baseline="0">
              <a:solidFill>
                <a:schemeClr val="bg1">
                  <a:lumMod val="50000"/>
                </a:schemeClr>
              </a:solidFill>
            </a:rPr>
            <a:t> </a:t>
          </a:r>
          <a:endParaRPr lang="en-GB" sz="1400" b="1">
            <a:solidFill>
              <a:schemeClr val="bg1">
                <a:lumMod val="50000"/>
              </a:schemeClr>
            </a:solidFill>
          </a:endParaRPr>
        </a:p>
      </cdr:txBody>
    </cdr:sp>
  </cdr:relSizeAnchor>
  <cdr:relSizeAnchor xmlns:cdr="http://schemas.openxmlformats.org/drawingml/2006/chartDrawing">
    <cdr:from>
      <cdr:x>0.24985</cdr:x>
      <cdr:y>0.79525</cdr:y>
    </cdr:from>
    <cdr:to>
      <cdr:x>0.96877</cdr:x>
      <cdr:y>0.85262</cdr:y>
    </cdr:to>
    <cdr:cxnSp macro="">
      <cdr:nvCxnSpPr>
        <cdr:cNvPr id="9" name="Straight Connector 8">
          <a:extLst xmlns:a="http://schemas.openxmlformats.org/drawingml/2006/main">
            <a:ext uri="{FF2B5EF4-FFF2-40B4-BE49-F238E27FC236}">
              <a16:creationId xmlns:a16="http://schemas.microsoft.com/office/drawing/2014/main" id="{8178FBE2-0DA3-845C-15CE-4B7A5C7E0A2D}"/>
            </a:ext>
          </a:extLst>
        </cdr:cNvPr>
        <cdr:cNvCxnSpPr/>
      </cdr:nvCxnSpPr>
      <cdr:spPr>
        <a:xfrm xmlns:a="http://schemas.openxmlformats.org/drawingml/2006/main">
          <a:off x="2590800" y="5105400"/>
          <a:ext cx="7454900" cy="368300"/>
        </a:xfrm>
        <a:prstGeom xmlns:a="http://schemas.openxmlformats.org/drawingml/2006/main" prst="line">
          <a:avLst/>
        </a:prstGeom>
        <a:ln xmlns:a="http://schemas.openxmlformats.org/drawingml/2006/main" w="19050">
          <a:solidFill>
            <a:schemeClr val="bg1">
              <a:lumMod val="6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0.9259</cdr:x>
      <cdr:y>0.78536</cdr:y>
    </cdr:from>
    <cdr:to>
      <cdr:x>0.97488</cdr:x>
      <cdr:y>0.84768</cdr:y>
    </cdr:to>
    <cdr:sp macro="" textlink="">
      <cdr:nvSpPr>
        <cdr:cNvPr id="10" name="TextBox 1">
          <a:extLst xmlns:a="http://schemas.openxmlformats.org/drawingml/2006/main">
            <a:ext uri="{FF2B5EF4-FFF2-40B4-BE49-F238E27FC236}">
              <a16:creationId xmlns:a16="http://schemas.microsoft.com/office/drawing/2014/main" id="{FBB2F4D7-D468-7101-6B16-D996BA6CAB47}"/>
            </a:ext>
          </a:extLst>
        </cdr:cNvPr>
        <cdr:cNvSpPr txBox="1"/>
      </cdr:nvSpPr>
      <cdr:spPr>
        <a:xfrm xmlns:a="http://schemas.openxmlformats.org/drawingml/2006/main">
          <a:off x="9601163" y="5041865"/>
          <a:ext cx="507952" cy="400092"/>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baseline="0">
              <a:solidFill>
                <a:schemeClr val="bg1">
                  <a:lumMod val="65000"/>
                </a:schemeClr>
              </a:solidFill>
            </a:rPr>
            <a:t>FC</a:t>
          </a:r>
          <a:r>
            <a:rPr lang="en-GB" sz="1400" b="1" baseline="0">
              <a:solidFill>
                <a:schemeClr val="bg1">
                  <a:lumMod val="50000"/>
                </a:schemeClr>
              </a:solidFill>
            </a:rPr>
            <a:t> </a:t>
          </a:r>
          <a:endParaRPr lang="en-GB" sz="1400" b="1">
            <a:solidFill>
              <a:schemeClr val="bg1">
                <a:lumMod val="50000"/>
              </a:schemeClr>
            </a:solidFill>
          </a:endParaRPr>
        </a:p>
      </cdr:txBody>
    </cdr:sp>
  </cdr:relSizeAnchor>
  <cdr:relSizeAnchor xmlns:cdr="http://schemas.openxmlformats.org/drawingml/2006/chartDrawing">
    <cdr:from>
      <cdr:x>0.07471</cdr:x>
      <cdr:y>0.1454</cdr:y>
    </cdr:from>
    <cdr:to>
      <cdr:x>0.47397</cdr:x>
      <cdr:y>0.23541</cdr:y>
    </cdr:to>
    <cdr:sp macro="" textlink="">
      <cdr:nvSpPr>
        <cdr:cNvPr id="16" name="TextBox 1">
          <a:extLst xmlns:a="http://schemas.openxmlformats.org/drawingml/2006/main">
            <a:ext uri="{FF2B5EF4-FFF2-40B4-BE49-F238E27FC236}">
              <a16:creationId xmlns:a16="http://schemas.microsoft.com/office/drawing/2014/main" id="{7262434C-3431-2410-B19C-ABAC458A1347}"/>
            </a:ext>
          </a:extLst>
        </cdr:cNvPr>
        <cdr:cNvSpPr txBox="1"/>
      </cdr:nvSpPr>
      <cdr:spPr>
        <a:xfrm xmlns:a="http://schemas.openxmlformats.org/drawingml/2006/main">
          <a:off x="774700" y="933450"/>
          <a:ext cx="4140200" cy="577850"/>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0" baseline="0">
              <a:solidFill>
                <a:schemeClr val="tx1">
                  <a:lumMod val="65000"/>
                  <a:lumOff val="35000"/>
                </a:schemeClr>
              </a:solidFill>
            </a:rPr>
            <a:t>Climate-change most endorsing response in the likely mixed-mode envelope that bounds this response.</a:t>
          </a:r>
          <a:endParaRPr lang="en-GB" sz="1400" b="0">
            <a:solidFill>
              <a:schemeClr val="tx1">
                <a:lumMod val="65000"/>
                <a:lumOff val="35000"/>
              </a:schemeClr>
            </a:solidFill>
          </a:endParaRPr>
        </a:p>
      </cdr:txBody>
    </cdr:sp>
  </cdr:relSizeAnchor>
</c:userShapes>
</file>

<file path=xl/drawings/drawing72.xml><?xml version="1.0" encoding="utf-8"?>
<c:userShapes xmlns:c="http://schemas.openxmlformats.org/drawingml/2006/chart">
  <cdr:relSizeAnchor xmlns:cdr="http://schemas.openxmlformats.org/drawingml/2006/chartDrawing">
    <cdr:from>
      <cdr:x>0.07635</cdr:x>
      <cdr:y>0.1354</cdr:y>
    </cdr:from>
    <cdr:to>
      <cdr:x>0.31406</cdr:x>
      <cdr:y>0.30935</cdr:y>
    </cdr:to>
    <cdr:sp macro="" textlink="">
      <cdr:nvSpPr>
        <cdr:cNvPr id="3" name="TextBox 1">
          <a:extLst xmlns:a="http://schemas.openxmlformats.org/drawingml/2006/main">
            <a:ext uri="{FF2B5EF4-FFF2-40B4-BE49-F238E27FC236}">
              <a16:creationId xmlns:a16="http://schemas.microsoft.com/office/drawing/2014/main" id="{E5169805-EF74-4454-8079-8339375DB9BC}"/>
            </a:ext>
          </a:extLst>
        </cdr:cNvPr>
        <cdr:cNvSpPr txBox="1"/>
      </cdr:nvSpPr>
      <cdr:spPr>
        <a:xfrm xmlns:a="http://schemas.openxmlformats.org/drawingml/2006/main">
          <a:off x="838225" y="950493"/>
          <a:ext cx="2609853" cy="1221116"/>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400" b="1">
              <a:solidFill>
                <a:schemeClr val="bg1">
                  <a:lumMod val="50000"/>
                </a:schemeClr>
              </a:solidFill>
            </a:rPr>
            <a:t>GREY</a:t>
          </a:r>
          <a:r>
            <a:rPr lang="en-GB" sz="1400">
              <a:solidFill>
                <a:schemeClr val="bg1">
                  <a:lumMod val="50000"/>
                </a:schemeClr>
              </a:solidFill>
            </a:rPr>
            <a:t> = "Am participating" or "Definitely would" participate in a citizen's campaign to convince leaders to take action to reduce climate change</a:t>
          </a:r>
          <a:r>
            <a:rPr lang="en-GB" sz="1100"/>
            <a:t>.</a:t>
          </a:r>
        </a:p>
      </cdr:txBody>
    </cdr:sp>
  </cdr:relSizeAnchor>
  <cdr:relSizeAnchor xmlns:cdr="http://schemas.openxmlformats.org/drawingml/2006/chartDrawing">
    <cdr:from>
      <cdr:x>0.10584</cdr:x>
      <cdr:y>0.81592</cdr:y>
    </cdr:from>
    <cdr:to>
      <cdr:x>0.19201</cdr:x>
      <cdr:y>0.86115</cdr:y>
    </cdr:to>
    <cdr:sp macro="" textlink="">
      <cdr:nvSpPr>
        <cdr:cNvPr id="8" name="TextBox 1">
          <a:extLst xmlns:a="http://schemas.openxmlformats.org/drawingml/2006/main">
            <a:ext uri="{FF2B5EF4-FFF2-40B4-BE49-F238E27FC236}">
              <a16:creationId xmlns:a16="http://schemas.microsoft.com/office/drawing/2014/main" id="{B2C2FB98-AAFB-42C6-AA62-4E9D5F554085}"/>
            </a:ext>
          </a:extLst>
        </cdr:cNvPr>
        <cdr:cNvSpPr txBox="1"/>
      </cdr:nvSpPr>
      <cdr:spPr>
        <a:xfrm xmlns:a="http://schemas.openxmlformats.org/drawingml/2006/main">
          <a:off x="1162082" y="5727690"/>
          <a:ext cx="946074" cy="317511"/>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400" b="1">
              <a:solidFill>
                <a:schemeClr val="bg1">
                  <a:lumMod val="50000"/>
                </a:schemeClr>
              </a:solidFill>
            </a:rPr>
            <a:t>p = 1.1E-6</a:t>
          </a:r>
          <a:endParaRPr lang="en-GB" sz="1100">
            <a:solidFill>
              <a:schemeClr val="bg1">
                <a:lumMod val="50000"/>
              </a:schemeClr>
            </a:solidFill>
          </a:endParaRPr>
        </a:p>
      </cdr:txBody>
    </cdr:sp>
  </cdr:relSizeAnchor>
  <cdr:relSizeAnchor xmlns:cdr="http://schemas.openxmlformats.org/drawingml/2006/chartDrawing">
    <cdr:from>
      <cdr:x>0.00463</cdr:x>
      <cdr:y>0.00724</cdr:y>
    </cdr:from>
    <cdr:to>
      <cdr:x>0.06593</cdr:x>
      <cdr:y>0.06242</cdr:y>
    </cdr:to>
    <cdr:sp macro="" textlink="">
      <cdr:nvSpPr>
        <cdr:cNvPr id="9" name="TextBox 1">
          <a:extLst xmlns:a="http://schemas.openxmlformats.org/drawingml/2006/main">
            <a:ext uri="{FF2B5EF4-FFF2-40B4-BE49-F238E27FC236}">
              <a16:creationId xmlns:a16="http://schemas.microsoft.com/office/drawing/2014/main" id="{5ED9D6C9-97DD-4AFA-BC67-5C1FD0B0387A}"/>
            </a:ext>
          </a:extLst>
        </cdr:cNvPr>
        <cdr:cNvSpPr txBox="1"/>
      </cdr:nvSpPr>
      <cdr:spPr>
        <a:xfrm xmlns:a="http://schemas.openxmlformats.org/drawingml/2006/main">
          <a:off x="50800" y="50800"/>
          <a:ext cx="673089" cy="38736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2000" b="1"/>
            <a:t>'Y3'</a:t>
          </a:r>
        </a:p>
      </cdr:txBody>
    </cdr:sp>
  </cdr:relSizeAnchor>
  <cdr:relSizeAnchor xmlns:cdr="http://schemas.openxmlformats.org/drawingml/2006/chartDrawing">
    <cdr:from>
      <cdr:x>0.21747</cdr:x>
      <cdr:y>0.23157</cdr:y>
    </cdr:from>
    <cdr:to>
      <cdr:x>0.81955</cdr:x>
      <cdr:y>0.75079</cdr:y>
    </cdr:to>
    <cdr:cxnSp macro="">
      <cdr:nvCxnSpPr>
        <cdr:cNvPr id="5" name="Straight Connector 4">
          <a:extLst xmlns:a="http://schemas.openxmlformats.org/drawingml/2006/main">
            <a:ext uri="{FF2B5EF4-FFF2-40B4-BE49-F238E27FC236}">
              <a16:creationId xmlns:a16="http://schemas.microsoft.com/office/drawing/2014/main" id="{0167FBA8-4D82-1614-D59F-D62A367FC548}"/>
            </a:ext>
          </a:extLst>
        </cdr:cNvPr>
        <cdr:cNvCxnSpPr/>
      </cdr:nvCxnSpPr>
      <cdr:spPr>
        <a:xfrm xmlns:a="http://schemas.openxmlformats.org/drawingml/2006/main" flipV="1">
          <a:off x="2387600" y="1625600"/>
          <a:ext cx="6610350" cy="3644900"/>
        </a:xfrm>
        <a:prstGeom xmlns:a="http://schemas.openxmlformats.org/drawingml/2006/main" prst="line">
          <a:avLst/>
        </a:prstGeom>
        <a:ln xmlns:a="http://schemas.openxmlformats.org/drawingml/2006/main" w="19050">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0.21805</cdr:x>
      <cdr:y>0.80416</cdr:y>
    </cdr:from>
    <cdr:to>
      <cdr:x>0.81666</cdr:x>
      <cdr:y>0.85753</cdr:y>
    </cdr:to>
    <cdr:cxnSp macro="">
      <cdr:nvCxnSpPr>
        <cdr:cNvPr id="10" name="Straight Connector 9">
          <a:extLst xmlns:a="http://schemas.openxmlformats.org/drawingml/2006/main">
            <a:ext uri="{FF2B5EF4-FFF2-40B4-BE49-F238E27FC236}">
              <a16:creationId xmlns:a16="http://schemas.microsoft.com/office/drawing/2014/main" id="{B832330A-DAB3-0439-A716-AD8DE253AC26}"/>
            </a:ext>
          </a:extLst>
        </cdr:cNvPr>
        <cdr:cNvCxnSpPr/>
      </cdr:nvCxnSpPr>
      <cdr:spPr>
        <a:xfrm xmlns:a="http://schemas.openxmlformats.org/drawingml/2006/main">
          <a:off x="2393950" y="5645150"/>
          <a:ext cx="6572250" cy="374650"/>
        </a:xfrm>
        <a:prstGeom xmlns:a="http://schemas.openxmlformats.org/drawingml/2006/main" prst="line">
          <a:avLst/>
        </a:prstGeom>
        <a:ln xmlns:a="http://schemas.openxmlformats.org/drawingml/2006/main" w="19050">
          <a:solidFill>
            <a:schemeClr val="accent2"/>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0.82302</cdr:x>
      <cdr:y>0.1773</cdr:y>
    </cdr:from>
    <cdr:to>
      <cdr:x>0.87623</cdr:x>
      <cdr:y>0.22253</cdr:y>
    </cdr:to>
    <cdr:sp macro="" textlink="">
      <cdr:nvSpPr>
        <cdr:cNvPr id="15" name="TextBox 1">
          <a:extLst xmlns:a="http://schemas.openxmlformats.org/drawingml/2006/main">
            <a:ext uri="{FF2B5EF4-FFF2-40B4-BE49-F238E27FC236}">
              <a16:creationId xmlns:a16="http://schemas.microsoft.com/office/drawing/2014/main" id="{C27C6F17-1AEE-3670-36C5-AEECF98A246F}"/>
            </a:ext>
          </a:extLst>
        </cdr:cNvPr>
        <cdr:cNvSpPr txBox="1"/>
      </cdr:nvSpPr>
      <cdr:spPr>
        <a:xfrm xmlns:a="http://schemas.openxmlformats.org/drawingml/2006/main">
          <a:off x="9036050" y="1244600"/>
          <a:ext cx="584200" cy="317511"/>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600" b="1">
              <a:solidFill>
                <a:schemeClr val="accent1"/>
              </a:solidFill>
            </a:rPr>
            <a:t>MSA</a:t>
          </a:r>
          <a:endParaRPr lang="en-GB" sz="1600">
            <a:solidFill>
              <a:schemeClr val="accent1"/>
            </a:solidFill>
          </a:endParaRPr>
        </a:p>
      </cdr:txBody>
    </cdr:sp>
  </cdr:relSizeAnchor>
  <cdr:relSizeAnchor xmlns:cdr="http://schemas.openxmlformats.org/drawingml/2006/chartDrawing">
    <cdr:from>
      <cdr:x>0.82186</cdr:x>
      <cdr:y>0.83401</cdr:y>
    </cdr:from>
    <cdr:to>
      <cdr:x>0.86235</cdr:x>
      <cdr:y>0.87924</cdr:y>
    </cdr:to>
    <cdr:sp macro="" textlink="">
      <cdr:nvSpPr>
        <cdr:cNvPr id="16" name="TextBox 1">
          <a:extLst xmlns:a="http://schemas.openxmlformats.org/drawingml/2006/main">
            <a:ext uri="{FF2B5EF4-FFF2-40B4-BE49-F238E27FC236}">
              <a16:creationId xmlns:a16="http://schemas.microsoft.com/office/drawing/2014/main" id="{69D6B132-7E16-8ED3-3245-C81C70AF0469}"/>
            </a:ext>
          </a:extLst>
        </cdr:cNvPr>
        <cdr:cNvSpPr txBox="1"/>
      </cdr:nvSpPr>
      <cdr:spPr>
        <a:xfrm xmlns:a="http://schemas.openxmlformats.org/drawingml/2006/main">
          <a:off x="9023350" y="5854700"/>
          <a:ext cx="444500" cy="317511"/>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600" b="1">
              <a:solidFill>
                <a:schemeClr val="accent2"/>
              </a:solidFill>
            </a:rPr>
            <a:t>FC</a:t>
          </a:r>
          <a:endParaRPr lang="en-GB" sz="1600">
            <a:solidFill>
              <a:schemeClr val="accent2"/>
            </a:solidFill>
          </a:endParaRPr>
        </a:p>
      </cdr:txBody>
    </cdr:sp>
  </cdr:relSizeAnchor>
</c:userShapes>
</file>

<file path=xl/drawings/drawing73.xml><?xml version="1.0" encoding="utf-8"?>
<c:userShapes xmlns:c="http://schemas.openxmlformats.org/drawingml/2006/chart">
  <cdr:relSizeAnchor xmlns:cdr="http://schemas.openxmlformats.org/drawingml/2006/chartDrawing">
    <cdr:from>
      <cdr:x>0.81647</cdr:x>
      <cdr:y>0.12918</cdr:y>
    </cdr:from>
    <cdr:to>
      <cdr:x>0.96693</cdr:x>
      <cdr:y>0.23487</cdr:y>
    </cdr:to>
    <cdr:sp macro="" textlink="">
      <cdr:nvSpPr>
        <cdr:cNvPr id="2" name="TextBox 1">
          <a:extLst xmlns:a="http://schemas.openxmlformats.org/drawingml/2006/main">
            <a:ext uri="{FF2B5EF4-FFF2-40B4-BE49-F238E27FC236}">
              <a16:creationId xmlns:a16="http://schemas.microsoft.com/office/drawing/2014/main" id="{C0DF75FF-9861-CE10-403A-C5A170536075}"/>
            </a:ext>
          </a:extLst>
        </cdr:cNvPr>
        <cdr:cNvSpPr txBox="1"/>
      </cdr:nvSpPr>
      <cdr:spPr>
        <a:xfrm xmlns:a="http://schemas.openxmlformats.org/drawingml/2006/main">
          <a:off x="8466459" y="908050"/>
          <a:ext cx="1560191" cy="742950"/>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aseline="0">
              <a:solidFill>
                <a:schemeClr val="accent1"/>
              </a:solidFill>
            </a:rPr>
            <a:t>I need a lot or some more information</a:t>
          </a:r>
          <a:endParaRPr lang="en-GB" sz="1100">
            <a:solidFill>
              <a:schemeClr val="accent1"/>
            </a:solidFill>
          </a:endParaRPr>
        </a:p>
      </cdr:txBody>
    </cdr:sp>
  </cdr:relSizeAnchor>
  <cdr:relSizeAnchor xmlns:cdr="http://schemas.openxmlformats.org/drawingml/2006/chartDrawing">
    <cdr:from>
      <cdr:x>0.81629</cdr:x>
      <cdr:y>0.71725</cdr:y>
    </cdr:from>
    <cdr:to>
      <cdr:x>0.95101</cdr:x>
      <cdr:y>0.81572</cdr:y>
    </cdr:to>
    <cdr:sp macro="" textlink="">
      <cdr:nvSpPr>
        <cdr:cNvPr id="3" name="TextBox 1">
          <a:extLst xmlns:a="http://schemas.openxmlformats.org/drawingml/2006/main">
            <a:ext uri="{FF2B5EF4-FFF2-40B4-BE49-F238E27FC236}">
              <a16:creationId xmlns:a16="http://schemas.microsoft.com/office/drawing/2014/main" id="{AC62BA62-E37F-7BD7-3A31-AF6409F8194D}"/>
            </a:ext>
          </a:extLst>
        </cdr:cNvPr>
        <cdr:cNvSpPr txBox="1"/>
      </cdr:nvSpPr>
      <cdr:spPr>
        <a:xfrm xmlns:a="http://schemas.openxmlformats.org/drawingml/2006/main">
          <a:off x="8464550" y="5041900"/>
          <a:ext cx="1397000" cy="692150"/>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aseline="0">
              <a:solidFill>
                <a:schemeClr val="accent2"/>
              </a:solidFill>
            </a:rPr>
            <a:t>I need little or no information</a:t>
          </a:r>
          <a:endParaRPr lang="en-GB" sz="1100">
            <a:solidFill>
              <a:schemeClr val="accent2"/>
            </a:solidFill>
          </a:endParaRPr>
        </a:p>
      </cdr:txBody>
    </cdr:sp>
  </cdr:relSizeAnchor>
  <cdr:relSizeAnchor xmlns:cdr="http://schemas.openxmlformats.org/drawingml/2006/chartDrawing">
    <cdr:from>
      <cdr:x>0.0049</cdr:x>
      <cdr:y>0.00723</cdr:y>
    </cdr:from>
    <cdr:to>
      <cdr:x>0.06981</cdr:x>
      <cdr:y>0.06233</cdr:y>
    </cdr:to>
    <cdr:sp macro="" textlink="">
      <cdr:nvSpPr>
        <cdr:cNvPr id="4" name="TextBox 1">
          <a:extLst xmlns:a="http://schemas.openxmlformats.org/drawingml/2006/main">
            <a:ext uri="{FF2B5EF4-FFF2-40B4-BE49-F238E27FC236}">
              <a16:creationId xmlns:a16="http://schemas.microsoft.com/office/drawing/2014/main" id="{86AD1A98-52DC-6040-DF34-1FA4FDFB1C4A}"/>
            </a:ext>
          </a:extLst>
        </cdr:cNvPr>
        <cdr:cNvSpPr txBox="1"/>
      </cdr:nvSpPr>
      <cdr:spPr>
        <a:xfrm xmlns:a="http://schemas.openxmlformats.org/drawingml/2006/main">
          <a:off x="50800" y="50800"/>
          <a:ext cx="673089" cy="38736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2000" b="1"/>
            <a:t>'Y4'</a:t>
          </a:r>
        </a:p>
      </cdr:txBody>
    </cdr:sp>
  </cdr:relSizeAnchor>
  <cdr:relSizeAnchor xmlns:cdr="http://schemas.openxmlformats.org/drawingml/2006/chartDrawing">
    <cdr:from>
      <cdr:x>0.10839</cdr:x>
      <cdr:y>0.57004</cdr:y>
    </cdr:from>
    <cdr:to>
      <cdr:x>0.19718</cdr:x>
      <cdr:y>0.61436</cdr:y>
    </cdr:to>
    <cdr:sp macro="" textlink="">
      <cdr:nvSpPr>
        <cdr:cNvPr id="5" name="TextBox 1">
          <a:extLst xmlns:a="http://schemas.openxmlformats.org/drawingml/2006/main">
            <a:ext uri="{FF2B5EF4-FFF2-40B4-BE49-F238E27FC236}">
              <a16:creationId xmlns:a16="http://schemas.microsoft.com/office/drawing/2014/main" id="{74B44A70-D18F-BB9B-194A-FD63A834B595}"/>
            </a:ext>
          </a:extLst>
        </cdr:cNvPr>
        <cdr:cNvSpPr txBox="1"/>
      </cdr:nvSpPr>
      <cdr:spPr>
        <a:xfrm xmlns:a="http://schemas.openxmlformats.org/drawingml/2006/main">
          <a:off x="1123950" y="4083050"/>
          <a:ext cx="920674" cy="317511"/>
        </a:xfrm>
        <a:prstGeom xmlns:a="http://schemas.openxmlformats.org/drawingml/2006/main" prst="rect">
          <a:avLst/>
        </a:prstGeom>
        <a:noFill xmlns:a="http://schemas.openxmlformats.org/drawingml/2006/main"/>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400" b="1">
              <a:solidFill>
                <a:schemeClr val="accent1"/>
              </a:solidFill>
            </a:rPr>
            <a:t>p = 2E-8</a:t>
          </a:r>
          <a:endParaRPr lang="en-GB" sz="1100">
            <a:solidFill>
              <a:schemeClr val="accent1"/>
            </a:solidFill>
          </a:endParaRPr>
        </a:p>
      </cdr:txBody>
    </cdr:sp>
  </cdr:relSizeAnchor>
  <cdr:relSizeAnchor xmlns:cdr="http://schemas.openxmlformats.org/drawingml/2006/chartDrawing">
    <cdr:from>
      <cdr:x>0.11451</cdr:x>
      <cdr:y>0.31028</cdr:y>
    </cdr:from>
    <cdr:to>
      <cdr:x>0.19595</cdr:x>
      <cdr:y>0.35461</cdr:y>
    </cdr:to>
    <cdr:sp macro="" textlink="">
      <cdr:nvSpPr>
        <cdr:cNvPr id="6" name="TextBox 1">
          <a:extLst xmlns:a="http://schemas.openxmlformats.org/drawingml/2006/main">
            <a:ext uri="{FF2B5EF4-FFF2-40B4-BE49-F238E27FC236}">
              <a16:creationId xmlns:a16="http://schemas.microsoft.com/office/drawing/2014/main" id="{74B44A70-D18F-BB9B-194A-FD63A834B595}"/>
            </a:ext>
          </a:extLst>
        </cdr:cNvPr>
        <cdr:cNvSpPr txBox="1"/>
      </cdr:nvSpPr>
      <cdr:spPr>
        <a:xfrm xmlns:a="http://schemas.openxmlformats.org/drawingml/2006/main">
          <a:off x="1187450" y="2222500"/>
          <a:ext cx="844474" cy="317511"/>
        </a:xfrm>
        <a:prstGeom xmlns:a="http://schemas.openxmlformats.org/drawingml/2006/main" prst="rect">
          <a:avLst/>
        </a:prstGeom>
        <a:noFill xmlns:a="http://schemas.openxmlformats.org/drawingml/2006/main"/>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400" b="1">
              <a:solidFill>
                <a:schemeClr val="accent2"/>
              </a:solidFill>
            </a:rPr>
            <a:t>p = 2E-9</a:t>
          </a:r>
          <a:endParaRPr lang="en-GB" sz="1100">
            <a:solidFill>
              <a:schemeClr val="accent2"/>
            </a:solidFill>
          </a:endParaRPr>
        </a:p>
      </cdr:txBody>
    </cdr:sp>
  </cdr:relSizeAnchor>
</c:userShapes>
</file>

<file path=xl/drawings/drawing74.xml><?xml version="1.0" encoding="utf-8"?>
<c:userShapes xmlns:c="http://schemas.openxmlformats.org/drawingml/2006/chart">
  <cdr:relSizeAnchor xmlns:cdr="http://schemas.openxmlformats.org/drawingml/2006/chartDrawing">
    <cdr:from>
      <cdr:x>0.00463</cdr:x>
      <cdr:y>0.00709</cdr:y>
    </cdr:from>
    <cdr:to>
      <cdr:x>0.06597</cdr:x>
      <cdr:y>0.06214</cdr:y>
    </cdr:to>
    <cdr:sp macro="" textlink="">
      <cdr:nvSpPr>
        <cdr:cNvPr id="2" name="TextBox 1">
          <a:extLst xmlns:a="http://schemas.openxmlformats.org/drawingml/2006/main">
            <a:ext uri="{FF2B5EF4-FFF2-40B4-BE49-F238E27FC236}">
              <a16:creationId xmlns:a16="http://schemas.microsoft.com/office/drawing/2014/main" id="{CE48FA5E-8655-7855-4484-D3C23421AF93}"/>
            </a:ext>
          </a:extLst>
        </cdr:cNvPr>
        <cdr:cNvSpPr txBox="1"/>
      </cdr:nvSpPr>
      <cdr:spPr>
        <a:xfrm xmlns:a="http://schemas.openxmlformats.org/drawingml/2006/main">
          <a:off x="50800" y="50800"/>
          <a:ext cx="673089" cy="394708"/>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2000" b="1"/>
            <a:t>'Y5'</a:t>
          </a:r>
        </a:p>
      </cdr:txBody>
    </cdr:sp>
  </cdr:relSizeAnchor>
  <cdr:relSizeAnchor xmlns:cdr="http://schemas.openxmlformats.org/drawingml/2006/chartDrawing">
    <cdr:from>
      <cdr:x>0.21759</cdr:x>
      <cdr:y>0.22232</cdr:y>
    </cdr:from>
    <cdr:to>
      <cdr:x>0.81887</cdr:x>
      <cdr:y>0.61293</cdr:y>
    </cdr:to>
    <cdr:cxnSp macro="">
      <cdr:nvCxnSpPr>
        <cdr:cNvPr id="3" name="Straight Connector 2">
          <a:extLst xmlns:a="http://schemas.openxmlformats.org/drawingml/2006/main">
            <a:ext uri="{FF2B5EF4-FFF2-40B4-BE49-F238E27FC236}">
              <a16:creationId xmlns:a16="http://schemas.microsoft.com/office/drawing/2014/main" id="{6740AFB9-CDE9-CDE3-46F3-E8D26BAF5414}"/>
            </a:ext>
          </a:extLst>
        </cdr:cNvPr>
        <cdr:cNvCxnSpPr/>
      </cdr:nvCxnSpPr>
      <cdr:spPr>
        <a:xfrm xmlns:a="http://schemas.openxmlformats.org/drawingml/2006/main" flipV="1">
          <a:off x="2387600" y="1593850"/>
          <a:ext cx="6597650" cy="2800336"/>
        </a:xfrm>
        <a:prstGeom xmlns:a="http://schemas.openxmlformats.org/drawingml/2006/main" prst="line">
          <a:avLst/>
        </a:prstGeom>
        <a:ln xmlns:a="http://schemas.openxmlformats.org/drawingml/2006/main" w="19050">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0.21875</cdr:x>
      <cdr:y>0.69442</cdr:y>
    </cdr:from>
    <cdr:to>
      <cdr:x>0.8206</cdr:x>
      <cdr:y>0.81134</cdr:y>
    </cdr:to>
    <cdr:cxnSp macro="">
      <cdr:nvCxnSpPr>
        <cdr:cNvPr id="7" name="Straight Connector 6">
          <a:extLst xmlns:a="http://schemas.openxmlformats.org/drawingml/2006/main">
            <a:ext uri="{FF2B5EF4-FFF2-40B4-BE49-F238E27FC236}">
              <a16:creationId xmlns:a16="http://schemas.microsoft.com/office/drawing/2014/main" id="{1F510792-01C5-78B3-C31A-EE99840A4084}"/>
            </a:ext>
          </a:extLst>
        </cdr:cNvPr>
        <cdr:cNvCxnSpPr/>
      </cdr:nvCxnSpPr>
      <cdr:spPr>
        <a:xfrm xmlns:a="http://schemas.openxmlformats.org/drawingml/2006/main">
          <a:off x="2400300" y="4978400"/>
          <a:ext cx="6604000" cy="838200"/>
        </a:xfrm>
        <a:prstGeom xmlns:a="http://schemas.openxmlformats.org/drawingml/2006/main" prst="line">
          <a:avLst/>
        </a:prstGeom>
        <a:ln xmlns:a="http://schemas.openxmlformats.org/drawingml/2006/main" w="19050">
          <a:solidFill>
            <a:schemeClr val="accent2"/>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0.8287</cdr:x>
      <cdr:y>0.18778</cdr:y>
    </cdr:from>
    <cdr:to>
      <cdr:x>0.88194</cdr:x>
      <cdr:y>0.23207</cdr:y>
    </cdr:to>
    <cdr:sp macro="" textlink="">
      <cdr:nvSpPr>
        <cdr:cNvPr id="9" name="TextBox 1">
          <a:extLst xmlns:a="http://schemas.openxmlformats.org/drawingml/2006/main">
            <a:ext uri="{FF2B5EF4-FFF2-40B4-BE49-F238E27FC236}">
              <a16:creationId xmlns:a16="http://schemas.microsoft.com/office/drawing/2014/main" id="{DB1AF011-4BC9-214C-40D0-B6BCF7A78DF2}"/>
            </a:ext>
          </a:extLst>
        </cdr:cNvPr>
        <cdr:cNvSpPr txBox="1"/>
      </cdr:nvSpPr>
      <cdr:spPr>
        <a:xfrm xmlns:a="http://schemas.openxmlformats.org/drawingml/2006/main">
          <a:off x="9093200" y="1346200"/>
          <a:ext cx="584201" cy="317511"/>
        </a:xfrm>
        <a:prstGeom xmlns:a="http://schemas.openxmlformats.org/drawingml/2006/main" prst="rect">
          <a:avLst/>
        </a:prstGeom>
        <a:noFill xmlns:a="http://schemas.openxmlformats.org/drawingml/2006/main"/>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600" b="1">
              <a:solidFill>
                <a:schemeClr val="accent1"/>
              </a:solidFill>
            </a:rPr>
            <a:t>WA</a:t>
          </a:r>
          <a:endParaRPr lang="en-GB" sz="1600">
            <a:solidFill>
              <a:schemeClr val="accent1"/>
            </a:solidFill>
          </a:endParaRPr>
        </a:p>
      </cdr:txBody>
    </cdr:sp>
  </cdr:relSizeAnchor>
  <cdr:relSizeAnchor xmlns:cdr="http://schemas.openxmlformats.org/drawingml/2006/chartDrawing">
    <cdr:from>
      <cdr:x>0.82755</cdr:x>
      <cdr:y>0.78831</cdr:y>
    </cdr:from>
    <cdr:to>
      <cdr:x>0.875</cdr:x>
      <cdr:y>0.8388</cdr:y>
    </cdr:to>
    <cdr:sp macro="" textlink="">
      <cdr:nvSpPr>
        <cdr:cNvPr id="10" name="TextBox 1">
          <a:extLst xmlns:a="http://schemas.openxmlformats.org/drawingml/2006/main">
            <a:ext uri="{FF2B5EF4-FFF2-40B4-BE49-F238E27FC236}">
              <a16:creationId xmlns:a16="http://schemas.microsoft.com/office/drawing/2014/main" id="{187B3C18-027C-2AD8-B7C1-0B0588BC5279}"/>
            </a:ext>
          </a:extLst>
        </cdr:cNvPr>
        <cdr:cNvSpPr txBox="1"/>
      </cdr:nvSpPr>
      <cdr:spPr>
        <a:xfrm xmlns:a="http://schemas.openxmlformats.org/drawingml/2006/main">
          <a:off x="9080501" y="5651500"/>
          <a:ext cx="520700" cy="361950"/>
        </a:xfrm>
        <a:prstGeom xmlns:a="http://schemas.openxmlformats.org/drawingml/2006/main" prst="rect">
          <a:avLst/>
        </a:prstGeom>
        <a:noFill xmlns:a="http://schemas.openxmlformats.org/drawingml/2006/main"/>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600" b="1">
              <a:solidFill>
                <a:schemeClr val="accent2"/>
              </a:solidFill>
            </a:rPr>
            <a:t>SC</a:t>
          </a:r>
          <a:endParaRPr lang="en-GB" sz="1600">
            <a:solidFill>
              <a:schemeClr val="accent2"/>
            </a:solidFill>
          </a:endParaRPr>
        </a:p>
      </cdr:txBody>
    </cdr:sp>
  </cdr:relSizeAnchor>
</c:userShapes>
</file>

<file path=xl/drawings/drawing75.xml><?xml version="1.0" encoding="utf-8"?>
<c:userShapes xmlns:c="http://schemas.openxmlformats.org/drawingml/2006/chart">
  <cdr:relSizeAnchor xmlns:cdr="http://schemas.openxmlformats.org/drawingml/2006/chartDrawing">
    <cdr:from>
      <cdr:x>0.00463</cdr:x>
      <cdr:y>0.00709</cdr:y>
    </cdr:from>
    <cdr:to>
      <cdr:x>0.06597</cdr:x>
      <cdr:y>0.06214</cdr:y>
    </cdr:to>
    <cdr:sp macro="" textlink="">
      <cdr:nvSpPr>
        <cdr:cNvPr id="2" name="TextBox 1">
          <a:extLst xmlns:a="http://schemas.openxmlformats.org/drawingml/2006/main">
            <a:ext uri="{FF2B5EF4-FFF2-40B4-BE49-F238E27FC236}">
              <a16:creationId xmlns:a16="http://schemas.microsoft.com/office/drawing/2014/main" id="{CE48FA5E-8655-7855-4484-D3C23421AF93}"/>
            </a:ext>
          </a:extLst>
        </cdr:cNvPr>
        <cdr:cNvSpPr txBox="1"/>
      </cdr:nvSpPr>
      <cdr:spPr>
        <a:xfrm xmlns:a="http://schemas.openxmlformats.org/drawingml/2006/main">
          <a:off x="50800" y="50800"/>
          <a:ext cx="673089" cy="394708"/>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2000" b="1"/>
            <a:t>'Y6'</a:t>
          </a:r>
        </a:p>
      </cdr:txBody>
    </cdr:sp>
  </cdr:relSizeAnchor>
  <cdr:relSizeAnchor xmlns:cdr="http://schemas.openxmlformats.org/drawingml/2006/chartDrawing">
    <cdr:from>
      <cdr:x>0.21759</cdr:x>
      <cdr:y>0.19575</cdr:y>
    </cdr:from>
    <cdr:to>
      <cdr:x>0.82002</cdr:x>
      <cdr:y>0.74845</cdr:y>
    </cdr:to>
    <cdr:cxnSp macro="">
      <cdr:nvCxnSpPr>
        <cdr:cNvPr id="3" name="Straight Connector 2">
          <a:extLst xmlns:a="http://schemas.openxmlformats.org/drawingml/2006/main">
            <a:ext uri="{FF2B5EF4-FFF2-40B4-BE49-F238E27FC236}">
              <a16:creationId xmlns:a16="http://schemas.microsoft.com/office/drawing/2014/main" id="{6740AFB9-CDE9-CDE3-46F3-E8D26BAF5414}"/>
            </a:ext>
          </a:extLst>
        </cdr:cNvPr>
        <cdr:cNvCxnSpPr/>
      </cdr:nvCxnSpPr>
      <cdr:spPr>
        <a:xfrm xmlns:a="http://schemas.openxmlformats.org/drawingml/2006/main" flipV="1">
          <a:off x="2387600" y="1403350"/>
          <a:ext cx="6610350" cy="3962400"/>
        </a:xfrm>
        <a:prstGeom xmlns:a="http://schemas.openxmlformats.org/drawingml/2006/main" prst="line">
          <a:avLst/>
        </a:prstGeom>
        <a:ln xmlns:a="http://schemas.openxmlformats.org/drawingml/2006/main" w="19050">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0.21644</cdr:x>
      <cdr:y>0.80248</cdr:y>
    </cdr:from>
    <cdr:to>
      <cdr:x>0.81944</cdr:x>
      <cdr:y>0.85562</cdr:y>
    </cdr:to>
    <cdr:cxnSp macro="">
      <cdr:nvCxnSpPr>
        <cdr:cNvPr id="7" name="Straight Connector 6">
          <a:extLst xmlns:a="http://schemas.openxmlformats.org/drawingml/2006/main">
            <a:ext uri="{FF2B5EF4-FFF2-40B4-BE49-F238E27FC236}">
              <a16:creationId xmlns:a16="http://schemas.microsoft.com/office/drawing/2014/main" id="{1F510792-01C5-78B3-C31A-EE99840A4084}"/>
            </a:ext>
          </a:extLst>
        </cdr:cNvPr>
        <cdr:cNvCxnSpPr/>
      </cdr:nvCxnSpPr>
      <cdr:spPr>
        <a:xfrm xmlns:a="http://schemas.openxmlformats.org/drawingml/2006/main">
          <a:off x="2374900" y="5753100"/>
          <a:ext cx="6616700" cy="381000"/>
        </a:xfrm>
        <a:prstGeom xmlns:a="http://schemas.openxmlformats.org/drawingml/2006/main" prst="line">
          <a:avLst/>
        </a:prstGeom>
        <a:ln xmlns:a="http://schemas.openxmlformats.org/drawingml/2006/main" w="19050">
          <a:solidFill>
            <a:schemeClr val="accent2"/>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0.82002</cdr:x>
      <cdr:y>0.16387</cdr:y>
    </cdr:from>
    <cdr:to>
      <cdr:x>0.87326</cdr:x>
      <cdr:y>0.20816</cdr:y>
    </cdr:to>
    <cdr:sp macro="" textlink="">
      <cdr:nvSpPr>
        <cdr:cNvPr id="9" name="TextBox 1">
          <a:extLst xmlns:a="http://schemas.openxmlformats.org/drawingml/2006/main">
            <a:ext uri="{FF2B5EF4-FFF2-40B4-BE49-F238E27FC236}">
              <a16:creationId xmlns:a16="http://schemas.microsoft.com/office/drawing/2014/main" id="{DB1AF011-4BC9-214C-40D0-B6BCF7A78DF2}"/>
            </a:ext>
          </a:extLst>
        </cdr:cNvPr>
        <cdr:cNvSpPr txBox="1"/>
      </cdr:nvSpPr>
      <cdr:spPr>
        <a:xfrm xmlns:a="http://schemas.openxmlformats.org/drawingml/2006/main">
          <a:off x="8997909" y="1174773"/>
          <a:ext cx="584192" cy="317522"/>
        </a:xfrm>
        <a:prstGeom xmlns:a="http://schemas.openxmlformats.org/drawingml/2006/main" prst="rect">
          <a:avLst/>
        </a:prstGeom>
        <a:noFill xmlns:a="http://schemas.openxmlformats.org/drawingml/2006/main"/>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600" b="1">
              <a:solidFill>
                <a:schemeClr val="accent1"/>
              </a:solidFill>
            </a:rPr>
            <a:t>MSA</a:t>
          </a:r>
          <a:endParaRPr lang="en-GB" sz="1600">
            <a:solidFill>
              <a:schemeClr val="accent1"/>
            </a:solidFill>
          </a:endParaRPr>
        </a:p>
      </cdr:txBody>
    </cdr:sp>
  </cdr:relSizeAnchor>
  <cdr:relSizeAnchor xmlns:cdr="http://schemas.openxmlformats.org/drawingml/2006/chartDrawing">
    <cdr:from>
      <cdr:x>0.82003</cdr:x>
      <cdr:y>0.83171</cdr:y>
    </cdr:from>
    <cdr:to>
      <cdr:x>0.86748</cdr:x>
      <cdr:y>0.8822</cdr:y>
    </cdr:to>
    <cdr:sp macro="" textlink="">
      <cdr:nvSpPr>
        <cdr:cNvPr id="10" name="TextBox 1">
          <a:extLst xmlns:a="http://schemas.openxmlformats.org/drawingml/2006/main">
            <a:ext uri="{FF2B5EF4-FFF2-40B4-BE49-F238E27FC236}">
              <a16:creationId xmlns:a16="http://schemas.microsoft.com/office/drawing/2014/main" id="{187B3C18-027C-2AD8-B7C1-0B0588BC5279}"/>
            </a:ext>
          </a:extLst>
        </cdr:cNvPr>
        <cdr:cNvSpPr txBox="1"/>
      </cdr:nvSpPr>
      <cdr:spPr>
        <a:xfrm xmlns:a="http://schemas.openxmlformats.org/drawingml/2006/main">
          <a:off x="8997991" y="5962663"/>
          <a:ext cx="520659" cy="361970"/>
        </a:xfrm>
        <a:prstGeom xmlns:a="http://schemas.openxmlformats.org/drawingml/2006/main" prst="rect">
          <a:avLst/>
        </a:prstGeom>
        <a:noFill xmlns:a="http://schemas.openxmlformats.org/drawingml/2006/main"/>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600" b="1">
              <a:solidFill>
                <a:schemeClr val="accent2"/>
              </a:solidFill>
            </a:rPr>
            <a:t>FC</a:t>
          </a:r>
          <a:endParaRPr lang="en-GB" sz="1600">
            <a:solidFill>
              <a:schemeClr val="accent2"/>
            </a:solidFill>
          </a:endParaRPr>
        </a:p>
      </cdr:txBody>
    </cdr:sp>
  </cdr:relSizeAnchor>
</c:userShapes>
</file>

<file path=xl/drawings/drawing76.xml><?xml version="1.0" encoding="utf-8"?>
<c:userShapes xmlns:c="http://schemas.openxmlformats.org/drawingml/2006/chart">
  <cdr:relSizeAnchor xmlns:cdr="http://schemas.openxmlformats.org/drawingml/2006/chartDrawing">
    <cdr:from>
      <cdr:x>0.80612</cdr:x>
      <cdr:y>0.57215</cdr:y>
    </cdr:from>
    <cdr:to>
      <cdr:x>0.92599</cdr:x>
      <cdr:y>0.64</cdr:y>
    </cdr:to>
    <cdr:sp macro="" textlink="">
      <cdr:nvSpPr>
        <cdr:cNvPr id="2" name="TextBox 1">
          <a:extLst xmlns:a="http://schemas.openxmlformats.org/drawingml/2006/main">
            <a:ext uri="{FF2B5EF4-FFF2-40B4-BE49-F238E27FC236}">
              <a16:creationId xmlns:a16="http://schemas.microsoft.com/office/drawing/2014/main" id="{96742F2D-2EE4-6351-2B69-5699593B37D8}"/>
            </a:ext>
          </a:extLst>
        </cdr:cNvPr>
        <cdr:cNvSpPr txBox="1"/>
      </cdr:nvSpPr>
      <cdr:spPr>
        <a:xfrm xmlns:a="http://schemas.openxmlformats.org/drawingml/2006/main">
          <a:off x="7867690" y="3587732"/>
          <a:ext cx="1169925" cy="425462"/>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0" baseline="0">
              <a:solidFill>
                <a:srgbClr val="FF0000"/>
              </a:solidFill>
            </a:rPr>
            <a:t>WC lifted by ~13</a:t>
          </a:r>
          <a:endParaRPr lang="en-GB" sz="1600" b="0">
            <a:solidFill>
              <a:srgbClr val="FF0000"/>
            </a:solidFill>
          </a:endParaRPr>
        </a:p>
      </cdr:txBody>
    </cdr:sp>
  </cdr:relSizeAnchor>
  <cdr:relSizeAnchor xmlns:cdr="http://schemas.openxmlformats.org/drawingml/2006/chartDrawing">
    <cdr:from>
      <cdr:x>0.22381</cdr:x>
      <cdr:y>0.31848</cdr:y>
    </cdr:from>
    <cdr:to>
      <cdr:x>0.81913</cdr:x>
      <cdr:y>0.60456</cdr:y>
    </cdr:to>
    <cdr:cxnSp macro="">
      <cdr:nvCxnSpPr>
        <cdr:cNvPr id="3" name="Straight Connector 2">
          <a:extLst xmlns:a="http://schemas.openxmlformats.org/drawingml/2006/main">
            <a:ext uri="{FF2B5EF4-FFF2-40B4-BE49-F238E27FC236}">
              <a16:creationId xmlns:a16="http://schemas.microsoft.com/office/drawing/2014/main" id="{41D5FB78-97FE-FE4A-A6F5-2B5A190661D7}"/>
            </a:ext>
          </a:extLst>
        </cdr:cNvPr>
        <cdr:cNvCxnSpPr/>
      </cdr:nvCxnSpPr>
      <cdr:spPr>
        <a:xfrm xmlns:a="http://schemas.openxmlformats.org/drawingml/2006/main" flipH="1" flipV="1">
          <a:off x="2184380" y="1997067"/>
          <a:ext cx="5810294" cy="1793900"/>
        </a:xfrm>
        <a:prstGeom xmlns:a="http://schemas.openxmlformats.org/drawingml/2006/main" prst="line">
          <a:avLst/>
        </a:prstGeom>
        <a:ln xmlns:a="http://schemas.openxmlformats.org/drawingml/2006/main" w="12700">
          <a:solidFill>
            <a:srgbClr val="FF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7.xml><?xml version="1.0" encoding="utf-8"?>
<c:userShapes xmlns:c="http://schemas.openxmlformats.org/drawingml/2006/chart">
  <cdr:relSizeAnchor xmlns:cdr="http://schemas.openxmlformats.org/drawingml/2006/chartDrawing">
    <cdr:from>
      <cdr:x>0.00463</cdr:x>
      <cdr:y>0.00709</cdr:y>
    </cdr:from>
    <cdr:to>
      <cdr:x>0.06597</cdr:x>
      <cdr:y>0.06214</cdr:y>
    </cdr:to>
    <cdr:sp macro="" textlink="">
      <cdr:nvSpPr>
        <cdr:cNvPr id="2" name="TextBox 1">
          <a:extLst xmlns:a="http://schemas.openxmlformats.org/drawingml/2006/main">
            <a:ext uri="{FF2B5EF4-FFF2-40B4-BE49-F238E27FC236}">
              <a16:creationId xmlns:a16="http://schemas.microsoft.com/office/drawing/2014/main" id="{CE48FA5E-8655-7855-4484-D3C23421AF93}"/>
            </a:ext>
          </a:extLst>
        </cdr:cNvPr>
        <cdr:cNvSpPr txBox="1"/>
      </cdr:nvSpPr>
      <cdr:spPr>
        <a:xfrm xmlns:a="http://schemas.openxmlformats.org/drawingml/2006/main">
          <a:off x="50800" y="50800"/>
          <a:ext cx="673089" cy="394708"/>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2000" b="1"/>
            <a:t>'Y7'</a:t>
          </a:r>
        </a:p>
      </cdr:txBody>
    </cdr:sp>
  </cdr:relSizeAnchor>
  <cdr:relSizeAnchor xmlns:cdr="http://schemas.openxmlformats.org/drawingml/2006/chartDrawing">
    <cdr:from>
      <cdr:x>0.10174</cdr:x>
      <cdr:y>0.5899</cdr:y>
    </cdr:from>
    <cdr:to>
      <cdr:x>0.36458</cdr:x>
      <cdr:y>0.74247</cdr:y>
    </cdr:to>
    <cdr:sp macro="" textlink="">
      <cdr:nvSpPr>
        <cdr:cNvPr id="4" name="TextBox 1">
          <a:extLst xmlns:a="http://schemas.openxmlformats.org/drawingml/2006/main">
            <a:ext uri="{FF2B5EF4-FFF2-40B4-BE49-F238E27FC236}">
              <a16:creationId xmlns:a16="http://schemas.microsoft.com/office/drawing/2014/main" id="{E1BC40B7-19AA-E96F-92FB-B854D2403F75}"/>
            </a:ext>
          </a:extLst>
        </cdr:cNvPr>
        <cdr:cNvSpPr txBox="1"/>
      </cdr:nvSpPr>
      <cdr:spPr>
        <a:xfrm xmlns:a="http://schemas.openxmlformats.org/drawingml/2006/main">
          <a:off x="1178401" y="4229100"/>
          <a:ext cx="3044349" cy="109379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a:solidFill>
                <a:schemeClr val="tx1">
                  <a:lumMod val="95000"/>
                  <a:lumOff val="5000"/>
                </a:schemeClr>
              </a:solidFill>
            </a:rPr>
            <a:t>OECD4: What part of climate change do you think is due to human activity? "A lot" and "Most"</a:t>
          </a:r>
        </a:p>
        <a:p xmlns:a="http://schemas.openxmlformats.org/drawingml/2006/main">
          <a:pPr algn="ctr"/>
          <a:r>
            <a:rPr lang="en-GB" sz="1400" b="1">
              <a:solidFill>
                <a:schemeClr val="tx1">
                  <a:lumMod val="95000"/>
                  <a:lumOff val="5000"/>
                </a:schemeClr>
              </a:solidFill>
            </a:rPr>
            <a:t>(for</a:t>
          </a:r>
          <a:r>
            <a:rPr lang="en-GB" sz="1400" b="1" baseline="0">
              <a:solidFill>
                <a:schemeClr val="tx1">
                  <a:lumMod val="95000"/>
                  <a:lumOff val="5000"/>
                </a:schemeClr>
              </a:solidFill>
            </a:rPr>
            <a:t> those who say "CC is real")</a:t>
          </a:r>
          <a:endParaRPr lang="en-GB" sz="1300" b="1">
            <a:solidFill>
              <a:schemeClr val="tx1">
                <a:lumMod val="95000"/>
                <a:lumOff val="5000"/>
              </a:schemeClr>
            </a:solidFill>
          </a:endParaRPr>
        </a:p>
      </cdr:txBody>
    </cdr:sp>
  </cdr:relSizeAnchor>
  <cdr:relSizeAnchor xmlns:cdr="http://schemas.openxmlformats.org/drawingml/2006/chartDrawing">
    <cdr:from>
      <cdr:x>0.31634</cdr:x>
      <cdr:y>0.42427</cdr:y>
    </cdr:from>
    <cdr:to>
      <cdr:x>0.57918</cdr:x>
      <cdr:y>0.57684</cdr:y>
    </cdr:to>
    <cdr:sp macro="" textlink="">
      <cdr:nvSpPr>
        <cdr:cNvPr id="5" name="TextBox 1">
          <a:extLst xmlns:a="http://schemas.openxmlformats.org/drawingml/2006/main">
            <a:ext uri="{FF2B5EF4-FFF2-40B4-BE49-F238E27FC236}">
              <a16:creationId xmlns:a16="http://schemas.microsoft.com/office/drawing/2014/main" id="{F9A96C81-A766-DCA7-F390-0E605FD10D25}"/>
            </a:ext>
          </a:extLst>
        </cdr:cNvPr>
        <cdr:cNvSpPr txBox="1"/>
      </cdr:nvSpPr>
      <cdr:spPr>
        <a:xfrm xmlns:a="http://schemas.openxmlformats.org/drawingml/2006/main">
          <a:off x="3663950" y="3041650"/>
          <a:ext cx="3044349" cy="109379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a:solidFill>
                <a:schemeClr val="tx1">
                  <a:lumMod val="50000"/>
                  <a:lumOff val="50000"/>
                </a:schemeClr>
              </a:solidFill>
            </a:rPr>
            <a:t>Levi</a:t>
          </a:r>
          <a:r>
            <a:rPr lang="en-GB" sz="1400" b="1" baseline="0">
              <a:solidFill>
                <a:schemeClr val="tx1">
                  <a:lumMod val="50000"/>
                  <a:lumOff val="50000"/>
                </a:schemeClr>
              </a:solidFill>
            </a:rPr>
            <a:t> 2021</a:t>
          </a:r>
          <a:r>
            <a:rPr lang="en-GB" sz="1400" b="1">
              <a:solidFill>
                <a:schemeClr val="tx1">
                  <a:lumMod val="50000"/>
                  <a:lumOff val="50000"/>
                </a:schemeClr>
              </a:solidFill>
            </a:rPr>
            <a:t>: Belief in human causation of Climate-Change,</a:t>
          </a:r>
          <a:r>
            <a:rPr lang="en-GB" sz="1400" b="1" baseline="0">
              <a:solidFill>
                <a:schemeClr val="tx1">
                  <a:lumMod val="50000"/>
                  <a:lumOff val="50000"/>
                </a:schemeClr>
              </a:solidFill>
            </a:rPr>
            <a:t> various wordings from several surveys merged</a:t>
          </a:r>
          <a:endParaRPr lang="en-GB" sz="1300" b="1">
            <a:solidFill>
              <a:schemeClr val="tx1">
                <a:lumMod val="50000"/>
                <a:lumOff val="50000"/>
              </a:schemeClr>
            </a:solidFill>
          </a:endParaRPr>
        </a:p>
      </cdr:txBody>
    </cdr:sp>
  </cdr:relSizeAnchor>
  <cdr:relSizeAnchor xmlns:cdr="http://schemas.openxmlformats.org/drawingml/2006/chartDrawing">
    <cdr:from>
      <cdr:x>0.17325</cdr:x>
      <cdr:y>0.42161</cdr:y>
    </cdr:from>
    <cdr:to>
      <cdr:x>0.19572</cdr:x>
      <cdr:y>0.6023</cdr:y>
    </cdr:to>
    <cdr:cxnSp macro="">
      <cdr:nvCxnSpPr>
        <cdr:cNvPr id="8" name="Straight Connector 7">
          <a:extLst xmlns:a="http://schemas.openxmlformats.org/drawingml/2006/main">
            <a:ext uri="{FF2B5EF4-FFF2-40B4-BE49-F238E27FC236}">
              <a16:creationId xmlns:a16="http://schemas.microsoft.com/office/drawing/2014/main" id="{2FD08539-9FF1-D338-A0B8-91D21F962A01}"/>
            </a:ext>
          </a:extLst>
        </cdr:cNvPr>
        <cdr:cNvCxnSpPr/>
      </cdr:nvCxnSpPr>
      <cdr:spPr>
        <a:xfrm xmlns:a="http://schemas.openxmlformats.org/drawingml/2006/main">
          <a:off x="2006600" y="3022600"/>
          <a:ext cx="260350" cy="1295400"/>
        </a:xfrm>
        <a:prstGeom xmlns:a="http://schemas.openxmlformats.org/drawingml/2006/main" prst="line">
          <a:avLst/>
        </a:prstGeom>
        <a:ln xmlns:a="http://schemas.openxmlformats.org/drawingml/2006/main" w="15875">
          <a:solidFill>
            <a:schemeClr val="tx1">
              <a:lumMod val="95000"/>
              <a:lumOff val="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8.xml><?xml version="1.0" encoding="utf-8"?>
<xdr:wsDr xmlns:xdr="http://schemas.openxmlformats.org/drawingml/2006/spreadsheetDrawing" xmlns:a="http://schemas.openxmlformats.org/drawingml/2006/main">
  <xdr:twoCellAnchor>
    <xdr:from>
      <xdr:col>4</xdr:col>
      <xdr:colOff>0</xdr:colOff>
      <xdr:row>99</xdr:row>
      <xdr:rowOff>0</xdr:rowOff>
    </xdr:from>
    <xdr:to>
      <xdr:col>22</xdr:col>
      <xdr:colOff>0</xdr:colOff>
      <xdr:row>149</xdr:row>
      <xdr:rowOff>31750</xdr:rowOff>
    </xdr:to>
    <xdr:graphicFrame macro="">
      <xdr:nvGraphicFramePr>
        <xdr:cNvPr id="2" name="Chart 1">
          <a:extLst>
            <a:ext uri="{FF2B5EF4-FFF2-40B4-BE49-F238E27FC236}">
              <a16:creationId xmlns:a16="http://schemas.microsoft.com/office/drawing/2014/main" id="{C5D4A12A-4D00-4DCF-A9D1-51CA0EEA7E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867</xdr:row>
      <xdr:rowOff>6350</xdr:rowOff>
    </xdr:from>
    <xdr:to>
      <xdr:col>23</xdr:col>
      <xdr:colOff>0</xdr:colOff>
      <xdr:row>909</xdr:row>
      <xdr:rowOff>177800</xdr:rowOff>
    </xdr:to>
    <xdr:graphicFrame macro="">
      <xdr:nvGraphicFramePr>
        <xdr:cNvPr id="6" name="Chart 5">
          <a:extLst>
            <a:ext uri="{FF2B5EF4-FFF2-40B4-BE49-F238E27FC236}">
              <a16:creationId xmlns:a16="http://schemas.microsoft.com/office/drawing/2014/main" id="{28DA3B9B-2EC9-43D1-BB72-3296D46B25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6350</xdr:colOff>
      <xdr:row>999</xdr:row>
      <xdr:rowOff>0</xdr:rowOff>
    </xdr:from>
    <xdr:to>
      <xdr:col>22</xdr:col>
      <xdr:colOff>6350</xdr:colOff>
      <xdr:row>1041</xdr:row>
      <xdr:rowOff>0</xdr:rowOff>
    </xdr:to>
    <xdr:graphicFrame macro="">
      <xdr:nvGraphicFramePr>
        <xdr:cNvPr id="7" name="Chart 6">
          <a:extLst>
            <a:ext uri="{FF2B5EF4-FFF2-40B4-BE49-F238E27FC236}">
              <a16:creationId xmlns:a16="http://schemas.microsoft.com/office/drawing/2014/main" id="{744E4B90-F693-44F9-94F0-279C4F1E9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0</xdr:colOff>
      <xdr:row>1425</xdr:row>
      <xdr:rowOff>0</xdr:rowOff>
    </xdr:from>
    <xdr:to>
      <xdr:col>23</xdr:col>
      <xdr:colOff>549276</xdr:colOff>
      <xdr:row>1468</xdr:row>
      <xdr:rowOff>63500</xdr:rowOff>
    </xdr:to>
    <xdr:graphicFrame macro="">
      <xdr:nvGraphicFramePr>
        <xdr:cNvPr id="9" name="Chart 8">
          <a:extLst>
            <a:ext uri="{FF2B5EF4-FFF2-40B4-BE49-F238E27FC236}">
              <a16:creationId xmlns:a16="http://schemas.microsoft.com/office/drawing/2014/main" id="{6E4358DC-81AE-4323-8A78-FC0001ACC3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0</xdr:colOff>
      <xdr:row>1473</xdr:row>
      <xdr:rowOff>0</xdr:rowOff>
    </xdr:from>
    <xdr:to>
      <xdr:col>22</xdr:col>
      <xdr:colOff>9525</xdr:colOff>
      <xdr:row>1512</xdr:row>
      <xdr:rowOff>31750</xdr:rowOff>
    </xdr:to>
    <xdr:graphicFrame macro="">
      <xdr:nvGraphicFramePr>
        <xdr:cNvPr id="10" name="Chart 9">
          <a:extLst>
            <a:ext uri="{FF2B5EF4-FFF2-40B4-BE49-F238E27FC236}">
              <a16:creationId xmlns:a16="http://schemas.microsoft.com/office/drawing/2014/main" id="{BC33FA70-03B3-4710-9C13-A430A30FA9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0</xdr:colOff>
      <xdr:row>820</xdr:row>
      <xdr:rowOff>0</xdr:rowOff>
    </xdr:from>
    <xdr:to>
      <xdr:col>23</xdr:col>
      <xdr:colOff>6350</xdr:colOff>
      <xdr:row>861</xdr:row>
      <xdr:rowOff>177800</xdr:rowOff>
    </xdr:to>
    <xdr:graphicFrame macro="">
      <xdr:nvGraphicFramePr>
        <xdr:cNvPr id="62" name="Chart 61">
          <a:extLst>
            <a:ext uri="{FF2B5EF4-FFF2-40B4-BE49-F238E27FC236}">
              <a16:creationId xmlns:a16="http://schemas.microsoft.com/office/drawing/2014/main" id="{3A3EA5D1-7A4E-4988-8501-E09D7721C8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0</xdr:colOff>
      <xdr:row>1571</xdr:row>
      <xdr:rowOff>0</xdr:rowOff>
    </xdr:from>
    <xdr:to>
      <xdr:col>22</xdr:col>
      <xdr:colOff>603250</xdr:colOff>
      <xdr:row>1612</xdr:row>
      <xdr:rowOff>0</xdr:rowOff>
    </xdr:to>
    <xdr:graphicFrame macro="">
      <xdr:nvGraphicFramePr>
        <xdr:cNvPr id="57" name="Chart 56">
          <a:extLst>
            <a:ext uri="{FF2B5EF4-FFF2-40B4-BE49-F238E27FC236}">
              <a16:creationId xmlns:a16="http://schemas.microsoft.com/office/drawing/2014/main" id="{62E3067A-8A3D-4536-A339-11E6D6AB88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234950</xdr:colOff>
      <xdr:row>1612</xdr:row>
      <xdr:rowOff>57150</xdr:rowOff>
    </xdr:from>
    <xdr:to>
      <xdr:col>7</xdr:col>
      <xdr:colOff>387350</xdr:colOff>
      <xdr:row>1612</xdr:row>
      <xdr:rowOff>203200</xdr:rowOff>
    </xdr:to>
    <xdr:sp macro="" textlink="">
      <xdr:nvSpPr>
        <xdr:cNvPr id="11" name="Oval 10">
          <a:extLst>
            <a:ext uri="{FF2B5EF4-FFF2-40B4-BE49-F238E27FC236}">
              <a16:creationId xmlns:a16="http://schemas.microsoft.com/office/drawing/2014/main" id="{AF7F0809-59CA-4E71-90DA-26E85856E1DC}"/>
            </a:ext>
          </a:extLst>
        </xdr:cNvPr>
        <xdr:cNvSpPr/>
      </xdr:nvSpPr>
      <xdr:spPr>
        <a:xfrm>
          <a:off x="5111750" y="143852900"/>
          <a:ext cx="152400" cy="146050"/>
        </a:xfrm>
        <a:prstGeom prst="ellipse">
          <a:avLst/>
        </a:prstGeom>
        <a:noFill/>
        <a:ln w="2540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234950</xdr:colOff>
      <xdr:row>1613</xdr:row>
      <xdr:rowOff>50800</xdr:rowOff>
    </xdr:from>
    <xdr:to>
      <xdr:col>7</xdr:col>
      <xdr:colOff>387350</xdr:colOff>
      <xdr:row>1613</xdr:row>
      <xdr:rowOff>196850</xdr:rowOff>
    </xdr:to>
    <xdr:sp macro="" textlink="">
      <xdr:nvSpPr>
        <xdr:cNvPr id="61" name="Oval 60">
          <a:extLst>
            <a:ext uri="{FF2B5EF4-FFF2-40B4-BE49-F238E27FC236}">
              <a16:creationId xmlns:a16="http://schemas.microsoft.com/office/drawing/2014/main" id="{1F1BFFF1-3959-4F68-A6F7-7E22AC9BCE22}"/>
            </a:ext>
          </a:extLst>
        </xdr:cNvPr>
        <xdr:cNvSpPr/>
      </xdr:nvSpPr>
      <xdr:spPr>
        <a:xfrm>
          <a:off x="5111750" y="144081500"/>
          <a:ext cx="152400" cy="146050"/>
        </a:xfrm>
        <a:prstGeom prst="ellipse">
          <a:avLst/>
        </a:prstGeom>
        <a:solidFill>
          <a:schemeClr val="tx1">
            <a:lumMod val="75000"/>
            <a:lumOff val="25000"/>
          </a:schemeClr>
        </a:solidFill>
        <a:ln w="254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209550</xdr:colOff>
      <xdr:row>1612</xdr:row>
      <xdr:rowOff>57150</xdr:rowOff>
    </xdr:from>
    <xdr:to>
      <xdr:col>13</xdr:col>
      <xdr:colOff>349250</xdr:colOff>
      <xdr:row>1612</xdr:row>
      <xdr:rowOff>177800</xdr:rowOff>
    </xdr:to>
    <xdr:sp macro="" textlink="">
      <xdr:nvSpPr>
        <xdr:cNvPr id="13" name="Rectangle 12">
          <a:extLst>
            <a:ext uri="{FF2B5EF4-FFF2-40B4-BE49-F238E27FC236}">
              <a16:creationId xmlns:a16="http://schemas.microsoft.com/office/drawing/2014/main" id="{B4900334-FED2-4C67-90C1-5A0A8B398C78}"/>
            </a:ext>
          </a:extLst>
        </xdr:cNvPr>
        <xdr:cNvSpPr/>
      </xdr:nvSpPr>
      <xdr:spPr>
        <a:xfrm>
          <a:off x="8743950" y="165811200"/>
          <a:ext cx="139700" cy="120650"/>
        </a:xfrm>
        <a:prstGeom prst="rect">
          <a:avLst/>
        </a:prstGeom>
        <a:noFill/>
        <a:ln w="2540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215900</xdr:colOff>
      <xdr:row>1613</xdr:row>
      <xdr:rowOff>63500</xdr:rowOff>
    </xdr:from>
    <xdr:to>
      <xdr:col>13</xdr:col>
      <xdr:colOff>355600</xdr:colOff>
      <xdr:row>1613</xdr:row>
      <xdr:rowOff>184150</xdr:rowOff>
    </xdr:to>
    <xdr:sp macro="" textlink="">
      <xdr:nvSpPr>
        <xdr:cNvPr id="64" name="Rectangle 63">
          <a:extLst>
            <a:ext uri="{FF2B5EF4-FFF2-40B4-BE49-F238E27FC236}">
              <a16:creationId xmlns:a16="http://schemas.microsoft.com/office/drawing/2014/main" id="{599B7E77-ABC4-47DA-B5EE-514112144908}"/>
            </a:ext>
          </a:extLst>
        </xdr:cNvPr>
        <xdr:cNvSpPr/>
      </xdr:nvSpPr>
      <xdr:spPr>
        <a:xfrm>
          <a:off x="8750300" y="144094200"/>
          <a:ext cx="139700" cy="120650"/>
        </a:xfrm>
        <a:prstGeom prst="rect">
          <a:avLst/>
        </a:prstGeom>
        <a:solidFill>
          <a:schemeClr val="tx1">
            <a:lumMod val="75000"/>
            <a:lumOff val="25000"/>
          </a:schemeClr>
        </a:solidFill>
        <a:ln w="254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215518</xdr:colOff>
      <xdr:row>1614</xdr:row>
      <xdr:rowOff>53566</xdr:rowOff>
    </xdr:from>
    <xdr:to>
      <xdr:col>5</xdr:col>
      <xdr:colOff>349969</xdr:colOff>
      <xdr:row>1614</xdr:row>
      <xdr:rowOff>178964</xdr:rowOff>
    </xdr:to>
    <xdr:sp macro="" textlink="">
      <xdr:nvSpPr>
        <xdr:cNvPr id="65" name="Rectangle 64">
          <a:extLst>
            <a:ext uri="{FF2B5EF4-FFF2-40B4-BE49-F238E27FC236}">
              <a16:creationId xmlns:a16="http://schemas.microsoft.com/office/drawing/2014/main" id="{953D6721-2BFF-46A9-A85C-09C4283B97D2}"/>
            </a:ext>
          </a:extLst>
        </xdr:cNvPr>
        <xdr:cNvSpPr/>
      </xdr:nvSpPr>
      <xdr:spPr>
        <a:xfrm rot="2746257">
          <a:off x="3877645" y="144378189"/>
          <a:ext cx="125398" cy="134451"/>
        </a:xfrm>
        <a:prstGeom prst="rect">
          <a:avLst/>
        </a:prstGeom>
        <a:noFill/>
        <a:ln w="2540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209550</xdr:colOff>
      <xdr:row>1615</xdr:row>
      <xdr:rowOff>63502</xdr:rowOff>
    </xdr:from>
    <xdr:to>
      <xdr:col>5</xdr:col>
      <xdr:colOff>344001</xdr:colOff>
      <xdr:row>1615</xdr:row>
      <xdr:rowOff>188900</xdr:rowOff>
    </xdr:to>
    <xdr:sp macro="" textlink="">
      <xdr:nvSpPr>
        <xdr:cNvPr id="66" name="Rectangle 65">
          <a:extLst>
            <a:ext uri="{FF2B5EF4-FFF2-40B4-BE49-F238E27FC236}">
              <a16:creationId xmlns:a16="http://schemas.microsoft.com/office/drawing/2014/main" id="{BFD0B5F4-56B5-4908-995A-E2D0A795F3FF}"/>
            </a:ext>
          </a:extLst>
        </xdr:cNvPr>
        <xdr:cNvSpPr/>
      </xdr:nvSpPr>
      <xdr:spPr>
        <a:xfrm rot="2746257">
          <a:off x="3871677" y="144623075"/>
          <a:ext cx="125398" cy="134451"/>
        </a:xfrm>
        <a:prstGeom prst="rect">
          <a:avLst/>
        </a:prstGeom>
        <a:solidFill>
          <a:schemeClr val="tx1">
            <a:lumMod val="75000"/>
            <a:lumOff val="25000"/>
          </a:schemeClr>
        </a:solidFill>
        <a:ln w="254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196850</xdr:colOff>
      <xdr:row>1614</xdr:row>
      <xdr:rowOff>44450</xdr:rowOff>
    </xdr:from>
    <xdr:to>
      <xdr:col>11</xdr:col>
      <xdr:colOff>355600</xdr:colOff>
      <xdr:row>1614</xdr:row>
      <xdr:rowOff>184150</xdr:rowOff>
    </xdr:to>
    <xdr:sp macro="" textlink="">
      <xdr:nvSpPr>
        <xdr:cNvPr id="16" name="Isosceles Triangle 15">
          <a:extLst>
            <a:ext uri="{FF2B5EF4-FFF2-40B4-BE49-F238E27FC236}">
              <a16:creationId xmlns:a16="http://schemas.microsoft.com/office/drawing/2014/main" id="{2EB8EF18-DBF6-4441-925D-7A0A16BEF013}"/>
            </a:ext>
          </a:extLst>
        </xdr:cNvPr>
        <xdr:cNvSpPr/>
      </xdr:nvSpPr>
      <xdr:spPr>
        <a:xfrm>
          <a:off x="7512050" y="144373600"/>
          <a:ext cx="158750" cy="139700"/>
        </a:xfrm>
        <a:prstGeom prst="triangle">
          <a:avLst/>
        </a:prstGeom>
        <a:noFill/>
        <a:ln w="2540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203200</xdr:colOff>
      <xdr:row>1615</xdr:row>
      <xdr:rowOff>57150</xdr:rowOff>
    </xdr:from>
    <xdr:to>
      <xdr:col>11</xdr:col>
      <xdr:colOff>361950</xdr:colOff>
      <xdr:row>1615</xdr:row>
      <xdr:rowOff>196850</xdr:rowOff>
    </xdr:to>
    <xdr:sp macro="" textlink="">
      <xdr:nvSpPr>
        <xdr:cNvPr id="67" name="Isosceles Triangle 66">
          <a:extLst>
            <a:ext uri="{FF2B5EF4-FFF2-40B4-BE49-F238E27FC236}">
              <a16:creationId xmlns:a16="http://schemas.microsoft.com/office/drawing/2014/main" id="{330A5F2D-0D42-4A1F-A9E5-531FE73BAB29}"/>
            </a:ext>
          </a:extLst>
        </xdr:cNvPr>
        <xdr:cNvSpPr/>
      </xdr:nvSpPr>
      <xdr:spPr>
        <a:xfrm>
          <a:off x="7518400" y="144621250"/>
          <a:ext cx="158750" cy="139700"/>
        </a:xfrm>
        <a:prstGeom prst="triangle">
          <a:avLst/>
        </a:prstGeom>
        <a:solidFill>
          <a:schemeClr val="tx1">
            <a:lumMod val="75000"/>
            <a:lumOff val="25000"/>
          </a:schemeClr>
        </a:solidFill>
        <a:ln w="254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16</xdr:col>
      <xdr:colOff>215900</xdr:colOff>
      <xdr:row>1614</xdr:row>
      <xdr:rowOff>76200</xdr:rowOff>
    </xdr:from>
    <xdr:to>
      <xdr:col>16</xdr:col>
      <xdr:colOff>355600</xdr:colOff>
      <xdr:row>1614</xdr:row>
      <xdr:rowOff>190500</xdr:rowOff>
    </xdr:to>
    <xdr:grpSp>
      <xdr:nvGrpSpPr>
        <xdr:cNvPr id="85" name="Group 84">
          <a:extLst>
            <a:ext uri="{FF2B5EF4-FFF2-40B4-BE49-F238E27FC236}">
              <a16:creationId xmlns:a16="http://schemas.microsoft.com/office/drawing/2014/main" id="{215037D0-C5C1-4E20-B6E4-BBA28977D8A4}"/>
            </a:ext>
          </a:extLst>
        </xdr:cNvPr>
        <xdr:cNvGrpSpPr/>
      </xdr:nvGrpSpPr>
      <xdr:grpSpPr>
        <a:xfrm>
          <a:off x="10579100" y="304482500"/>
          <a:ext cx="139700" cy="114300"/>
          <a:chOff x="1397000" y="140677900"/>
          <a:chExt cx="361950" cy="336550"/>
        </a:xfrm>
      </xdr:grpSpPr>
      <xdr:cxnSp macro="">
        <xdr:nvCxnSpPr>
          <xdr:cNvPr id="86" name="Straight Connector 85">
            <a:extLst>
              <a:ext uri="{FF2B5EF4-FFF2-40B4-BE49-F238E27FC236}">
                <a16:creationId xmlns:a16="http://schemas.microsoft.com/office/drawing/2014/main" id="{28B8A417-3202-419C-A3B9-4E4E2090D0AA}"/>
              </a:ext>
            </a:extLst>
          </xdr:cNvPr>
          <xdr:cNvCxnSpPr/>
        </xdr:nvCxnSpPr>
        <xdr:spPr>
          <a:xfrm>
            <a:off x="1397000" y="140690600"/>
            <a:ext cx="361950" cy="323850"/>
          </a:xfrm>
          <a:prstGeom prst="line">
            <a:avLst/>
          </a:prstGeom>
          <a:ln w="22225">
            <a:solidFill>
              <a:schemeClr val="tx1">
                <a:lumMod val="75000"/>
                <a:lumOff val="2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87" name="Straight Connector 86">
            <a:extLst>
              <a:ext uri="{FF2B5EF4-FFF2-40B4-BE49-F238E27FC236}">
                <a16:creationId xmlns:a16="http://schemas.microsoft.com/office/drawing/2014/main" id="{B345A73C-7F0F-4D7F-B38F-D202C9CDEA1C}"/>
              </a:ext>
            </a:extLst>
          </xdr:cNvPr>
          <xdr:cNvCxnSpPr/>
        </xdr:nvCxnSpPr>
        <xdr:spPr>
          <a:xfrm flipV="1">
            <a:off x="1397000" y="140677900"/>
            <a:ext cx="336550" cy="336550"/>
          </a:xfrm>
          <a:prstGeom prst="line">
            <a:avLst/>
          </a:prstGeom>
          <a:ln w="22225">
            <a:solidFill>
              <a:schemeClr val="tx1">
                <a:lumMod val="75000"/>
                <a:lumOff val="25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16</xdr:col>
      <xdr:colOff>215900</xdr:colOff>
      <xdr:row>1615</xdr:row>
      <xdr:rowOff>38100</xdr:rowOff>
    </xdr:from>
    <xdr:to>
      <xdr:col>16</xdr:col>
      <xdr:colOff>349250</xdr:colOff>
      <xdr:row>1615</xdr:row>
      <xdr:rowOff>184150</xdr:rowOff>
    </xdr:to>
    <xdr:grpSp>
      <xdr:nvGrpSpPr>
        <xdr:cNvPr id="93" name="Group 92">
          <a:extLst>
            <a:ext uri="{FF2B5EF4-FFF2-40B4-BE49-F238E27FC236}">
              <a16:creationId xmlns:a16="http://schemas.microsoft.com/office/drawing/2014/main" id="{941B5C0D-FAC4-4B42-B9CC-4CD0CD198893}"/>
            </a:ext>
          </a:extLst>
        </xdr:cNvPr>
        <xdr:cNvGrpSpPr/>
      </xdr:nvGrpSpPr>
      <xdr:grpSpPr>
        <a:xfrm>
          <a:off x="10579100" y="304679350"/>
          <a:ext cx="133350" cy="146050"/>
          <a:chOff x="1397000" y="140677900"/>
          <a:chExt cx="361950" cy="400050"/>
        </a:xfrm>
      </xdr:grpSpPr>
      <xdr:grpSp>
        <xdr:nvGrpSpPr>
          <xdr:cNvPr id="94" name="Group 93">
            <a:extLst>
              <a:ext uri="{FF2B5EF4-FFF2-40B4-BE49-F238E27FC236}">
                <a16:creationId xmlns:a16="http://schemas.microsoft.com/office/drawing/2014/main" id="{55C6795B-6960-4047-AF8C-E83946E828B4}"/>
              </a:ext>
            </a:extLst>
          </xdr:cNvPr>
          <xdr:cNvGrpSpPr/>
        </xdr:nvGrpSpPr>
        <xdr:grpSpPr>
          <a:xfrm>
            <a:off x="1397000" y="140677900"/>
            <a:ext cx="361950" cy="400050"/>
            <a:chOff x="1397000" y="140677900"/>
            <a:chExt cx="361950" cy="336550"/>
          </a:xfrm>
        </xdr:grpSpPr>
        <xdr:cxnSp macro="">
          <xdr:nvCxnSpPr>
            <xdr:cNvPr id="96" name="Straight Connector 95">
              <a:extLst>
                <a:ext uri="{FF2B5EF4-FFF2-40B4-BE49-F238E27FC236}">
                  <a16:creationId xmlns:a16="http://schemas.microsoft.com/office/drawing/2014/main" id="{2FADAC0F-617F-4FF5-8D0A-7173FD1114F2}"/>
                </a:ext>
              </a:extLst>
            </xdr:cNvPr>
            <xdr:cNvCxnSpPr/>
          </xdr:nvCxnSpPr>
          <xdr:spPr>
            <a:xfrm>
              <a:off x="1397000" y="140690600"/>
              <a:ext cx="361950" cy="323850"/>
            </a:xfrm>
            <a:prstGeom prst="line">
              <a:avLst/>
            </a:prstGeom>
            <a:ln w="38100">
              <a:solidFill>
                <a:schemeClr val="tx1">
                  <a:lumMod val="75000"/>
                  <a:lumOff val="2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97" name="Straight Connector 96">
              <a:extLst>
                <a:ext uri="{FF2B5EF4-FFF2-40B4-BE49-F238E27FC236}">
                  <a16:creationId xmlns:a16="http://schemas.microsoft.com/office/drawing/2014/main" id="{6B88A859-4AE1-4F4E-B60D-B9F476F1B126}"/>
                </a:ext>
              </a:extLst>
            </xdr:cNvPr>
            <xdr:cNvCxnSpPr/>
          </xdr:nvCxnSpPr>
          <xdr:spPr>
            <a:xfrm flipV="1">
              <a:off x="1397000" y="140677900"/>
              <a:ext cx="336550" cy="336550"/>
            </a:xfrm>
            <a:prstGeom prst="line">
              <a:avLst/>
            </a:prstGeom>
            <a:ln w="38100">
              <a:solidFill>
                <a:schemeClr val="tx1">
                  <a:lumMod val="75000"/>
                  <a:lumOff val="25000"/>
                </a:schemeClr>
              </a:solidFill>
            </a:ln>
          </xdr:spPr>
          <xdr:style>
            <a:lnRef idx="1">
              <a:schemeClr val="accent1"/>
            </a:lnRef>
            <a:fillRef idx="0">
              <a:schemeClr val="accent1"/>
            </a:fillRef>
            <a:effectRef idx="0">
              <a:schemeClr val="accent1"/>
            </a:effectRef>
            <a:fontRef idx="minor">
              <a:schemeClr val="tx1"/>
            </a:fontRef>
          </xdr:style>
        </xdr:cxnSp>
      </xdr:grpSp>
      <xdr:cxnSp macro="">
        <xdr:nvCxnSpPr>
          <xdr:cNvPr id="95" name="Straight Connector 94">
            <a:extLst>
              <a:ext uri="{FF2B5EF4-FFF2-40B4-BE49-F238E27FC236}">
                <a16:creationId xmlns:a16="http://schemas.microsoft.com/office/drawing/2014/main" id="{BE797051-E8AD-4C3B-BE12-425AD1243012}"/>
              </a:ext>
            </a:extLst>
          </xdr:cNvPr>
          <xdr:cNvCxnSpPr/>
        </xdr:nvCxnSpPr>
        <xdr:spPr>
          <a:xfrm flipH="1">
            <a:off x="1568450" y="140703300"/>
            <a:ext cx="6350" cy="349250"/>
          </a:xfrm>
          <a:prstGeom prst="line">
            <a:avLst/>
          </a:prstGeom>
          <a:ln w="38100">
            <a:solidFill>
              <a:schemeClr val="tx1">
                <a:lumMod val="75000"/>
                <a:lumOff val="25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0</xdr:colOff>
      <xdr:row>1517</xdr:row>
      <xdr:rowOff>0</xdr:rowOff>
    </xdr:from>
    <xdr:to>
      <xdr:col>22</xdr:col>
      <xdr:colOff>0</xdr:colOff>
      <xdr:row>1567</xdr:row>
      <xdr:rowOff>25400</xdr:rowOff>
    </xdr:to>
    <xdr:graphicFrame macro="">
      <xdr:nvGraphicFramePr>
        <xdr:cNvPr id="75" name="Chart 74">
          <a:extLst>
            <a:ext uri="{FF2B5EF4-FFF2-40B4-BE49-F238E27FC236}">
              <a16:creationId xmlns:a16="http://schemas.microsoft.com/office/drawing/2014/main" id="{574965CE-895E-4BE6-9D1B-5ED936F319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3</xdr:col>
      <xdr:colOff>603247</xdr:colOff>
      <xdr:row>665</xdr:row>
      <xdr:rowOff>1</xdr:rowOff>
    </xdr:from>
    <xdr:to>
      <xdr:col>22</xdr:col>
      <xdr:colOff>6350</xdr:colOff>
      <xdr:row>716</xdr:row>
      <xdr:rowOff>158917</xdr:rowOff>
    </xdr:to>
    <xdr:pic>
      <xdr:nvPicPr>
        <xdr:cNvPr id="243" name="Picture 242">
          <a:extLst>
            <a:ext uri="{FF2B5EF4-FFF2-40B4-BE49-F238E27FC236}">
              <a16:creationId xmlns:a16="http://schemas.microsoft.com/office/drawing/2014/main" id="{A6B4504C-0DC5-434B-A3F7-8CDDE7BFB7C2}"/>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041647" y="40138351"/>
          <a:ext cx="10985503" cy="95505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1045</xdr:row>
      <xdr:rowOff>0</xdr:rowOff>
    </xdr:from>
    <xdr:to>
      <xdr:col>22</xdr:col>
      <xdr:colOff>283028</xdr:colOff>
      <xdr:row>1087</xdr:row>
      <xdr:rowOff>51707</xdr:rowOff>
    </xdr:to>
    <xdr:graphicFrame macro="">
      <xdr:nvGraphicFramePr>
        <xdr:cNvPr id="158" name="Chart 157">
          <a:extLst>
            <a:ext uri="{FF2B5EF4-FFF2-40B4-BE49-F238E27FC236}">
              <a16:creationId xmlns:a16="http://schemas.microsoft.com/office/drawing/2014/main" id="{F1D66F4E-CCA0-4F39-BB54-1D00832F67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0</xdr:colOff>
      <xdr:row>1092</xdr:row>
      <xdr:rowOff>0</xdr:rowOff>
    </xdr:from>
    <xdr:to>
      <xdr:col>22</xdr:col>
      <xdr:colOff>272142</xdr:colOff>
      <xdr:row>1134</xdr:row>
      <xdr:rowOff>12700</xdr:rowOff>
    </xdr:to>
    <xdr:graphicFrame macro="">
      <xdr:nvGraphicFramePr>
        <xdr:cNvPr id="163" name="Chart 162">
          <a:extLst>
            <a:ext uri="{FF2B5EF4-FFF2-40B4-BE49-F238E27FC236}">
              <a16:creationId xmlns:a16="http://schemas.microsoft.com/office/drawing/2014/main" id="{D62E761A-A47F-4193-930D-849EF99146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xdr:col>
      <xdr:colOff>5443</xdr:colOff>
      <xdr:row>1672</xdr:row>
      <xdr:rowOff>0</xdr:rowOff>
    </xdr:from>
    <xdr:to>
      <xdr:col>22</xdr:col>
      <xdr:colOff>239485</xdr:colOff>
      <xdr:row>1714</xdr:row>
      <xdr:rowOff>12700</xdr:rowOff>
    </xdr:to>
    <xdr:graphicFrame macro="">
      <xdr:nvGraphicFramePr>
        <xdr:cNvPr id="165" name="Chart 164">
          <a:extLst>
            <a:ext uri="{FF2B5EF4-FFF2-40B4-BE49-F238E27FC236}">
              <a16:creationId xmlns:a16="http://schemas.microsoft.com/office/drawing/2014/main" id="{D3911E6E-54B6-4B69-94C9-3C40157639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0</xdr:colOff>
      <xdr:row>1345</xdr:row>
      <xdr:rowOff>1</xdr:rowOff>
    </xdr:from>
    <xdr:to>
      <xdr:col>21</xdr:col>
      <xdr:colOff>0</xdr:colOff>
      <xdr:row>1380</xdr:row>
      <xdr:rowOff>120650</xdr:rowOff>
    </xdr:to>
    <xdr:graphicFrame macro="">
      <xdr:nvGraphicFramePr>
        <xdr:cNvPr id="164" name="Chart 163">
          <a:extLst>
            <a:ext uri="{FF2B5EF4-FFF2-40B4-BE49-F238E27FC236}">
              <a16:creationId xmlns:a16="http://schemas.microsoft.com/office/drawing/2014/main" id="{BBAA5417-B2B2-4B26-92CA-B4FEB299ED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xdr:col>
      <xdr:colOff>0</xdr:colOff>
      <xdr:row>1385</xdr:row>
      <xdr:rowOff>0</xdr:rowOff>
    </xdr:from>
    <xdr:to>
      <xdr:col>21</xdr:col>
      <xdr:colOff>12700</xdr:colOff>
      <xdr:row>1420</xdr:row>
      <xdr:rowOff>139700</xdr:rowOff>
    </xdr:to>
    <xdr:graphicFrame macro="">
      <xdr:nvGraphicFramePr>
        <xdr:cNvPr id="166" name="Chart 165">
          <a:extLst>
            <a:ext uri="{FF2B5EF4-FFF2-40B4-BE49-F238E27FC236}">
              <a16:creationId xmlns:a16="http://schemas.microsoft.com/office/drawing/2014/main" id="{C71C534D-00DC-43F3-83BE-D281CA02A6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xdr:col>
      <xdr:colOff>6350</xdr:colOff>
      <xdr:row>522</xdr:row>
      <xdr:rowOff>6350</xdr:rowOff>
    </xdr:from>
    <xdr:to>
      <xdr:col>23</xdr:col>
      <xdr:colOff>521154</xdr:colOff>
      <xdr:row>566</xdr:row>
      <xdr:rowOff>27216</xdr:rowOff>
    </xdr:to>
    <xdr:graphicFrame macro="">
      <xdr:nvGraphicFramePr>
        <xdr:cNvPr id="183" name="Chart 182">
          <a:extLst>
            <a:ext uri="{FF2B5EF4-FFF2-40B4-BE49-F238E27FC236}">
              <a16:creationId xmlns:a16="http://schemas.microsoft.com/office/drawing/2014/main" id="{EB2CDAEE-C115-4744-B5A4-5EA308CB71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xdr:col>
      <xdr:colOff>0</xdr:colOff>
      <xdr:row>199</xdr:row>
      <xdr:rowOff>0</xdr:rowOff>
    </xdr:from>
    <xdr:to>
      <xdr:col>22</xdr:col>
      <xdr:colOff>0</xdr:colOff>
      <xdr:row>249</xdr:row>
      <xdr:rowOff>31750</xdr:rowOff>
    </xdr:to>
    <xdr:graphicFrame macro="">
      <xdr:nvGraphicFramePr>
        <xdr:cNvPr id="186" name="Chart 185">
          <a:extLst>
            <a:ext uri="{FF2B5EF4-FFF2-40B4-BE49-F238E27FC236}">
              <a16:creationId xmlns:a16="http://schemas.microsoft.com/office/drawing/2014/main" id="{4B42CA94-210C-49E8-ABAB-544996E0D8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24</xdr:col>
      <xdr:colOff>0</xdr:colOff>
      <xdr:row>199</xdr:row>
      <xdr:rowOff>0</xdr:rowOff>
    </xdr:from>
    <xdr:to>
      <xdr:col>42</xdr:col>
      <xdr:colOff>0</xdr:colOff>
      <xdr:row>249</xdr:row>
      <xdr:rowOff>31750</xdr:rowOff>
    </xdr:to>
    <xdr:graphicFrame macro="">
      <xdr:nvGraphicFramePr>
        <xdr:cNvPr id="187" name="Chart 186">
          <a:extLst>
            <a:ext uri="{FF2B5EF4-FFF2-40B4-BE49-F238E27FC236}">
              <a16:creationId xmlns:a16="http://schemas.microsoft.com/office/drawing/2014/main" id="{E68B08BA-1693-47B5-B9E6-8F7C2B0132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xdr:col>
      <xdr:colOff>0</xdr:colOff>
      <xdr:row>627</xdr:row>
      <xdr:rowOff>0</xdr:rowOff>
    </xdr:from>
    <xdr:to>
      <xdr:col>18</xdr:col>
      <xdr:colOff>520700</xdr:colOff>
      <xdr:row>660</xdr:row>
      <xdr:rowOff>44450</xdr:rowOff>
    </xdr:to>
    <xdr:graphicFrame macro="">
      <xdr:nvGraphicFramePr>
        <xdr:cNvPr id="188" name="Chart 187">
          <a:extLst>
            <a:ext uri="{FF2B5EF4-FFF2-40B4-BE49-F238E27FC236}">
              <a16:creationId xmlns:a16="http://schemas.microsoft.com/office/drawing/2014/main" id="{BD248F62-DDB5-4E89-A231-E243DF2446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4</xdr:col>
      <xdr:colOff>0</xdr:colOff>
      <xdr:row>1301</xdr:row>
      <xdr:rowOff>0</xdr:rowOff>
    </xdr:from>
    <xdr:to>
      <xdr:col>22</xdr:col>
      <xdr:colOff>6350</xdr:colOff>
      <xdr:row>1341</xdr:row>
      <xdr:rowOff>107950</xdr:rowOff>
    </xdr:to>
    <xdr:graphicFrame macro="">
      <xdr:nvGraphicFramePr>
        <xdr:cNvPr id="184" name="Chart 183">
          <a:extLst>
            <a:ext uri="{FF2B5EF4-FFF2-40B4-BE49-F238E27FC236}">
              <a16:creationId xmlns:a16="http://schemas.microsoft.com/office/drawing/2014/main" id="{EAC86669-3475-4A99-8165-F44B7488EF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xdr:col>
      <xdr:colOff>0</xdr:colOff>
      <xdr:row>8</xdr:row>
      <xdr:rowOff>0</xdr:rowOff>
    </xdr:from>
    <xdr:to>
      <xdr:col>21</xdr:col>
      <xdr:colOff>0</xdr:colOff>
      <xdr:row>44</xdr:row>
      <xdr:rowOff>117475</xdr:rowOff>
    </xdr:to>
    <xdr:graphicFrame macro="">
      <xdr:nvGraphicFramePr>
        <xdr:cNvPr id="185" name="Chart 184">
          <a:extLst>
            <a:ext uri="{FF2B5EF4-FFF2-40B4-BE49-F238E27FC236}">
              <a16:creationId xmlns:a16="http://schemas.microsoft.com/office/drawing/2014/main" id="{2B5D8CB0-B370-4E94-BCA2-A50A0F8C60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4</xdr:col>
      <xdr:colOff>0</xdr:colOff>
      <xdr:row>49</xdr:row>
      <xdr:rowOff>0</xdr:rowOff>
    </xdr:from>
    <xdr:to>
      <xdr:col>21</xdr:col>
      <xdr:colOff>88900</xdr:colOff>
      <xdr:row>95</xdr:row>
      <xdr:rowOff>12700</xdr:rowOff>
    </xdr:to>
    <xdr:graphicFrame macro="">
      <xdr:nvGraphicFramePr>
        <xdr:cNvPr id="191" name="Chart 190">
          <a:extLst>
            <a:ext uri="{FF2B5EF4-FFF2-40B4-BE49-F238E27FC236}">
              <a16:creationId xmlns:a16="http://schemas.microsoft.com/office/drawing/2014/main" id="{8AE5CBCC-076A-4006-890E-A0D41EAD5E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4</xdr:col>
      <xdr:colOff>0</xdr:colOff>
      <xdr:row>915</xdr:row>
      <xdr:rowOff>0</xdr:rowOff>
    </xdr:from>
    <xdr:to>
      <xdr:col>22</xdr:col>
      <xdr:colOff>520700</xdr:colOff>
      <xdr:row>955</xdr:row>
      <xdr:rowOff>82550</xdr:rowOff>
    </xdr:to>
    <xdr:graphicFrame macro="">
      <xdr:nvGraphicFramePr>
        <xdr:cNvPr id="190" name="Chart 189">
          <a:extLst>
            <a:ext uri="{FF2B5EF4-FFF2-40B4-BE49-F238E27FC236}">
              <a16:creationId xmlns:a16="http://schemas.microsoft.com/office/drawing/2014/main" id="{0A32DFAA-B499-4DA2-AF0A-3350C006E5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4</xdr:col>
      <xdr:colOff>0</xdr:colOff>
      <xdr:row>256</xdr:row>
      <xdr:rowOff>0</xdr:rowOff>
    </xdr:from>
    <xdr:to>
      <xdr:col>19</xdr:col>
      <xdr:colOff>3627</xdr:colOff>
      <xdr:row>288</xdr:row>
      <xdr:rowOff>101601</xdr:rowOff>
    </xdr:to>
    <xdr:graphicFrame macro="">
      <xdr:nvGraphicFramePr>
        <xdr:cNvPr id="193" name="Chart 192">
          <a:extLst>
            <a:ext uri="{FF2B5EF4-FFF2-40B4-BE49-F238E27FC236}">
              <a16:creationId xmlns:a16="http://schemas.microsoft.com/office/drawing/2014/main" id="{85C67FFF-49B1-4803-B497-BC1E83F694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xdr:col>
      <xdr:colOff>0</xdr:colOff>
      <xdr:row>293</xdr:row>
      <xdr:rowOff>0</xdr:rowOff>
    </xdr:from>
    <xdr:to>
      <xdr:col>20</xdr:col>
      <xdr:colOff>19960</xdr:colOff>
      <xdr:row>328</xdr:row>
      <xdr:rowOff>16330</xdr:rowOff>
    </xdr:to>
    <xdr:graphicFrame macro="">
      <xdr:nvGraphicFramePr>
        <xdr:cNvPr id="194" name="Chart 193">
          <a:extLst>
            <a:ext uri="{FF2B5EF4-FFF2-40B4-BE49-F238E27FC236}">
              <a16:creationId xmlns:a16="http://schemas.microsoft.com/office/drawing/2014/main" id="{11FF049D-53C3-4108-A5E5-B09FFD5808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4</xdr:col>
      <xdr:colOff>0</xdr:colOff>
      <xdr:row>332</xdr:row>
      <xdr:rowOff>0</xdr:rowOff>
    </xdr:from>
    <xdr:to>
      <xdr:col>24</xdr:col>
      <xdr:colOff>25400</xdr:colOff>
      <xdr:row>371</xdr:row>
      <xdr:rowOff>107950</xdr:rowOff>
    </xdr:to>
    <xdr:graphicFrame macro="">
      <xdr:nvGraphicFramePr>
        <xdr:cNvPr id="195" name="Chart 194">
          <a:extLst>
            <a:ext uri="{FF2B5EF4-FFF2-40B4-BE49-F238E27FC236}">
              <a16:creationId xmlns:a16="http://schemas.microsoft.com/office/drawing/2014/main" id="{A46BA286-31A2-4466-9BEA-5D783689A3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6</xdr:col>
      <xdr:colOff>247650</xdr:colOff>
      <xdr:row>372</xdr:row>
      <xdr:rowOff>50800</xdr:rowOff>
    </xdr:from>
    <xdr:to>
      <xdr:col>6</xdr:col>
      <xdr:colOff>400050</xdr:colOff>
      <xdr:row>372</xdr:row>
      <xdr:rowOff>196850</xdr:rowOff>
    </xdr:to>
    <xdr:sp macro="" textlink="">
      <xdr:nvSpPr>
        <xdr:cNvPr id="196" name="Oval 195">
          <a:extLst>
            <a:ext uri="{FF2B5EF4-FFF2-40B4-BE49-F238E27FC236}">
              <a16:creationId xmlns:a16="http://schemas.microsoft.com/office/drawing/2014/main" id="{50AA9293-0AC3-4488-96E8-97D7FFE9DE3B}"/>
            </a:ext>
          </a:extLst>
        </xdr:cNvPr>
        <xdr:cNvSpPr/>
      </xdr:nvSpPr>
      <xdr:spPr>
        <a:xfrm>
          <a:off x="19894550" y="89655650"/>
          <a:ext cx="152400" cy="146050"/>
        </a:xfrm>
        <a:prstGeom prst="ellipse">
          <a:avLst/>
        </a:prstGeom>
        <a:solidFill>
          <a:schemeClr val="tx1">
            <a:lumMod val="75000"/>
            <a:lumOff val="25000"/>
          </a:schemeClr>
        </a:solidFill>
        <a:ln w="254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10</xdr:col>
      <xdr:colOff>171450</xdr:colOff>
      <xdr:row>372</xdr:row>
      <xdr:rowOff>38100</xdr:rowOff>
    </xdr:from>
    <xdr:to>
      <xdr:col>10</xdr:col>
      <xdr:colOff>349250</xdr:colOff>
      <xdr:row>373</xdr:row>
      <xdr:rowOff>0</xdr:rowOff>
    </xdr:to>
    <xdr:grpSp>
      <xdr:nvGrpSpPr>
        <xdr:cNvPr id="197" name="Group 196">
          <a:extLst>
            <a:ext uri="{FF2B5EF4-FFF2-40B4-BE49-F238E27FC236}">
              <a16:creationId xmlns:a16="http://schemas.microsoft.com/office/drawing/2014/main" id="{4F917296-89B4-4FE8-97C8-5ED21309A885}"/>
            </a:ext>
          </a:extLst>
        </xdr:cNvPr>
        <xdr:cNvGrpSpPr/>
      </xdr:nvGrpSpPr>
      <xdr:grpSpPr>
        <a:xfrm>
          <a:off x="6877050" y="70078600"/>
          <a:ext cx="177800" cy="158750"/>
          <a:chOff x="1397000" y="140677900"/>
          <a:chExt cx="361950" cy="336550"/>
        </a:xfrm>
      </xdr:grpSpPr>
      <xdr:cxnSp macro="">
        <xdr:nvCxnSpPr>
          <xdr:cNvPr id="198" name="Straight Connector 197">
            <a:extLst>
              <a:ext uri="{FF2B5EF4-FFF2-40B4-BE49-F238E27FC236}">
                <a16:creationId xmlns:a16="http://schemas.microsoft.com/office/drawing/2014/main" id="{E87B1B89-8FA9-B7EB-38C9-5F92D99A0B01}"/>
              </a:ext>
            </a:extLst>
          </xdr:cNvPr>
          <xdr:cNvCxnSpPr/>
        </xdr:nvCxnSpPr>
        <xdr:spPr>
          <a:xfrm>
            <a:off x="1397000" y="140690600"/>
            <a:ext cx="361950" cy="323850"/>
          </a:xfrm>
          <a:prstGeom prst="line">
            <a:avLst/>
          </a:prstGeom>
          <a:ln w="22225">
            <a:solidFill>
              <a:schemeClr val="tx1">
                <a:lumMod val="85000"/>
                <a:lumOff val="1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99" name="Straight Connector 198">
            <a:extLst>
              <a:ext uri="{FF2B5EF4-FFF2-40B4-BE49-F238E27FC236}">
                <a16:creationId xmlns:a16="http://schemas.microsoft.com/office/drawing/2014/main" id="{1F406ABD-BE28-16C3-CDB0-F7D4A887ACB3}"/>
              </a:ext>
            </a:extLst>
          </xdr:cNvPr>
          <xdr:cNvCxnSpPr/>
        </xdr:nvCxnSpPr>
        <xdr:spPr>
          <a:xfrm flipV="1">
            <a:off x="1397000" y="140677900"/>
            <a:ext cx="336550" cy="336550"/>
          </a:xfrm>
          <a:prstGeom prst="line">
            <a:avLst/>
          </a:prstGeom>
          <a:ln w="22225">
            <a:solidFill>
              <a:schemeClr val="tx1">
                <a:lumMod val="85000"/>
                <a:lumOff val="15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14</xdr:col>
      <xdr:colOff>209550</xdr:colOff>
      <xdr:row>372</xdr:row>
      <xdr:rowOff>69850</xdr:rowOff>
    </xdr:from>
    <xdr:to>
      <xdr:col>14</xdr:col>
      <xdr:colOff>336550</xdr:colOff>
      <xdr:row>372</xdr:row>
      <xdr:rowOff>190500</xdr:rowOff>
    </xdr:to>
    <xdr:sp macro="" textlink="">
      <xdr:nvSpPr>
        <xdr:cNvPr id="200" name="Rectangle 199">
          <a:extLst>
            <a:ext uri="{FF2B5EF4-FFF2-40B4-BE49-F238E27FC236}">
              <a16:creationId xmlns:a16="http://schemas.microsoft.com/office/drawing/2014/main" id="{56906A53-ECC7-49CD-859A-9A753BC79998}"/>
            </a:ext>
          </a:extLst>
        </xdr:cNvPr>
        <xdr:cNvSpPr/>
      </xdr:nvSpPr>
      <xdr:spPr>
        <a:xfrm>
          <a:off x="24733250" y="89674700"/>
          <a:ext cx="127000" cy="120650"/>
        </a:xfrm>
        <a:prstGeom prst="rect">
          <a:avLst/>
        </a:prstGeom>
        <a:noFill/>
        <a:ln w="2540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18</xdr:col>
      <xdr:colOff>215900</xdr:colOff>
      <xdr:row>372</xdr:row>
      <xdr:rowOff>44450</xdr:rowOff>
    </xdr:from>
    <xdr:to>
      <xdr:col>18</xdr:col>
      <xdr:colOff>368300</xdr:colOff>
      <xdr:row>372</xdr:row>
      <xdr:rowOff>203200</xdr:rowOff>
    </xdr:to>
    <xdr:sp macro="" textlink="">
      <xdr:nvSpPr>
        <xdr:cNvPr id="201" name="Rectangle 200">
          <a:extLst>
            <a:ext uri="{FF2B5EF4-FFF2-40B4-BE49-F238E27FC236}">
              <a16:creationId xmlns:a16="http://schemas.microsoft.com/office/drawing/2014/main" id="{E5A6A088-B04B-4D76-8F0F-2D8C3D08B8A1}"/>
            </a:ext>
          </a:extLst>
        </xdr:cNvPr>
        <xdr:cNvSpPr/>
      </xdr:nvSpPr>
      <xdr:spPr>
        <a:xfrm>
          <a:off x="27178000" y="89649300"/>
          <a:ext cx="152400" cy="158750"/>
        </a:xfrm>
        <a:prstGeom prst="rect">
          <a:avLst/>
        </a:prstGeom>
        <a:solidFill>
          <a:schemeClr val="tx1">
            <a:lumMod val="85000"/>
            <a:lumOff val="15000"/>
          </a:schemeClr>
        </a:solidFill>
        <a:ln w="254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21</xdr:col>
      <xdr:colOff>246209</xdr:colOff>
      <xdr:row>372</xdr:row>
      <xdr:rowOff>65297</xdr:rowOff>
    </xdr:from>
    <xdr:to>
      <xdr:col>21</xdr:col>
      <xdr:colOff>374598</xdr:colOff>
      <xdr:row>372</xdr:row>
      <xdr:rowOff>198491</xdr:rowOff>
    </xdr:to>
    <xdr:sp macro="" textlink="">
      <xdr:nvSpPr>
        <xdr:cNvPr id="202" name="Rectangle 201">
          <a:extLst>
            <a:ext uri="{FF2B5EF4-FFF2-40B4-BE49-F238E27FC236}">
              <a16:creationId xmlns:a16="http://schemas.microsoft.com/office/drawing/2014/main" id="{660514FE-1396-4685-9DC8-ED017348240E}"/>
            </a:ext>
          </a:extLst>
        </xdr:cNvPr>
        <xdr:cNvSpPr/>
      </xdr:nvSpPr>
      <xdr:spPr>
        <a:xfrm rot="18862224">
          <a:off x="29034707" y="89672549"/>
          <a:ext cx="133194" cy="128389"/>
        </a:xfrm>
        <a:prstGeom prst="rect">
          <a:avLst/>
        </a:prstGeom>
        <a:no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247650</xdr:colOff>
      <xdr:row>373</xdr:row>
      <xdr:rowOff>50800</xdr:rowOff>
    </xdr:from>
    <xdr:to>
      <xdr:col>6</xdr:col>
      <xdr:colOff>400050</xdr:colOff>
      <xdr:row>373</xdr:row>
      <xdr:rowOff>196850</xdr:rowOff>
    </xdr:to>
    <xdr:sp macro="" textlink="">
      <xdr:nvSpPr>
        <xdr:cNvPr id="203" name="Oval 202">
          <a:extLst>
            <a:ext uri="{FF2B5EF4-FFF2-40B4-BE49-F238E27FC236}">
              <a16:creationId xmlns:a16="http://schemas.microsoft.com/office/drawing/2014/main" id="{F249BE12-785A-4EFE-817F-CA1A6CEE596E}"/>
            </a:ext>
          </a:extLst>
        </xdr:cNvPr>
        <xdr:cNvSpPr/>
      </xdr:nvSpPr>
      <xdr:spPr>
        <a:xfrm>
          <a:off x="19894550" y="89890600"/>
          <a:ext cx="152400" cy="146050"/>
        </a:xfrm>
        <a:prstGeom prst="ellipse">
          <a:avLst/>
        </a:prstGeom>
        <a:no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10</xdr:col>
      <xdr:colOff>171450</xdr:colOff>
      <xdr:row>373</xdr:row>
      <xdr:rowOff>38100</xdr:rowOff>
    </xdr:from>
    <xdr:to>
      <xdr:col>10</xdr:col>
      <xdr:colOff>361950</xdr:colOff>
      <xdr:row>374</xdr:row>
      <xdr:rowOff>0</xdr:rowOff>
    </xdr:to>
    <xdr:grpSp>
      <xdr:nvGrpSpPr>
        <xdr:cNvPr id="204" name="Group 203">
          <a:extLst>
            <a:ext uri="{FF2B5EF4-FFF2-40B4-BE49-F238E27FC236}">
              <a16:creationId xmlns:a16="http://schemas.microsoft.com/office/drawing/2014/main" id="{B046E170-D956-4FF2-A94F-D98B609736A5}"/>
            </a:ext>
          </a:extLst>
        </xdr:cNvPr>
        <xdr:cNvGrpSpPr/>
      </xdr:nvGrpSpPr>
      <xdr:grpSpPr>
        <a:xfrm>
          <a:off x="6877050" y="70275450"/>
          <a:ext cx="190500" cy="158750"/>
          <a:chOff x="1397000" y="140677900"/>
          <a:chExt cx="361950" cy="400050"/>
        </a:xfrm>
      </xdr:grpSpPr>
      <xdr:grpSp>
        <xdr:nvGrpSpPr>
          <xdr:cNvPr id="205" name="Group 204">
            <a:extLst>
              <a:ext uri="{FF2B5EF4-FFF2-40B4-BE49-F238E27FC236}">
                <a16:creationId xmlns:a16="http://schemas.microsoft.com/office/drawing/2014/main" id="{4B98ED8B-9C15-E1F8-AF74-9EFB23A9A7B1}"/>
              </a:ext>
            </a:extLst>
          </xdr:cNvPr>
          <xdr:cNvGrpSpPr/>
        </xdr:nvGrpSpPr>
        <xdr:grpSpPr>
          <a:xfrm>
            <a:off x="1397000" y="140677900"/>
            <a:ext cx="361950" cy="400050"/>
            <a:chOff x="1397000" y="140677900"/>
            <a:chExt cx="361950" cy="336550"/>
          </a:xfrm>
        </xdr:grpSpPr>
        <xdr:cxnSp macro="">
          <xdr:nvCxnSpPr>
            <xdr:cNvPr id="207" name="Straight Connector 206">
              <a:extLst>
                <a:ext uri="{FF2B5EF4-FFF2-40B4-BE49-F238E27FC236}">
                  <a16:creationId xmlns:a16="http://schemas.microsoft.com/office/drawing/2014/main" id="{85485D82-DB36-673B-C1B4-D9BA63032F72}"/>
                </a:ext>
              </a:extLst>
            </xdr:cNvPr>
            <xdr:cNvCxnSpPr/>
          </xdr:nvCxnSpPr>
          <xdr:spPr>
            <a:xfrm>
              <a:off x="1397000" y="140690600"/>
              <a:ext cx="361950" cy="323850"/>
            </a:xfrm>
            <a:prstGeom prst="line">
              <a:avLst/>
            </a:prstGeom>
            <a:ln w="3175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08" name="Straight Connector 207">
              <a:extLst>
                <a:ext uri="{FF2B5EF4-FFF2-40B4-BE49-F238E27FC236}">
                  <a16:creationId xmlns:a16="http://schemas.microsoft.com/office/drawing/2014/main" id="{7309E6C1-F1DE-7112-27C8-3BA8E5736F3C}"/>
                </a:ext>
              </a:extLst>
            </xdr:cNvPr>
            <xdr:cNvCxnSpPr/>
          </xdr:nvCxnSpPr>
          <xdr:spPr>
            <a:xfrm flipV="1">
              <a:off x="1397000" y="140677900"/>
              <a:ext cx="336550" cy="336550"/>
            </a:xfrm>
            <a:prstGeom prst="line">
              <a:avLst/>
            </a:prstGeom>
            <a:ln w="31750">
              <a:solidFill>
                <a:schemeClr val="tx1"/>
              </a:solidFill>
            </a:ln>
          </xdr:spPr>
          <xdr:style>
            <a:lnRef idx="1">
              <a:schemeClr val="accent1"/>
            </a:lnRef>
            <a:fillRef idx="0">
              <a:schemeClr val="accent1"/>
            </a:fillRef>
            <a:effectRef idx="0">
              <a:schemeClr val="accent1"/>
            </a:effectRef>
            <a:fontRef idx="minor">
              <a:schemeClr val="tx1"/>
            </a:fontRef>
          </xdr:style>
        </xdr:cxnSp>
      </xdr:grpSp>
      <xdr:cxnSp macro="">
        <xdr:nvCxnSpPr>
          <xdr:cNvPr id="206" name="Straight Connector 205">
            <a:extLst>
              <a:ext uri="{FF2B5EF4-FFF2-40B4-BE49-F238E27FC236}">
                <a16:creationId xmlns:a16="http://schemas.microsoft.com/office/drawing/2014/main" id="{B30CA03E-A65F-26D1-CB64-344A9EC3CBAC}"/>
              </a:ext>
            </a:extLst>
          </xdr:cNvPr>
          <xdr:cNvCxnSpPr/>
        </xdr:nvCxnSpPr>
        <xdr:spPr>
          <a:xfrm flipH="1">
            <a:off x="1568450" y="140703300"/>
            <a:ext cx="6350" cy="349250"/>
          </a:xfrm>
          <a:prstGeom prst="line">
            <a:avLst/>
          </a:prstGeom>
          <a:ln w="31750">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14</xdr:col>
      <xdr:colOff>215900</xdr:colOff>
      <xdr:row>373</xdr:row>
      <xdr:rowOff>44449</xdr:rowOff>
    </xdr:from>
    <xdr:to>
      <xdr:col>14</xdr:col>
      <xdr:colOff>344289</xdr:colOff>
      <xdr:row>373</xdr:row>
      <xdr:rowOff>177643</xdr:rowOff>
    </xdr:to>
    <xdr:sp macro="" textlink="">
      <xdr:nvSpPr>
        <xdr:cNvPr id="209" name="Rectangle 208">
          <a:extLst>
            <a:ext uri="{FF2B5EF4-FFF2-40B4-BE49-F238E27FC236}">
              <a16:creationId xmlns:a16="http://schemas.microsoft.com/office/drawing/2014/main" id="{CA14D3DB-7699-464D-B2E1-E2CFA0BA2A71}"/>
            </a:ext>
          </a:extLst>
        </xdr:cNvPr>
        <xdr:cNvSpPr/>
      </xdr:nvSpPr>
      <xdr:spPr>
        <a:xfrm rot="18862224">
          <a:off x="24737198" y="89886651"/>
          <a:ext cx="133194" cy="128389"/>
        </a:xfrm>
        <a:prstGeom prst="rect">
          <a:avLst/>
        </a:prstGeom>
        <a:solidFill>
          <a:schemeClr val="tx1"/>
        </a:solidFill>
        <a:ln w="254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18</xdr:col>
      <xdr:colOff>209550</xdr:colOff>
      <xdr:row>373</xdr:row>
      <xdr:rowOff>38100</xdr:rowOff>
    </xdr:from>
    <xdr:to>
      <xdr:col>18</xdr:col>
      <xdr:colOff>368300</xdr:colOff>
      <xdr:row>373</xdr:row>
      <xdr:rowOff>177800</xdr:rowOff>
    </xdr:to>
    <xdr:sp macro="" textlink="">
      <xdr:nvSpPr>
        <xdr:cNvPr id="210" name="Isosceles Triangle 209">
          <a:extLst>
            <a:ext uri="{FF2B5EF4-FFF2-40B4-BE49-F238E27FC236}">
              <a16:creationId xmlns:a16="http://schemas.microsoft.com/office/drawing/2014/main" id="{C164599A-9C12-47FF-A633-75684AB7B16A}"/>
            </a:ext>
          </a:extLst>
        </xdr:cNvPr>
        <xdr:cNvSpPr/>
      </xdr:nvSpPr>
      <xdr:spPr>
        <a:xfrm>
          <a:off x="27171650" y="89877900"/>
          <a:ext cx="158750" cy="139700"/>
        </a:xfrm>
        <a:prstGeom prst="triangle">
          <a:avLst/>
        </a:prstGeom>
        <a:no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21</xdr:col>
      <xdr:colOff>203200</xdr:colOff>
      <xdr:row>373</xdr:row>
      <xdr:rowOff>133350</xdr:rowOff>
    </xdr:from>
    <xdr:to>
      <xdr:col>21</xdr:col>
      <xdr:colOff>400050</xdr:colOff>
      <xdr:row>373</xdr:row>
      <xdr:rowOff>133350</xdr:rowOff>
    </xdr:to>
    <xdr:cxnSp macro="">
      <xdr:nvCxnSpPr>
        <xdr:cNvPr id="211" name="Straight Connector 210">
          <a:extLst>
            <a:ext uri="{FF2B5EF4-FFF2-40B4-BE49-F238E27FC236}">
              <a16:creationId xmlns:a16="http://schemas.microsoft.com/office/drawing/2014/main" id="{E17647D9-4FF9-451B-9DE7-AB40E448FB01}"/>
            </a:ext>
          </a:extLst>
        </xdr:cNvPr>
        <xdr:cNvCxnSpPr/>
      </xdr:nvCxnSpPr>
      <xdr:spPr>
        <a:xfrm>
          <a:off x="28994100" y="89973150"/>
          <a:ext cx="196850" cy="0"/>
        </a:xfrm>
        <a:prstGeom prst="line">
          <a:avLst/>
        </a:prstGeom>
        <a:ln w="349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570</xdr:row>
      <xdr:rowOff>0</xdr:rowOff>
    </xdr:from>
    <xdr:to>
      <xdr:col>17</xdr:col>
      <xdr:colOff>603250</xdr:colOff>
      <xdr:row>622</xdr:row>
      <xdr:rowOff>57150</xdr:rowOff>
    </xdr:to>
    <xdr:graphicFrame macro="">
      <xdr:nvGraphicFramePr>
        <xdr:cNvPr id="213" name="Chart 212">
          <a:extLst>
            <a:ext uri="{FF2B5EF4-FFF2-40B4-BE49-F238E27FC236}">
              <a16:creationId xmlns:a16="http://schemas.microsoft.com/office/drawing/2014/main" id="{4C89A00B-0EC3-4134-8814-213A1D56F4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4</xdr:col>
      <xdr:colOff>0</xdr:colOff>
      <xdr:row>1138</xdr:row>
      <xdr:rowOff>0</xdr:rowOff>
    </xdr:from>
    <xdr:to>
      <xdr:col>21</xdr:col>
      <xdr:colOff>3176</xdr:colOff>
      <xdr:row>1176</xdr:row>
      <xdr:rowOff>22226</xdr:rowOff>
    </xdr:to>
    <xdr:graphicFrame macro="">
      <xdr:nvGraphicFramePr>
        <xdr:cNvPr id="159" name="Chart 158">
          <a:extLst>
            <a:ext uri="{FF2B5EF4-FFF2-40B4-BE49-F238E27FC236}">
              <a16:creationId xmlns:a16="http://schemas.microsoft.com/office/drawing/2014/main" id="{6EBD8839-A532-41D5-83FA-94481AA82C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4</xdr:col>
      <xdr:colOff>0</xdr:colOff>
      <xdr:row>1180</xdr:row>
      <xdr:rowOff>0</xdr:rowOff>
    </xdr:from>
    <xdr:to>
      <xdr:col>22</xdr:col>
      <xdr:colOff>6350</xdr:colOff>
      <xdr:row>1218</xdr:row>
      <xdr:rowOff>22226</xdr:rowOff>
    </xdr:to>
    <xdr:graphicFrame macro="">
      <xdr:nvGraphicFramePr>
        <xdr:cNvPr id="212" name="Chart 211">
          <a:extLst>
            <a:ext uri="{FF2B5EF4-FFF2-40B4-BE49-F238E27FC236}">
              <a16:creationId xmlns:a16="http://schemas.microsoft.com/office/drawing/2014/main" id="{52836810-CDBB-4089-870A-C6F5C97CB2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23</xdr:col>
      <xdr:colOff>0</xdr:colOff>
      <xdr:row>627</xdr:row>
      <xdr:rowOff>0</xdr:rowOff>
    </xdr:from>
    <xdr:to>
      <xdr:col>37</xdr:col>
      <xdr:colOff>520700</xdr:colOff>
      <xdr:row>660</xdr:row>
      <xdr:rowOff>44450</xdr:rowOff>
    </xdr:to>
    <xdr:graphicFrame macro="">
      <xdr:nvGraphicFramePr>
        <xdr:cNvPr id="214" name="Chart 213">
          <a:extLst>
            <a:ext uri="{FF2B5EF4-FFF2-40B4-BE49-F238E27FC236}">
              <a16:creationId xmlns:a16="http://schemas.microsoft.com/office/drawing/2014/main" id="{1E4DBEC1-E325-455F-B026-AAC45D3201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23</xdr:col>
      <xdr:colOff>6350</xdr:colOff>
      <xdr:row>665</xdr:row>
      <xdr:rowOff>6350</xdr:rowOff>
    </xdr:from>
    <xdr:to>
      <xdr:col>37</xdr:col>
      <xdr:colOff>527050</xdr:colOff>
      <xdr:row>698</xdr:row>
      <xdr:rowOff>50800</xdr:rowOff>
    </xdr:to>
    <xdr:graphicFrame macro="">
      <xdr:nvGraphicFramePr>
        <xdr:cNvPr id="215" name="Chart 214">
          <a:extLst>
            <a:ext uri="{FF2B5EF4-FFF2-40B4-BE49-F238E27FC236}">
              <a16:creationId xmlns:a16="http://schemas.microsoft.com/office/drawing/2014/main" id="{BE74BC30-863A-4286-B2E6-341CF8A371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39</xdr:col>
      <xdr:colOff>6350</xdr:colOff>
      <xdr:row>627</xdr:row>
      <xdr:rowOff>6350</xdr:rowOff>
    </xdr:from>
    <xdr:to>
      <xdr:col>51</xdr:col>
      <xdr:colOff>692150</xdr:colOff>
      <xdr:row>660</xdr:row>
      <xdr:rowOff>50800</xdr:rowOff>
    </xdr:to>
    <xdr:graphicFrame macro="">
      <xdr:nvGraphicFramePr>
        <xdr:cNvPr id="216" name="Chart 215">
          <a:extLst>
            <a:ext uri="{FF2B5EF4-FFF2-40B4-BE49-F238E27FC236}">
              <a16:creationId xmlns:a16="http://schemas.microsoft.com/office/drawing/2014/main" id="{FE6C11DB-CA81-4CF3-ACFC-83CAAC2C32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5</xdr:col>
      <xdr:colOff>603248</xdr:colOff>
      <xdr:row>719</xdr:row>
      <xdr:rowOff>171449</xdr:rowOff>
    </xdr:from>
    <xdr:to>
      <xdr:col>24</xdr:col>
      <xdr:colOff>469360</xdr:colOff>
      <xdr:row>767</xdr:row>
      <xdr:rowOff>121173</xdr:rowOff>
    </xdr:to>
    <xdr:grpSp>
      <xdr:nvGrpSpPr>
        <xdr:cNvPr id="19" name="Group 18">
          <a:extLst>
            <a:ext uri="{FF2B5EF4-FFF2-40B4-BE49-F238E27FC236}">
              <a16:creationId xmlns:a16="http://schemas.microsoft.com/office/drawing/2014/main" id="{27E930A0-9E60-C87D-C937-8E00133A9506}"/>
            </a:ext>
          </a:extLst>
        </xdr:cNvPr>
        <xdr:cNvGrpSpPr/>
      </xdr:nvGrpSpPr>
      <xdr:grpSpPr>
        <a:xfrm>
          <a:off x="4260848" y="135794749"/>
          <a:ext cx="11448512" cy="9208024"/>
          <a:chOff x="15843248" y="98094799"/>
          <a:chExt cx="11448512" cy="9208024"/>
        </a:xfrm>
      </xdr:grpSpPr>
      <xdr:pic>
        <xdr:nvPicPr>
          <xdr:cNvPr id="217" name="Picture 216">
            <a:extLst>
              <a:ext uri="{FF2B5EF4-FFF2-40B4-BE49-F238E27FC236}">
                <a16:creationId xmlns:a16="http://schemas.microsoft.com/office/drawing/2014/main" id="{3E806AAC-DE9B-E78F-BBA1-F48EDFCE1053}"/>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15843248" y="98094801"/>
            <a:ext cx="11448512" cy="9208022"/>
          </a:xfrm>
          <a:prstGeom prst="rect">
            <a:avLst/>
          </a:prstGeom>
          <a:noFill/>
        </xdr:spPr>
      </xdr:pic>
      <xdr:sp macro="" textlink="">
        <xdr:nvSpPr>
          <xdr:cNvPr id="17" name="TextBox 16">
            <a:extLst>
              <a:ext uri="{FF2B5EF4-FFF2-40B4-BE49-F238E27FC236}">
                <a16:creationId xmlns:a16="http://schemas.microsoft.com/office/drawing/2014/main" id="{A3E83BC6-6705-1A6F-B190-56446C314AEC}"/>
              </a:ext>
            </a:extLst>
          </xdr:cNvPr>
          <xdr:cNvSpPr txBox="1"/>
        </xdr:nvSpPr>
        <xdr:spPr>
          <a:xfrm>
            <a:off x="17621250" y="105054400"/>
            <a:ext cx="584200" cy="387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b="1"/>
              <a:t>MA</a:t>
            </a:r>
          </a:p>
        </xdr:txBody>
      </xdr:sp>
      <xdr:cxnSp macro="">
        <xdr:nvCxnSpPr>
          <xdr:cNvPr id="12" name="Straight Connector 11">
            <a:extLst>
              <a:ext uri="{FF2B5EF4-FFF2-40B4-BE49-F238E27FC236}">
                <a16:creationId xmlns:a16="http://schemas.microsoft.com/office/drawing/2014/main" id="{577ADC81-DEA8-D403-7F30-658D6089111B}"/>
              </a:ext>
            </a:extLst>
          </xdr:cNvPr>
          <xdr:cNvCxnSpPr/>
        </xdr:nvCxnSpPr>
        <xdr:spPr>
          <a:xfrm flipV="1">
            <a:off x="18141950" y="101631750"/>
            <a:ext cx="6788150" cy="3632200"/>
          </a:xfrm>
          <a:prstGeom prst="line">
            <a:avLst/>
          </a:prstGeom>
          <a:ln w="22225">
            <a:solidFill>
              <a:schemeClr val="tx1">
                <a:lumMod val="75000"/>
                <a:lumOff val="25000"/>
              </a:schemeClr>
            </a:solidFill>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3" name="Rectangle 2">
            <a:extLst>
              <a:ext uri="{FF2B5EF4-FFF2-40B4-BE49-F238E27FC236}">
                <a16:creationId xmlns:a16="http://schemas.microsoft.com/office/drawing/2014/main" id="{0B8EE0CE-3856-CC31-A7AD-482A478891B1}"/>
              </a:ext>
            </a:extLst>
          </xdr:cNvPr>
          <xdr:cNvSpPr/>
        </xdr:nvSpPr>
        <xdr:spPr>
          <a:xfrm>
            <a:off x="15848097" y="98094799"/>
            <a:ext cx="11425153" cy="9182101"/>
          </a:xfrm>
          <a:prstGeom prst="rect">
            <a:avLst/>
          </a:prstGeom>
          <a:solidFill>
            <a:schemeClr val="bg1">
              <a:lumMod val="95000"/>
              <a:alpha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nvGrpSpPr>
          <xdr:cNvPr id="219" name="Group 218">
            <a:extLst>
              <a:ext uri="{FF2B5EF4-FFF2-40B4-BE49-F238E27FC236}">
                <a16:creationId xmlns:a16="http://schemas.microsoft.com/office/drawing/2014/main" id="{65D23841-1B9B-BCD1-C5C2-15417439D133}"/>
              </a:ext>
            </a:extLst>
          </xdr:cNvPr>
          <xdr:cNvGrpSpPr/>
        </xdr:nvGrpSpPr>
        <xdr:grpSpPr>
          <a:xfrm>
            <a:off x="20380804" y="102735866"/>
            <a:ext cx="193912" cy="3549140"/>
            <a:chOff x="0" y="0"/>
            <a:chExt cx="253999" cy="4865718"/>
          </a:xfrm>
        </xdr:grpSpPr>
        <xdr:cxnSp macro="">
          <xdr:nvCxnSpPr>
            <xdr:cNvPr id="220" name="Straight Connector 219">
              <a:extLst>
                <a:ext uri="{FF2B5EF4-FFF2-40B4-BE49-F238E27FC236}">
                  <a16:creationId xmlns:a16="http://schemas.microsoft.com/office/drawing/2014/main" id="{FEEC27FD-9B54-A675-A8C8-D8D31B26859A}"/>
                </a:ext>
              </a:extLst>
            </xdr:cNvPr>
            <xdr:cNvCxnSpPr/>
          </xdr:nvCxnSpPr>
          <xdr:spPr>
            <a:xfrm>
              <a:off x="122616" y="0"/>
              <a:ext cx="6338" cy="4865718"/>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21" name="Cross 220">
              <a:extLst>
                <a:ext uri="{FF2B5EF4-FFF2-40B4-BE49-F238E27FC236}">
                  <a16:creationId xmlns:a16="http://schemas.microsoft.com/office/drawing/2014/main" id="{28A07E2C-CB26-38D9-AEFC-FB805C5DC22C}"/>
                </a:ext>
              </a:extLst>
            </xdr:cNvPr>
            <xdr:cNvSpPr/>
          </xdr:nvSpPr>
          <xdr:spPr>
            <a:xfrm>
              <a:off x="6348" y="395320"/>
              <a:ext cx="228551" cy="241306"/>
            </a:xfrm>
            <a:prstGeom prst="plus">
              <a:avLst>
                <a:gd name="adj" fmla="val 37908"/>
              </a:avLst>
            </a:prstGeom>
            <a:solidFill>
              <a:schemeClr val="tx1">
                <a:lumMod val="95000"/>
                <a:lumOff val="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sp macro="" textlink="">
          <xdr:nvSpPr>
            <xdr:cNvPr id="222" name="Cross 221">
              <a:extLst>
                <a:ext uri="{FF2B5EF4-FFF2-40B4-BE49-F238E27FC236}">
                  <a16:creationId xmlns:a16="http://schemas.microsoft.com/office/drawing/2014/main" id="{DCD1A6EF-75AF-57D7-66CA-9F1A77E84A24}"/>
                </a:ext>
              </a:extLst>
            </xdr:cNvPr>
            <xdr:cNvSpPr/>
          </xdr:nvSpPr>
          <xdr:spPr>
            <a:xfrm rot="2755829">
              <a:off x="6327" y="928734"/>
              <a:ext cx="228573" cy="241228"/>
            </a:xfrm>
            <a:prstGeom prst="plus">
              <a:avLst>
                <a:gd name="adj" fmla="val 37908"/>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grpSp>
          <xdr:nvGrpSpPr>
            <xdr:cNvPr id="223" name="Group 222">
              <a:extLst>
                <a:ext uri="{FF2B5EF4-FFF2-40B4-BE49-F238E27FC236}">
                  <a16:creationId xmlns:a16="http://schemas.microsoft.com/office/drawing/2014/main" id="{4A818554-4595-DBBC-5D41-76C703E0C1D8}"/>
                </a:ext>
              </a:extLst>
            </xdr:cNvPr>
            <xdr:cNvGrpSpPr/>
          </xdr:nvGrpSpPr>
          <xdr:grpSpPr>
            <a:xfrm>
              <a:off x="6348" y="1646228"/>
              <a:ext cx="247651" cy="2921000"/>
              <a:chOff x="6348" y="1646228"/>
              <a:chExt cx="247735" cy="2920988"/>
            </a:xfrm>
          </xdr:grpSpPr>
          <xdr:sp macro="" textlink="">
            <xdr:nvSpPr>
              <xdr:cNvPr id="225" name="Cross 224">
                <a:extLst>
                  <a:ext uri="{FF2B5EF4-FFF2-40B4-BE49-F238E27FC236}">
                    <a16:creationId xmlns:a16="http://schemas.microsoft.com/office/drawing/2014/main" id="{18DB7FB5-C779-2BE6-3DEF-0B33A1B097F3}"/>
                  </a:ext>
                </a:extLst>
              </xdr:cNvPr>
              <xdr:cNvSpPr/>
            </xdr:nvSpPr>
            <xdr:spPr>
              <a:xfrm>
                <a:off x="6349" y="1646228"/>
                <a:ext cx="228678" cy="241299"/>
              </a:xfrm>
              <a:prstGeom prst="plus">
                <a:avLst>
                  <a:gd name="adj" fmla="val 37908"/>
                </a:avLst>
              </a:prstGeom>
              <a:solidFill>
                <a:schemeClr val="tx1">
                  <a:lumMod val="95000"/>
                  <a:lumOff val="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sp macro="" textlink="">
            <xdr:nvSpPr>
              <xdr:cNvPr id="226" name="Cross 225">
                <a:extLst>
                  <a:ext uri="{FF2B5EF4-FFF2-40B4-BE49-F238E27FC236}">
                    <a16:creationId xmlns:a16="http://schemas.microsoft.com/office/drawing/2014/main" id="{C657315D-1053-CD2C-D591-42B9246AEC2D}"/>
                  </a:ext>
                </a:extLst>
              </xdr:cNvPr>
              <xdr:cNvSpPr/>
            </xdr:nvSpPr>
            <xdr:spPr>
              <a:xfrm>
                <a:off x="12701" y="2166926"/>
                <a:ext cx="228678" cy="241299"/>
              </a:xfrm>
              <a:prstGeom prst="plus">
                <a:avLst>
                  <a:gd name="adj" fmla="val 37908"/>
                </a:avLst>
              </a:prstGeom>
              <a:solidFill>
                <a:schemeClr val="tx1">
                  <a:lumMod val="95000"/>
                  <a:lumOff val="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sp macro="" textlink="">
            <xdr:nvSpPr>
              <xdr:cNvPr id="227" name="Cross 226">
                <a:extLst>
                  <a:ext uri="{FF2B5EF4-FFF2-40B4-BE49-F238E27FC236}">
                    <a16:creationId xmlns:a16="http://schemas.microsoft.com/office/drawing/2014/main" id="{B0622BB4-C7AE-86A6-312A-B7D194902D90}"/>
                  </a:ext>
                </a:extLst>
              </xdr:cNvPr>
              <xdr:cNvSpPr/>
            </xdr:nvSpPr>
            <xdr:spPr>
              <a:xfrm rot="2755829">
                <a:off x="19092" y="3424179"/>
                <a:ext cx="228599" cy="241382"/>
              </a:xfrm>
              <a:prstGeom prst="plus">
                <a:avLst>
                  <a:gd name="adj" fmla="val 37908"/>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sp macro="" textlink="">
            <xdr:nvSpPr>
              <xdr:cNvPr id="228" name="Cross 227">
                <a:extLst>
                  <a:ext uri="{FF2B5EF4-FFF2-40B4-BE49-F238E27FC236}">
                    <a16:creationId xmlns:a16="http://schemas.microsoft.com/office/drawing/2014/main" id="{99605992-FB78-8D3A-9B37-07D549AA7D3C}"/>
                  </a:ext>
                </a:extLst>
              </xdr:cNvPr>
              <xdr:cNvSpPr/>
            </xdr:nvSpPr>
            <xdr:spPr>
              <a:xfrm rot="2755829">
                <a:off x="12739" y="4332226"/>
                <a:ext cx="228599" cy="241382"/>
              </a:xfrm>
              <a:prstGeom prst="plus">
                <a:avLst>
                  <a:gd name="adj" fmla="val 37908"/>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sp macro="" textlink="">
            <xdr:nvSpPr>
              <xdr:cNvPr id="229" name="Cross 228">
                <a:extLst>
                  <a:ext uri="{FF2B5EF4-FFF2-40B4-BE49-F238E27FC236}">
                    <a16:creationId xmlns:a16="http://schemas.microsoft.com/office/drawing/2014/main" id="{2122CA70-D23D-E5E2-58D6-A9AE5D1E861F}"/>
                  </a:ext>
                </a:extLst>
              </xdr:cNvPr>
              <xdr:cNvSpPr/>
            </xdr:nvSpPr>
            <xdr:spPr>
              <a:xfrm rot="2755829">
                <a:off x="12741" y="2160534"/>
                <a:ext cx="228599" cy="241382"/>
              </a:xfrm>
              <a:prstGeom prst="plus">
                <a:avLst>
                  <a:gd name="adj" fmla="val 37908"/>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grpSp>
        <xdr:sp macro="" textlink="">
          <xdr:nvSpPr>
            <xdr:cNvPr id="224" name="Cross 223">
              <a:extLst>
                <a:ext uri="{FF2B5EF4-FFF2-40B4-BE49-F238E27FC236}">
                  <a16:creationId xmlns:a16="http://schemas.microsoft.com/office/drawing/2014/main" id="{CF9F59F6-C98E-F760-73C0-9FB3F39411BF}"/>
                </a:ext>
              </a:extLst>
            </xdr:cNvPr>
            <xdr:cNvSpPr/>
          </xdr:nvSpPr>
          <xdr:spPr>
            <a:xfrm>
              <a:off x="14244" y="1038237"/>
              <a:ext cx="228551" cy="241306"/>
            </a:xfrm>
            <a:prstGeom prst="plus">
              <a:avLst>
                <a:gd name="adj" fmla="val 37908"/>
              </a:avLst>
            </a:prstGeom>
            <a:solidFill>
              <a:schemeClr val="tx1">
                <a:lumMod val="95000"/>
                <a:lumOff val="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grpSp>
    </xdr:grpSp>
    <xdr:clientData/>
  </xdr:twoCellAnchor>
  <xdr:twoCellAnchor>
    <xdr:from>
      <xdr:col>4</xdr:col>
      <xdr:colOff>0</xdr:colOff>
      <xdr:row>771</xdr:row>
      <xdr:rowOff>0</xdr:rowOff>
    </xdr:from>
    <xdr:to>
      <xdr:col>23</xdr:col>
      <xdr:colOff>12700</xdr:colOff>
      <xdr:row>814</xdr:row>
      <xdr:rowOff>215900</xdr:rowOff>
    </xdr:to>
    <xdr:graphicFrame macro="">
      <xdr:nvGraphicFramePr>
        <xdr:cNvPr id="218" name="Chart 217">
          <a:extLst>
            <a:ext uri="{FF2B5EF4-FFF2-40B4-BE49-F238E27FC236}">
              <a16:creationId xmlns:a16="http://schemas.microsoft.com/office/drawing/2014/main" id="{72953D2F-C4AE-44DB-804D-FCBC3B4FE8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26</xdr:col>
      <xdr:colOff>0</xdr:colOff>
      <xdr:row>867</xdr:row>
      <xdr:rowOff>0</xdr:rowOff>
    </xdr:from>
    <xdr:to>
      <xdr:col>45</xdr:col>
      <xdr:colOff>0</xdr:colOff>
      <xdr:row>909</xdr:row>
      <xdr:rowOff>171450</xdr:rowOff>
    </xdr:to>
    <xdr:graphicFrame macro="">
      <xdr:nvGraphicFramePr>
        <xdr:cNvPr id="232" name="Chart 231">
          <a:extLst>
            <a:ext uri="{FF2B5EF4-FFF2-40B4-BE49-F238E27FC236}">
              <a16:creationId xmlns:a16="http://schemas.microsoft.com/office/drawing/2014/main" id="{E31B4006-545E-456B-B738-CCE898E39C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26</xdr:col>
      <xdr:colOff>0</xdr:colOff>
      <xdr:row>820</xdr:row>
      <xdr:rowOff>0</xdr:rowOff>
    </xdr:from>
    <xdr:to>
      <xdr:col>45</xdr:col>
      <xdr:colOff>6350</xdr:colOff>
      <xdr:row>861</xdr:row>
      <xdr:rowOff>177800</xdr:rowOff>
    </xdr:to>
    <xdr:graphicFrame macro="">
      <xdr:nvGraphicFramePr>
        <xdr:cNvPr id="236" name="Chart 235">
          <a:extLst>
            <a:ext uri="{FF2B5EF4-FFF2-40B4-BE49-F238E27FC236}">
              <a16:creationId xmlns:a16="http://schemas.microsoft.com/office/drawing/2014/main" id="{0BBA0784-93C4-4EA4-963D-FC4AB2303C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25</xdr:col>
      <xdr:colOff>0</xdr:colOff>
      <xdr:row>771</xdr:row>
      <xdr:rowOff>6350</xdr:rowOff>
    </xdr:from>
    <xdr:to>
      <xdr:col>44</xdr:col>
      <xdr:colOff>12700</xdr:colOff>
      <xdr:row>814</xdr:row>
      <xdr:rowOff>222250</xdr:rowOff>
    </xdr:to>
    <xdr:graphicFrame macro="">
      <xdr:nvGraphicFramePr>
        <xdr:cNvPr id="238" name="Chart 237">
          <a:extLst>
            <a:ext uri="{FF2B5EF4-FFF2-40B4-BE49-F238E27FC236}">
              <a16:creationId xmlns:a16="http://schemas.microsoft.com/office/drawing/2014/main" id="{E31C3D2B-A78B-4585-8636-54B075AA98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37</xdr:col>
      <xdr:colOff>393700</xdr:colOff>
      <xdr:row>674</xdr:row>
      <xdr:rowOff>101600</xdr:rowOff>
    </xdr:from>
    <xdr:to>
      <xdr:col>41</xdr:col>
      <xdr:colOff>139700</xdr:colOff>
      <xdr:row>701</xdr:row>
      <xdr:rowOff>107950</xdr:rowOff>
    </xdr:to>
    <xdr:cxnSp macro="">
      <xdr:nvCxnSpPr>
        <xdr:cNvPr id="14" name="Straight Connector 13">
          <a:extLst>
            <a:ext uri="{FF2B5EF4-FFF2-40B4-BE49-F238E27FC236}">
              <a16:creationId xmlns:a16="http://schemas.microsoft.com/office/drawing/2014/main" id="{03826DFA-D4CE-6B92-6A91-11CB00A4410E}"/>
            </a:ext>
          </a:extLst>
        </xdr:cNvPr>
        <xdr:cNvCxnSpPr/>
      </xdr:nvCxnSpPr>
      <xdr:spPr>
        <a:xfrm flipH="1">
          <a:off x="23558500" y="127400050"/>
          <a:ext cx="2184400" cy="4978400"/>
        </a:xfrm>
        <a:prstGeom prst="line">
          <a:avLst/>
        </a:prstGeom>
        <a:ln w="15875">
          <a:solidFill>
            <a:srgbClr val="FF0000"/>
          </a:solidFill>
          <a:headEnd type="oval"/>
          <a:tailEnd type="oval"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349250</xdr:colOff>
      <xdr:row>675</xdr:row>
      <xdr:rowOff>69850</xdr:rowOff>
    </xdr:from>
    <xdr:to>
      <xdr:col>43</xdr:col>
      <xdr:colOff>298450</xdr:colOff>
      <xdr:row>676</xdr:row>
      <xdr:rowOff>88900</xdr:rowOff>
    </xdr:to>
    <xdr:cxnSp macro="">
      <xdr:nvCxnSpPr>
        <xdr:cNvPr id="252" name="Straight Connector 251">
          <a:extLst>
            <a:ext uri="{FF2B5EF4-FFF2-40B4-BE49-F238E27FC236}">
              <a16:creationId xmlns:a16="http://schemas.microsoft.com/office/drawing/2014/main" id="{6AB41487-D9DF-4B31-80E9-9F8346630C1C}"/>
            </a:ext>
          </a:extLst>
        </xdr:cNvPr>
        <xdr:cNvCxnSpPr/>
      </xdr:nvCxnSpPr>
      <xdr:spPr>
        <a:xfrm flipV="1">
          <a:off x="23514050" y="127552450"/>
          <a:ext cx="3606800" cy="203200"/>
        </a:xfrm>
        <a:prstGeom prst="line">
          <a:avLst/>
        </a:prstGeom>
        <a:ln w="15875">
          <a:solidFill>
            <a:schemeClr val="accent6"/>
          </a:solidFill>
          <a:headEnd type="oval"/>
          <a:tailEnd type="oval"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323850</xdr:colOff>
      <xdr:row>659</xdr:row>
      <xdr:rowOff>114300</xdr:rowOff>
    </xdr:from>
    <xdr:to>
      <xdr:col>44</xdr:col>
      <xdr:colOff>381000</xdr:colOff>
      <xdr:row>667</xdr:row>
      <xdr:rowOff>88900</xdr:rowOff>
    </xdr:to>
    <xdr:cxnSp macro="">
      <xdr:nvCxnSpPr>
        <xdr:cNvPr id="253" name="Straight Connector 252">
          <a:extLst>
            <a:ext uri="{FF2B5EF4-FFF2-40B4-BE49-F238E27FC236}">
              <a16:creationId xmlns:a16="http://schemas.microsoft.com/office/drawing/2014/main" id="{D2EAA40E-5772-439D-B9BE-B63B60ED1F8F}"/>
            </a:ext>
          </a:extLst>
        </xdr:cNvPr>
        <xdr:cNvCxnSpPr/>
      </xdr:nvCxnSpPr>
      <xdr:spPr>
        <a:xfrm flipV="1">
          <a:off x="27755850" y="124491750"/>
          <a:ext cx="57150" cy="1606550"/>
        </a:xfrm>
        <a:prstGeom prst="line">
          <a:avLst/>
        </a:prstGeom>
        <a:ln w="15875">
          <a:solidFill>
            <a:schemeClr val="accent1"/>
          </a:solidFill>
          <a:headEnd type="oval"/>
          <a:tailEnd type="oval"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0</xdr:colOff>
      <xdr:row>99</xdr:row>
      <xdr:rowOff>0</xdr:rowOff>
    </xdr:from>
    <xdr:to>
      <xdr:col>41</xdr:col>
      <xdr:colOff>0</xdr:colOff>
      <xdr:row>149</xdr:row>
      <xdr:rowOff>31750</xdr:rowOff>
    </xdr:to>
    <xdr:graphicFrame macro="">
      <xdr:nvGraphicFramePr>
        <xdr:cNvPr id="254" name="Chart 253">
          <a:extLst>
            <a:ext uri="{FF2B5EF4-FFF2-40B4-BE49-F238E27FC236}">
              <a16:creationId xmlns:a16="http://schemas.microsoft.com/office/drawing/2014/main" id="{D55FBA70-C7B7-441F-A0D8-C4679368E9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42</xdr:col>
      <xdr:colOff>0</xdr:colOff>
      <xdr:row>99</xdr:row>
      <xdr:rowOff>0</xdr:rowOff>
    </xdr:from>
    <xdr:to>
      <xdr:col>57</xdr:col>
      <xdr:colOff>425450</xdr:colOff>
      <xdr:row>149</xdr:row>
      <xdr:rowOff>31750</xdr:rowOff>
    </xdr:to>
    <xdr:graphicFrame macro="">
      <xdr:nvGraphicFramePr>
        <xdr:cNvPr id="255" name="Chart 254">
          <a:extLst>
            <a:ext uri="{FF2B5EF4-FFF2-40B4-BE49-F238E27FC236}">
              <a16:creationId xmlns:a16="http://schemas.microsoft.com/office/drawing/2014/main" id="{6E0A5F77-1EAE-4C5C-9C02-6C513747C4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59</xdr:col>
      <xdr:colOff>0</xdr:colOff>
      <xdr:row>99</xdr:row>
      <xdr:rowOff>0</xdr:rowOff>
    </xdr:from>
    <xdr:to>
      <xdr:col>77</xdr:col>
      <xdr:colOff>0</xdr:colOff>
      <xdr:row>149</xdr:row>
      <xdr:rowOff>31750</xdr:rowOff>
    </xdr:to>
    <xdr:graphicFrame macro="">
      <xdr:nvGraphicFramePr>
        <xdr:cNvPr id="256" name="Chart 255">
          <a:extLst>
            <a:ext uri="{FF2B5EF4-FFF2-40B4-BE49-F238E27FC236}">
              <a16:creationId xmlns:a16="http://schemas.microsoft.com/office/drawing/2014/main" id="{E27AEE2B-48BD-4D8E-A979-9EBFE8699A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25</xdr:col>
      <xdr:colOff>0</xdr:colOff>
      <xdr:row>522</xdr:row>
      <xdr:rowOff>0</xdr:rowOff>
    </xdr:from>
    <xdr:to>
      <xdr:col>44</xdr:col>
      <xdr:colOff>514804</xdr:colOff>
      <xdr:row>566</xdr:row>
      <xdr:rowOff>20866</xdr:rowOff>
    </xdr:to>
    <xdr:graphicFrame macro="">
      <xdr:nvGraphicFramePr>
        <xdr:cNvPr id="257" name="Chart 256">
          <a:extLst>
            <a:ext uri="{FF2B5EF4-FFF2-40B4-BE49-F238E27FC236}">
              <a16:creationId xmlns:a16="http://schemas.microsoft.com/office/drawing/2014/main" id="{CAD07EBE-7D5B-4EE5-818C-19A20C65C4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23</xdr:col>
      <xdr:colOff>0</xdr:colOff>
      <xdr:row>1180</xdr:row>
      <xdr:rowOff>0</xdr:rowOff>
    </xdr:from>
    <xdr:to>
      <xdr:col>41</xdr:col>
      <xdr:colOff>6350</xdr:colOff>
      <xdr:row>1218</xdr:row>
      <xdr:rowOff>22226</xdr:rowOff>
    </xdr:to>
    <xdr:graphicFrame macro="">
      <xdr:nvGraphicFramePr>
        <xdr:cNvPr id="267" name="Chart 266">
          <a:extLst>
            <a:ext uri="{FF2B5EF4-FFF2-40B4-BE49-F238E27FC236}">
              <a16:creationId xmlns:a16="http://schemas.microsoft.com/office/drawing/2014/main" id="{45A6A45D-2690-4BF3-A7B2-89644FACE8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4</xdr:col>
      <xdr:colOff>0</xdr:colOff>
      <xdr:row>1222</xdr:row>
      <xdr:rowOff>0</xdr:rowOff>
    </xdr:from>
    <xdr:to>
      <xdr:col>22</xdr:col>
      <xdr:colOff>0</xdr:colOff>
      <xdr:row>1261</xdr:row>
      <xdr:rowOff>25400</xdr:rowOff>
    </xdr:to>
    <xdr:graphicFrame macro="">
      <xdr:nvGraphicFramePr>
        <xdr:cNvPr id="268" name="Chart 267">
          <a:extLst>
            <a:ext uri="{FF2B5EF4-FFF2-40B4-BE49-F238E27FC236}">
              <a16:creationId xmlns:a16="http://schemas.microsoft.com/office/drawing/2014/main" id="{C0B32D58-601D-4021-AB88-0FCB6DD185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4</xdr:col>
      <xdr:colOff>0</xdr:colOff>
      <xdr:row>155</xdr:row>
      <xdr:rowOff>0</xdr:rowOff>
    </xdr:from>
    <xdr:to>
      <xdr:col>22</xdr:col>
      <xdr:colOff>60326</xdr:colOff>
      <xdr:row>191</xdr:row>
      <xdr:rowOff>19050</xdr:rowOff>
    </xdr:to>
    <xdr:graphicFrame macro="">
      <xdr:nvGraphicFramePr>
        <xdr:cNvPr id="269" name="Chart 268">
          <a:extLst>
            <a:ext uri="{FF2B5EF4-FFF2-40B4-BE49-F238E27FC236}">
              <a16:creationId xmlns:a16="http://schemas.microsoft.com/office/drawing/2014/main" id="{0AE687A8-6F3A-4F24-B224-2BCB20282B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4</xdr:col>
      <xdr:colOff>12700</xdr:colOff>
      <xdr:row>378</xdr:row>
      <xdr:rowOff>6350</xdr:rowOff>
    </xdr:from>
    <xdr:to>
      <xdr:col>22</xdr:col>
      <xdr:colOff>69850</xdr:colOff>
      <xdr:row>411</xdr:row>
      <xdr:rowOff>176170</xdr:rowOff>
    </xdr:to>
    <xdr:pic>
      <xdr:nvPicPr>
        <xdr:cNvPr id="4" name="Picture 3">
          <a:extLst>
            <a:ext uri="{FF2B5EF4-FFF2-40B4-BE49-F238E27FC236}">
              <a16:creationId xmlns:a16="http://schemas.microsoft.com/office/drawing/2014/main" id="{9402EC6F-E74C-B879-BF7D-C3E9004D35D5}"/>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3060700" y="71177150"/>
          <a:ext cx="11029950" cy="6246770"/>
        </a:xfrm>
        <a:prstGeom prst="rect">
          <a:avLst/>
        </a:prstGeom>
        <a:noFill/>
        <a:ln w="12700">
          <a:solidFill>
            <a:schemeClr val="tx1">
              <a:lumMod val="85000"/>
              <a:lumOff val="15000"/>
            </a:schemeClr>
          </a:solidFill>
        </a:ln>
      </xdr:spPr>
    </xdr:pic>
    <xdr:clientData/>
  </xdr:twoCellAnchor>
  <xdr:twoCellAnchor>
    <xdr:from>
      <xdr:col>4</xdr:col>
      <xdr:colOff>0</xdr:colOff>
      <xdr:row>416</xdr:row>
      <xdr:rowOff>0</xdr:rowOff>
    </xdr:from>
    <xdr:to>
      <xdr:col>23</xdr:col>
      <xdr:colOff>603250</xdr:colOff>
      <xdr:row>460</xdr:row>
      <xdr:rowOff>6350</xdr:rowOff>
    </xdr:to>
    <xdr:graphicFrame macro="">
      <xdr:nvGraphicFramePr>
        <xdr:cNvPr id="54" name="Chart 53">
          <a:extLst>
            <a:ext uri="{FF2B5EF4-FFF2-40B4-BE49-F238E27FC236}">
              <a16:creationId xmlns:a16="http://schemas.microsoft.com/office/drawing/2014/main" id="{BE630C79-678E-4FD2-9500-42AF2C6DB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7</xdr:col>
      <xdr:colOff>247650</xdr:colOff>
      <xdr:row>460</xdr:row>
      <xdr:rowOff>82550</xdr:rowOff>
    </xdr:from>
    <xdr:to>
      <xdr:col>7</xdr:col>
      <xdr:colOff>400050</xdr:colOff>
      <xdr:row>460</xdr:row>
      <xdr:rowOff>228600</xdr:rowOff>
    </xdr:to>
    <xdr:sp macro="" textlink="">
      <xdr:nvSpPr>
        <xdr:cNvPr id="55" name="Oval 54">
          <a:extLst>
            <a:ext uri="{FF2B5EF4-FFF2-40B4-BE49-F238E27FC236}">
              <a16:creationId xmlns:a16="http://schemas.microsoft.com/office/drawing/2014/main" id="{7EB03659-B4B4-40C2-B5ED-EBB46E6CEA0E}"/>
            </a:ext>
          </a:extLst>
        </xdr:cNvPr>
        <xdr:cNvSpPr/>
      </xdr:nvSpPr>
      <xdr:spPr>
        <a:xfrm>
          <a:off x="5124450" y="317201550"/>
          <a:ext cx="152400" cy="146050"/>
        </a:xfrm>
        <a:prstGeom prst="ellipse">
          <a:avLst/>
        </a:prstGeom>
        <a:noFill/>
        <a:ln w="2540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234950</xdr:colOff>
      <xdr:row>461</xdr:row>
      <xdr:rowOff>50800</xdr:rowOff>
    </xdr:from>
    <xdr:to>
      <xdr:col>7</xdr:col>
      <xdr:colOff>387350</xdr:colOff>
      <xdr:row>461</xdr:row>
      <xdr:rowOff>196850</xdr:rowOff>
    </xdr:to>
    <xdr:sp macro="" textlink="">
      <xdr:nvSpPr>
        <xdr:cNvPr id="56" name="Oval 55">
          <a:extLst>
            <a:ext uri="{FF2B5EF4-FFF2-40B4-BE49-F238E27FC236}">
              <a16:creationId xmlns:a16="http://schemas.microsoft.com/office/drawing/2014/main" id="{B37E6188-956D-4C1C-B0FE-CF2F2C5F5C73}"/>
            </a:ext>
          </a:extLst>
        </xdr:cNvPr>
        <xdr:cNvSpPr/>
      </xdr:nvSpPr>
      <xdr:spPr>
        <a:xfrm>
          <a:off x="5111750" y="317468250"/>
          <a:ext cx="152400" cy="146050"/>
        </a:xfrm>
        <a:prstGeom prst="ellipse">
          <a:avLst/>
        </a:prstGeom>
        <a:solidFill>
          <a:schemeClr val="tx1">
            <a:lumMod val="75000"/>
            <a:lumOff val="25000"/>
          </a:schemeClr>
        </a:solidFill>
        <a:ln w="254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222250</xdr:colOff>
      <xdr:row>460</xdr:row>
      <xdr:rowOff>127000</xdr:rowOff>
    </xdr:from>
    <xdr:to>
      <xdr:col>13</xdr:col>
      <xdr:colOff>361950</xdr:colOff>
      <xdr:row>460</xdr:row>
      <xdr:rowOff>247650</xdr:rowOff>
    </xdr:to>
    <xdr:sp macro="" textlink="">
      <xdr:nvSpPr>
        <xdr:cNvPr id="58" name="Rectangle 57">
          <a:extLst>
            <a:ext uri="{FF2B5EF4-FFF2-40B4-BE49-F238E27FC236}">
              <a16:creationId xmlns:a16="http://schemas.microsoft.com/office/drawing/2014/main" id="{8A0E92FB-75FD-4F91-A885-761A058D1321}"/>
            </a:ext>
          </a:extLst>
        </xdr:cNvPr>
        <xdr:cNvSpPr/>
      </xdr:nvSpPr>
      <xdr:spPr>
        <a:xfrm>
          <a:off x="8756650" y="317246000"/>
          <a:ext cx="139700" cy="120650"/>
        </a:xfrm>
        <a:prstGeom prst="rect">
          <a:avLst/>
        </a:prstGeom>
        <a:noFill/>
        <a:ln w="2540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215900</xdr:colOff>
      <xdr:row>461</xdr:row>
      <xdr:rowOff>63500</xdr:rowOff>
    </xdr:from>
    <xdr:to>
      <xdr:col>13</xdr:col>
      <xdr:colOff>355600</xdr:colOff>
      <xdr:row>461</xdr:row>
      <xdr:rowOff>184150</xdr:rowOff>
    </xdr:to>
    <xdr:sp macro="" textlink="">
      <xdr:nvSpPr>
        <xdr:cNvPr id="59" name="Rectangle 58">
          <a:extLst>
            <a:ext uri="{FF2B5EF4-FFF2-40B4-BE49-F238E27FC236}">
              <a16:creationId xmlns:a16="http://schemas.microsoft.com/office/drawing/2014/main" id="{D6B143E3-1EE5-4F3E-BE70-57BAD438C8A1}"/>
            </a:ext>
          </a:extLst>
        </xdr:cNvPr>
        <xdr:cNvSpPr/>
      </xdr:nvSpPr>
      <xdr:spPr>
        <a:xfrm>
          <a:off x="8750300" y="317480950"/>
          <a:ext cx="139700" cy="120650"/>
        </a:xfrm>
        <a:prstGeom prst="rect">
          <a:avLst/>
        </a:prstGeom>
        <a:solidFill>
          <a:schemeClr val="tx1">
            <a:lumMod val="75000"/>
            <a:lumOff val="25000"/>
          </a:schemeClr>
        </a:solidFill>
        <a:ln w="254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215518</xdr:colOff>
      <xdr:row>462</xdr:row>
      <xdr:rowOff>53566</xdr:rowOff>
    </xdr:from>
    <xdr:to>
      <xdr:col>5</xdr:col>
      <xdr:colOff>349969</xdr:colOff>
      <xdr:row>462</xdr:row>
      <xdr:rowOff>178964</xdr:rowOff>
    </xdr:to>
    <xdr:sp macro="" textlink="">
      <xdr:nvSpPr>
        <xdr:cNvPr id="60" name="Rectangle 59">
          <a:extLst>
            <a:ext uri="{FF2B5EF4-FFF2-40B4-BE49-F238E27FC236}">
              <a16:creationId xmlns:a16="http://schemas.microsoft.com/office/drawing/2014/main" id="{4FA3C366-2089-44FB-B209-B308C00047AF}"/>
            </a:ext>
          </a:extLst>
        </xdr:cNvPr>
        <xdr:cNvSpPr/>
      </xdr:nvSpPr>
      <xdr:spPr>
        <a:xfrm rot="2746257">
          <a:off x="3877645" y="317701439"/>
          <a:ext cx="125398" cy="134451"/>
        </a:xfrm>
        <a:prstGeom prst="rect">
          <a:avLst/>
        </a:prstGeom>
        <a:noFill/>
        <a:ln w="2540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209550</xdr:colOff>
      <xdr:row>463</xdr:row>
      <xdr:rowOff>63502</xdr:rowOff>
    </xdr:from>
    <xdr:to>
      <xdr:col>5</xdr:col>
      <xdr:colOff>344001</xdr:colOff>
      <xdr:row>463</xdr:row>
      <xdr:rowOff>188900</xdr:rowOff>
    </xdr:to>
    <xdr:sp macro="" textlink="">
      <xdr:nvSpPr>
        <xdr:cNvPr id="63" name="Rectangle 62">
          <a:extLst>
            <a:ext uri="{FF2B5EF4-FFF2-40B4-BE49-F238E27FC236}">
              <a16:creationId xmlns:a16="http://schemas.microsoft.com/office/drawing/2014/main" id="{7B6E91D4-D1F2-48DB-B012-3FB40DAB5292}"/>
            </a:ext>
          </a:extLst>
        </xdr:cNvPr>
        <xdr:cNvSpPr/>
      </xdr:nvSpPr>
      <xdr:spPr>
        <a:xfrm rot="2746257">
          <a:off x="3871677" y="317946325"/>
          <a:ext cx="125398" cy="134451"/>
        </a:xfrm>
        <a:prstGeom prst="rect">
          <a:avLst/>
        </a:prstGeom>
        <a:solidFill>
          <a:schemeClr val="tx1">
            <a:lumMod val="75000"/>
            <a:lumOff val="25000"/>
          </a:schemeClr>
        </a:solidFill>
        <a:ln w="254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196850</xdr:colOff>
      <xdr:row>462</xdr:row>
      <xdr:rowOff>44450</xdr:rowOff>
    </xdr:from>
    <xdr:to>
      <xdr:col>11</xdr:col>
      <xdr:colOff>355600</xdr:colOff>
      <xdr:row>462</xdr:row>
      <xdr:rowOff>184150</xdr:rowOff>
    </xdr:to>
    <xdr:sp macro="" textlink="">
      <xdr:nvSpPr>
        <xdr:cNvPr id="68" name="Isosceles Triangle 67">
          <a:extLst>
            <a:ext uri="{FF2B5EF4-FFF2-40B4-BE49-F238E27FC236}">
              <a16:creationId xmlns:a16="http://schemas.microsoft.com/office/drawing/2014/main" id="{B8798ED0-4658-4D93-A94F-DE3CF4E644B2}"/>
            </a:ext>
          </a:extLst>
        </xdr:cNvPr>
        <xdr:cNvSpPr/>
      </xdr:nvSpPr>
      <xdr:spPr>
        <a:xfrm>
          <a:off x="7512050" y="317696850"/>
          <a:ext cx="158750" cy="139700"/>
        </a:xfrm>
        <a:prstGeom prst="triangle">
          <a:avLst/>
        </a:prstGeom>
        <a:noFill/>
        <a:ln w="2540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203200</xdr:colOff>
      <xdr:row>463</xdr:row>
      <xdr:rowOff>57150</xdr:rowOff>
    </xdr:from>
    <xdr:to>
      <xdr:col>11</xdr:col>
      <xdr:colOff>361950</xdr:colOff>
      <xdr:row>463</xdr:row>
      <xdr:rowOff>196850</xdr:rowOff>
    </xdr:to>
    <xdr:sp macro="" textlink="">
      <xdr:nvSpPr>
        <xdr:cNvPr id="69" name="Isosceles Triangle 68">
          <a:extLst>
            <a:ext uri="{FF2B5EF4-FFF2-40B4-BE49-F238E27FC236}">
              <a16:creationId xmlns:a16="http://schemas.microsoft.com/office/drawing/2014/main" id="{DFCE9B1C-096B-4EC2-A180-834773F08C91}"/>
            </a:ext>
          </a:extLst>
        </xdr:cNvPr>
        <xdr:cNvSpPr/>
      </xdr:nvSpPr>
      <xdr:spPr>
        <a:xfrm>
          <a:off x="7518400" y="317944500"/>
          <a:ext cx="158750" cy="139700"/>
        </a:xfrm>
        <a:prstGeom prst="triangle">
          <a:avLst/>
        </a:prstGeom>
        <a:solidFill>
          <a:schemeClr val="tx1">
            <a:lumMod val="75000"/>
            <a:lumOff val="25000"/>
          </a:schemeClr>
        </a:solidFill>
        <a:ln w="254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17</xdr:col>
      <xdr:colOff>215900</xdr:colOff>
      <xdr:row>462</xdr:row>
      <xdr:rowOff>76200</xdr:rowOff>
    </xdr:from>
    <xdr:to>
      <xdr:col>17</xdr:col>
      <xdr:colOff>355600</xdr:colOff>
      <xdr:row>463</xdr:row>
      <xdr:rowOff>0</xdr:rowOff>
    </xdr:to>
    <xdr:grpSp>
      <xdr:nvGrpSpPr>
        <xdr:cNvPr id="70" name="Group 69">
          <a:extLst>
            <a:ext uri="{FF2B5EF4-FFF2-40B4-BE49-F238E27FC236}">
              <a16:creationId xmlns:a16="http://schemas.microsoft.com/office/drawing/2014/main" id="{B7DB1490-F8F7-4311-920B-D97CB85DC971}"/>
            </a:ext>
          </a:extLst>
        </xdr:cNvPr>
        <xdr:cNvGrpSpPr/>
      </xdr:nvGrpSpPr>
      <xdr:grpSpPr>
        <a:xfrm>
          <a:off x="11188700" y="87172800"/>
          <a:ext cx="139700" cy="158750"/>
          <a:chOff x="1397000" y="140677900"/>
          <a:chExt cx="361950" cy="336550"/>
        </a:xfrm>
      </xdr:grpSpPr>
      <xdr:cxnSp macro="">
        <xdr:nvCxnSpPr>
          <xdr:cNvPr id="71" name="Straight Connector 70">
            <a:extLst>
              <a:ext uri="{FF2B5EF4-FFF2-40B4-BE49-F238E27FC236}">
                <a16:creationId xmlns:a16="http://schemas.microsoft.com/office/drawing/2014/main" id="{7A82C08D-D4F7-B30C-4228-EBD8A15C32B2}"/>
              </a:ext>
            </a:extLst>
          </xdr:cNvPr>
          <xdr:cNvCxnSpPr/>
        </xdr:nvCxnSpPr>
        <xdr:spPr>
          <a:xfrm>
            <a:off x="1397000" y="140690600"/>
            <a:ext cx="361950" cy="323850"/>
          </a:xfrm>
          <a:prstGeom prst="line">
            <a:avLst/>
          </a:prstGeom>
          <a:ln w="22225">
            <a:solidFill>
              <a:schemeClr val="tx1">
                <a:lumMod val="75000"/>
                <a:lumOff val="2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72" name="Straight Connector 71">
            <a:extLst>
              <a:ext uri="{FF2B5EF4-FFF2-40B4-BE49-F238E27FC236}">
                <a16:creationId xmlns:a16="http://schemas.microsoft.com/office/drawing/2014/main" id="{9F7F7450-C6BC-B573-4EF1-0ABD2481FE2E}"/>
              </a:ext>
            </a:extLst>
          </xdr:cNvPr>
          <xdr:cNvCxnSpPr/>
        </xdr:nvCxnSpPr>
        <xdr:spPr>
          <a:xfrm flipV="1">
            <a:off x="1397000" y="140677900"/>
            <a:ext cx="336550" cy="336550"/>
          </a:xfrm>
          <a:prstGeom prst="line">
            <a:avLst/>
          </a:prstGeom>
          <a:ln w="22225">
            <a:solidFill>
              <a:schemeClr val="tx1">
                <a:lumMod val="75000"/>
                <a:lumOff val="25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215900</xdr:colOff>
      <xdr:row>463</xdr:row>
      <xdr:rowOff>38100</xdr:rowOff>
    </xdr:from>
    <xdr:to>
      <xdr:col>17</xdr:col>
      <xdr:colOff>349250</xdr:colOff>
      <xdr:row>464</xdr:row>
      <xdr:rowOff>0</xdr:rowOff>
    </xdr:to>
    <xdr:grpSp>
      <xdr:nvGrpSpPr>
        <xdr:cNvPr id="73" name="Group 72">
          <a:extLst>
            <a:ext uri="{FF2B5EF4-FFF2-40B4-BE49-F238E27FC236}">
              <a16:creationId xmlns:a16="http://schemas.microsoft.com/office/drawing/2014/main" id="{C8F3F29E-F9EB-4EAB-AAB9-319FB7C4B84C}"/>
            </a:ext>
          </a:extLst>
        </xdr:cNvPr>
        <xdr:cNvGrpSpPr/>
      </xdr:nvGrpSpPr>
      <xdr:grpSpPr>
        <a:xfrm>
          <a:off x="11188700" y="87369650"/>
          <a:ext cx="133350" cy="196850"/>
          <a:chOff x="1397000" y="140677900"/>
          <a:chExt cx="361950" cy="400050"/>
        </a:xfrm>
      </xdr:grpSpPr>
      <xdr:grpSp>
        <xdr:nvGrpSpPr>
          <xdr:cNvPr id="74" name="Group 73">
            <a:extLst>
              <a:ext uri="{FF2B5EF4-FFF2-40B4-BE49-F238E27FC236}">
                <a16:creationId xmlns:a16="http://schemas.microsoft.com/office/drawing/2014/main" id="{A2D7D5F6-3D78-383D-E569-DB2D2BF277B9}"/>
              </a:ext>
            </a:extLst>
          </xdr:cNvPr>
          <xdr:cNvGrpSpPr/>
        </xdr:nvGrpSpPr>
        <xdr:grpSpPr>
          <a:xfrm>
            <a:off x="1397000" y="140677900"/>
            <a:ext cx="361950" cy="400050"/>
            <a:chOff x="1397000" y="140677900"/>
            <a:chExt cx="361950" cy="336550"/>
          </a:xfrm>
        </xdr:grpSpPr>
        <xdr:cxnSp macro="">
          <xdr:nvCxnSpPr>
            <xdr:cNvPr id="270" name="Straight Connector 269">
              <a:extLst>
                <a:ext uri="{FF2B5EF4-FFF2-40B4-BE49-F238E27FC236}">
                  <a16:creationId xmlns:a16="http://schemas.microsoft.com/office/drawing/2014/main" id="{250E67F9-1C4C-3739-A354-49F5408DAE7B}"/>
                </a:ext>
              </a:extLst>
            </xdr:cNvPr>
            <xdr:cNvCxnSpPr/>
          </xdr:nvCxnSpPr>
          <xdr:spPr>
            <a:xfrm>
              <a:off x="1397000" y="140690600"/>
              <a:ext cx="361950" cy="323850"/>
            </a:xfrm>
            <a:prstGeom prst="line">
              <a:avLst/>
            </a:prstGeom>
            <a:ln w="38100">
              <a:solidFill>
                <a:schemeClr val="tx1">
                  <a:lumMod val="75000"/>
                  <a:lumOff val="2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71" name="Straight Connector 270">
              <a:extLst>
                <a:ext uri="{FF2B5EF4-FFF2-40B4-BE49-F238E27FC236}">
                  <a16:creationId xmlns:a16="http://schemas.microsoft.com/office/drawing/2014/main" id="{72021A20-2261-D567-D364-B96EF5D39B5B}"/>
                </a:ext>
              </a:extLst>
            </xdr:cNvPr>
            <xdr:cNvCxnSpPr/>
          </xdr:nvCxnSpPr>
          <xdr:spPr>
            <a:xfrm flipV="1">
              <a:off x="1397000" y="140677900"/>
              <a:ext cx="336550" cy="336550"/>
            </a:xfrm>
            <a:prstGeom prst="line">
              <a:avLst/>
            </a:prstGeom>
            <a:ln w="38100">
              <a:solidFill>
                <a:schemeClr val="tx1">
                  <a:lumMod val="75000"/>
                  <a:lumOff val="25000"/>
                </a:schemeClr>
              </a:solidFill>
            </a:ln>
          </xdr:spPr>
          <xdr:style>
            <a:lnRef idx="1">
              <a:schemeClr val="accent1"/>
            </a:lnRef>
            <a:fillRef idx="0">
              <a:schemeClr val="accent1"/>
            </a:fillRef>
            <a:effectRef idx="0">
              <a:schemeClr val="accent1"/>
            </a:effectRef>
            <a:fontRef idx="minor">
              <a:schemeClr val="tx1"/>
            </a:fontRef>
          </xdr:style>
        </xdr:cxnSp>
      </xdr:grpSp>
      <xdr:cxnSp macro="">
        <xdr:nvCxnSpPr>
          <xdr:cNvPr id="189" name="Straight Connector 188">
            <a:extLst>
              <a:ext uri="{FF2B5EF4-FFF2-40B4-BE49-F238E27FC236}">
                <a16:creationId xmlns:a16="http://schemas.microsoft.com/office/drawing/2014/main" id="{00E15F82-A8DD-5344-1719-47BB18D847BB}"/>
              </a:ext>
            </a:extLst>
          </xdr:cNvPr>
          <xdr:cNvCxnSpPr/>
        </xdr:nvCxnSpPr>
        <xdr:spPr>
          <a:xfrm flipH="1">
            <a:off x="1568450" y="140703300"/>
            <a:ext cx="6350" cy="349250"/>
          </a:xfrm>
          <a:prstGeom prst="line">
            <a:avLst/>
          </a:prstGeom>
          <a:ln w="38100">
            <a:solidFill>
              <a:schemeClr val="tx1">
                <a:lumMod val="75000"/>
                <a:lumOff val="25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0</xdr:colOff>
      <xdr:row>468</xdr:row>
      <xdr:rowOff>0</xdr:rowOff>
    </xdr:from>
    <xdr:to>
      <xdr:col>24</xdr:col>
      <xdr:colOff>6350</xdr:colOff>
      <xdr:row>513</xdr:row>
      <xdr:rowOff>6350</xdr:rowOff>
    </xdr:to>
    <xdr:graphicFrame macro="">
      <xdr:nvGraphicFramePr>
        <xdr:cNvPr id="272" name="Chart 271">
          <a:extLst>
            <a:ext uri="{FF2B5EF4-FFF2-40B4-BE49-F238E27FC236}">
              <a16:creationId xmlns:a16="http://schemas.microsoft.com/office/drawing/2014/main" id="{A0EB62D7-868A-4378-AC97-A84FB22863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7</xdr:col>
      <xdr:colOff>247650</xdr:colOff>
      <xdr:row>513</xdr:row>
      <xdr:rowOff>82550</xdr:rowOff>
    </xdr:from>
    <xdr:to>
      <xdr:col>7</xdr:col>
      <xdr:colOff>400050</xdr:colOff>
      <xdr:row>513</xdr:row>
      <xdr:rowOff>228600</xdr:rowOff>
    </xdr:to>
    <xdr:sp macro="" textlink="">
      <xdr:nvSpPr>
        <xdr:cNvPr id="273" name="Oval 272">
          <a:extLst>
            <a:ext uri="{FF2B5EF4-FFF2-40B4-BE49-F238E27FC236}">
              <a16:creationId xmlns:a16="http://schemas.microsoft.com/office/drawing/2014/main" id="{F37E35D2-AB66-4C4E-8A37-159229C90F98}"/>
            </a:ext>
          </a:extLst>
        </xdr:cNvPr>
        <xdr:cNvSpPr/>
      </xdr:nvSpPr>
      <xdr:spPr>
        <a:xfrm>
          <a:off x="5124450" y="327374250"/>
          <a:ext cx="152400" cy="146050"/>
        </a:xfrm>
        <a:prstGeom prst="ellipse">
          <a:avLst/>
        </a:prstGeom>
        <a:noFill/>
        <a:ln w="2540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234950</xdr:colOff>
      <xdr:row>514</xdr:row>
      <xdr:rowOff>50800</xdr:rowOff>
    </xdr:from>
    <xdr:to>
      <xdr:col>7</xdr:col>
      <xdr:colOff>387350</xdr:colOff>
      <xdr:row>514</xdr:row>
      <xdr:rowOff>196850</xdr:rowOff>
    </xdr:to>
    <xdr:sp macro="" textlink="">
      <xdr:nvSpPr>
        <xdr:cNvPr id="274" name="Oval 273">
          <a:extLst>
            <a:ext uri="{FF2B5EF4-FFF2-40B4-BE49-F238E27FC236}">
              <a16:creationId xmlns:a16="http://schemas.microsoft.com/office/drawing/2014/main" id="{B8476644-AE21-4934-842B-6153ACA125BB}"/>
            </a:ext>
          </a:extLst>
        </xdr:cNvPr>
        <xdr:cNvSpPr/>
      </xdr:nvSpPr>
      <xdr:spPr>
        <a:xfrm>
          <a:off x="5111750" y="327640950"/>
          <a:ext cx="152400" cy="146050"/>
        </a:xfrm>
        <a:prstGeom prst="ellipse">
          <a:avLst/>
        </a:prstGeom>
        <a:solidFill>
          <a:schemeClr val="tx1">
            <a:lumMod val="75000"/>
            <a:lumOff val="25000"/>
          </a:schemeClr>
        </a:solidFill>
        <a:ln w="254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222250</xdr:colOff>
      <xdr:row>513</xdr:row>
      <xdr:rowOff>127000</xdr:rowOff>
    </xdr:from>
    <xdr:to>
      <xdr:col>13</xdr:col>
      <xdr:colOff>361950</xdr:colOff>
      <xdr:row>513</xdr:row>
      <xdr:rowOff>247650</xdr:rowOff>
    </xdr:to>
    <xdr:sp macro="" textlink="">
      <xdr:nvSpPr>
        <xdr:cNvPr id="275" name="Rectangle 274">
          <a:extLst>
            <a:ext uri="{FF2B5EF4-FFF2-40B4-BE49-F238E27FC236}">
              <a16:creationId xmlns:a16="http://schemas.microsoft.com/office/drawing/2014/main" id="{622F15BA-99C6-4DC9-BFCE-CB57C5603255}"/>
            </a:ext>
          </a:extLst>
        </xdr:cNvPr>
        <xdr:cNvSpPr/>
      </xdr:nvSpPr>
      <xdr:spPr>
        <a:xfrm>
          <a:off x="8756650" y="327418700"/>
          <a:ext cx="139700" cy="120650"/>
        </a:xfrm>
        <a:prstGeom prst="rect">
          <a:avLst/>
        </a:prstGeom>
        <a:noFill/>
        <a:ln w="2540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215900</xdr:colOff>
      <xdr:row>514</xdr:row>
      <xdr:rowOff>63500</xdr:rowOff>
    </xdr:from>
    <xdr:to>
      <xdr:col>13</xdr:col>
      <xdr:colOff>355600</xdr:colOff>
      <xdr:row>514</xdr:row>
      <xdr:rowOff>184150</xdr:rowOff>
    </xdr:to>
    <xdr:sp macro="" textlink="">
      <xdr:nvSpPr>
        <xdr:cNvPr id="276" name="Rectangle 275">
          <a:extLst>
            <a:ext uri="{FF2B5EF4-FFF2-40B4-BE49-F238E27FC236}">
              <a16:creationId xmlns:a16="http://schemas.microsoft.com/office/drawing/2014/main" id="{317ABAAF-8FEE-4B18-8AD1-71C77A4C10A4}"/>
            </a:ext>
          </a:extLst>
        </xdr:cNvPr>
        <xdr:cNvSpPr/>
      </xdr:nvSpPr>
      <xdr:spPr>
        <a:xfrm>
          <a:off x="8750300" y="327653650"/>
          <a:ext cx="139700" cy="120650"/>
        </a:xfrm>
        <a:prstGeom prst="rect">
          <a:avLst/>
        </a:prstGeom>
        <a:solidFill>
          <a:schemeClr val="tx1">
            <a:lumMod val="75000"/>
            <a:lumOff val="25000"/>
          </a:schemeClr>
        </a:solidFill>
        <a:ln w="254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215518</xdr:colOff>
      <xdr:row>515</xdr:row>
      <xdr:rowOff>53566</xdr:rowOff>
    </xdr:from>
    <xdr:to>
      <xdr:col>5</xdr:col>
      <xdr:colOff>349969</xdr:colOff>
      <xdr:row>515</xdr:row>
      <xdr:rowOff>178964</xdr:rowOff>
    </xdr:to>
    <xdr:sp macro="" textlink="">
      <xdr:nvSpPr>
        <xdr:cNvPr id="277" name="Rectangle 276">
          <a:extLst>
            <a:ext uri="{FF2B5EF4-FFF2-40B4-BE49-F238E27FC236}">
              <a16:creationId xmlns:a16="http://schemas.microsoft.com/office/drawing/2014/main" id="{DE882E40-B325-4F7B-8DBE-036534C6D367}"/>
            </a:ext>
          </a:extLst>
        </xdr:cNvPr>
        <xdr:cNvSpPr/>
      </xdr:nvSpPr>
      <xdr:spPr>
        <a:xfrm rot="2746257">
          <a:off x="3877645" y="327874139"/>
          <a:ext cx="125398" cy="134451"/>
        </a:xfrm>
        <a:prstGeom prst="rect">
          <a:avLst/>
        </a:prstGeom>
        <a:noFill/>
        <a:ln w="2540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209550</xdr:colOff>
      <xdr:row>516</xdr:row>
      <xdr:rowOff>63502</xdr:rowOff>
    </xdr:from>
    <xdr:to>
      <xdr:col>5</xdr:col>
      <xdr:colOff>344001</xdr:colOff>
      <xdr:row>516</xdr:row>
      <xdr:rowOff>188900</xdr:rowOff>
    </xdr:to>
    <xdr:sp macro="" textlink="">
      <xdr:nvSpPr>
        <xdr:cNvPr id="278" name="Rectangle 277">
          <a:extLst>
            <a:ext uri="{FF2B5EF4-FFF2-40B4-BE49-F238E27FC236}">
              <a16:creationId xmlns:a16="http://schemas.microsoft.com/office/drawing/2014/main" id="{D8683312-F28C-464E-B017-5CA76A075171}"/>
            </a:ext>
          </a:extLst>
        </xdr:cNvPr>
        <xdr:cNvSpPr/>
      </xdr:nvSpPr>
      <xdr:spPr>
        <a:xfrm rot="2746257">
          <a:off x="3871677" y="328119025"/>
          <a:ext cx="125398" cy="134451"/>
        </a:xfrm>
        <a:prstGeom prst="rect">
          <a:avLst/>
        </a:prstGeom>
        <a:solidFill>
          <a:schemeClr val="tx1">
            <a:lumMod val="75000"/>
            <a:lumOff val="25000"/>
          </a:schemeClr>
        </a:solidFill>
        <a:ln w="254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196850</xdr:colOff>
      <xdr:row>515</xdr:row>
      <xdr:rowOff>44450</xdr:rowOff>
    </xdr:from>
    <xdr:to>
      <xdr:col>11</xdr:col>
      <xdr:colOff>355600</xdr:colOff>
      <xdr:row>515</xdr:row>
      <xdr:rowOff>184150</xdr:rowOff>
    </xdr:to>
    <xdr:sp macro="" textlink="">
      <xdr:nvSpPr>
        <xdr:cNvPr id="279" name="Isosceles Triangle 278">
          <a:extLst>
            <a:ext uri="{FF2B5EF4-FFF2-40B4-BE49-F238E27FC236}">
              <a16:creationId xmlns:a16="http://schemas.microsoft.com/office/drawing/2014/main" id="{3794417E-6FBF-46EB-AF22-9E5A5081DFE1}"/>
            </a:ext>
          </a:extLst>
        </xdr:cNvPr>
        <xdr:cNvSpPr/>
      </xdr:nvSpPr>
      <xdr:spPr>
        <a:xfrm>
          <a:off x="7512050" y="327869550"/>
          <a:ext cx="158750" cy="139700"/>
        </a:xfrm>
        <a:prstGeom prst="triangle">
          <a:avLst/>
        </a:prstGeom>
        <a:noFill/>
        <a:ln w="2540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203200</xdr:colOff>
      <xdr:row>516</xdr:row>
      <xdr:rowOff>57150</xdr:rowOff>
    </xdr:from>
    <xdr:to>
      <xdr:col>11</xdr:col>
      <xdr:colOff>361950</xdr:colOff>
      <xdr:row>516</xdr:row>
      <xdr:rowOff>196850</xdr:rowOff>
    </xdr:to>
    <xdr:sp macro="" textlink="">
      <xdr:nvSpPr>
        <xdr:cNvPr id="280" name="Isosceles Triangle 279">
          <a:extLst>
            <a:ext uri="{FF2B5EF4-FFF2-40B4-BE49-F238E27FC236}">
              <a16:creationId xmlns:a16="http://schemas.microsoft.com/office/drawing/2014/main" id="{16A240B5-D864-4E5B-889C-843F85D127C8}"/>
            </a:ext>
          </a:extLst>
        </xdr:cNvPr>
        <xdr:cNvSpPr/>
      </xdr:nvSpPr>
      <xdr:spPr>
        <a:xfrm>
          <a:off x="7518400" y="328117200"/>
          <a:ext cx="158750" cy="139700"/>
        </a:xfrm>
        <a:prstGeom prst="triangle">
          <a:avLst/>
        </a:prstGeom>
        <a:solidFill>
          <a:schemeClr val="tx1">
            <a:lumMod val="75000"/>
            <a:lumOff val="25000"/>
          </a:schemeClr>
        </a:solidFill>
        <a:ln w="254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17</xdr:col>
      <xdr:colOff>215900</xdr:colOff>
      <xdr:row>515</xdr:row>
      <xdr:rowOff>76200</xdr:rowOff>
    </xdr:from>
    <xdr:to>
      <xdr:col>17</xdr:col>
      <xdr:colOff>355600</xdr:colOff>
      <xdr:row>516</xdr:row>
      <xdr:rowOff>0</xdr:rowOff>
    </xdr:to>
    <xdr:grpSp>
      <xdr:nvGrpSpPr>
        <xdr:cNvPr id="281" name="Group 280">
          <a:extLst>
            <a:ext uri="{FF2B5EF4-FFF2-40B4-BE49-F238E27FC236}">
              <a16:creationId xmlns:a16="http://schemas.microsoft.com/office/drawing/2014/main" id="{2C115D45-9902-4C12-837E-0B3BA9FF55E5}"/>
            </a:ext>
          </a:extLst>
        </xdr:cNvPr>
        <xdr:cNvGrpSpPr/>
      </xdr:nvGrpSpPr>
      <xdr:grpSpPr>
        <a:xfrm>
          <a:off x="11188700" y="97345500"/>
          <a:ext cx="139700" cy="158750"/>
          <a:chOff x="1397000" y="140677900"/>
          <a:chExt cx="361950" cy="336550"/>
        </a:xfrm>
      </xdr:grpSpPr>
      <xdr:cxnSp macro="">
        <xdr:nvCxnSpPr>
          <xdr:cNvPr id="282" name="Straight Connector 281">
            <a:extLst>
              <a:ext uri="{FF2B5EF4-FFF2-40B4-BE49-F238E27FC236}">
                <a16:creationId xmlns:a16="http://schemas.microsoft.com/office/drawing/2014/main" id="{14276252-C8FC-B5F9-BE00-42BF11B97EE7}"/>
              </a:ext>
            </a:extLst>
          </xdr:cNvPr>
          <xdr:cNvCxnSpPr/>
        </xdr:nvCxnSpPr>
        <xdr:spPr>
          <a:xfrm>
            <a:off x="1397000" y="140690600"/>
            <a:ext cx="361950" cy="323850"/>
          </a:xfrm>
          <a:prstGeom prst="line">
            <a:avLst/>
          </a:prstGeom>
          <a:ln w="22225">
            <a:solidFill>
              <a:schemeClr val="tx1">
                <a:lumMod val="75000"/>
                <a:lumOff val="2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83" name="Straight Connector 282">
            <a:extLst>
              <a:ext uri="{FF2B5EF4-FFF2-40B4-BE49-F238E27FC236}">
                <a16:creationId xmlns:a16="http://schemas.microsoft.com/office/drawing/2014/main" id="{C6559AC6-03BA-8D13-4590-C8E8A3F4BC8E}"/>
              </a:ext>
            </a:extLst>
          </xdr:cNvPr>
          <xdr:cNvCxnSpPr/>
        </xdr:nvCxnSpPr>
        <xdr:spPr>
          <a:xfrm flipV="1">
            <a:off x="1397000" y="140677900"/>
            <a:ext cx="336550" cy="336550"/>
          </a:xfrm>
          <a:prstGeom prst="line">
            <a:avLst/>
          </a:prstGeom>
          <a:ln w="22225">
            <a:solidFill>
              <a:schemeClr val="tx1">
                <a:lumMod val="75000"/>
                <a:lumOff val="25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215900</xdr:colOff>
      <xdr:row>516</xdr:row>
      <xdr:rowOff>38100</xdr:rowOff>
    </xdr:from>
    <xdr:to>
      <xdr:col>17</xdr:col>
      <xdr:colOff>349250</xdr:colOff>
      <xdr:row>517</xdr:row>
      <xdr:rowOff>0</xdr:rowOff>
    </xdr:to>
    <xdr:grpSp>
      <xdr:nvGrpSpPr>
        <xdr:cNvPr id="284" name="Group 283">
          <a:extLst>
            <a:ext uri="{FF2B5EF4-FFF2-40B4-BE49-F238E27FC236}">
              <a16:creationId xmlns:a16="http://schemas.microsoft.com/office/drawing/2014/main" id="{220ECD31-EAF1-476D-B9DD-C98ADD128950}"/>
            </a:ext>
          </a:extLst>
        </xdr:cNvPr>
        <xdr:cNvGrpSpPr/>
      </xdr:nvGrpSpPr>
      <xdr:grpSpPr>
        <a:xfrm>
          <a:off x="11188700" y="97542350"/>
          <a:ext cx="133350" cy="196850"/>
          <a:chOff x="1397000" y="140677900"/>
          <a:chExt cx="361950" cy="400050"/>
        </a:xfrm>
      </xdr:grpSpPr>
      <xdr:grpSp>
        <xdr:nvGrpSpPr>
          <xdr:cNvPr id="285" name="Group 284">
            <a:extLst>
              <a:ext uri="{FF2B5EF4-FFF2-40B4-BE49-F238E27FC236}">
                <a16:creationId xmlns:a16="http://schemas.microsoft.com/office/drawing/2014/main" id="{4739C444-78D6-7CE9-7314-339A230A72E1}"/>
              </a:ext>
            </a:extLst>
          </xdr:cNvPr>
          <xdr:cNvGrpSpPr/>
        </xdr:nvGrpSpPr>
        <xdr:grpSpPr>
          <a:xfrm>
            <a:off x="1397000" y="140677900"/>
            <a:ext cx="361950" cy="400050"/>
            <a:chOff x="1397000" y="140677900"/>
            <a:chExt cx="361950" cy="336550"/>
          </a:xfrm>
        </xdr:grpSpPr>
        <xdr:cxnSp macro="">
          <xdr:nvCxnSpPr>
            <xdr:cNvPr id="287" name="Straight Connector 286">
              <a:extLst>
                <a:ext uri="{FF2B5EF4-FFF2-40B4-BE49-F238E27FC236}">
                  <a16:creationId xmlns:a16="http://schemas.microsoft.com/office/drawing/2014/main" id="{7ED08E3A-69B3-0CE9-87D4-9B454FEFB41C}"/>
                </a:ext>
              </a:extLst>
            </xdr:cNvPr>
            <xdr:cNvCxnSpPr/>
          </xdr:nvCxnSpPr>
          <xdr:spPr>
            <a:xfrm>
              <a:off x="1397000" y="140690600"/>
              <a:ext cx="361950" cy="323850"/>
            </a:xfrm>
            <a:prstGeom prst="line">
              <a:avLst/>
            </a:prstGeom>
            <a:ln w="38100">
              <a:solidFill>
                <a:schemeClr val="tx1">
                  <a:lumMod val="75000"/>
                  <a:lumOff val="2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88" name="Straight Connector 287">
              <a:extLst>
                <a:ext uri="{FF2B5EF4-FFF2-40B4-BE49-F238E27FC236}">
                  <a16:creationId xmlns:a16="http://schemas.microsoft.com/office/drawing/2014/main" id="{7A24BF0D-633F-1EB1-1457-F9D45EE6E967}"/>
                </a:ext>
              </a:extLst>
            </xdr:cNvPr>
            <xdr:cNvCxnSpPr/>
          </xdr:nvCxnSpPr>
          <xdr:spPr>
            <a:xfrm flipV="1">
              <a:off x="1397000" y="140677900"/>
              <a:ext cx="336550" cy="336550"/>
            </a:xfrm>
            <a:prstGeom prst="line">
              <a:avLst/>
            </a:prstGeom>
            <a:ln w="38100">
              <a:solidFill>
                <a:schemeClr val="tx1">
                  <a:lumMod val="75000"/>
                  <a:lumOff val="25000"/>
                </a:schemeClr>
              </a:solidFill>
            </a:ln>
          </xdr:spPr>
          <xdr:style>
            <a:lnRef idx="1">
              <a:schemeClr val="accent1"/>
            </a:lnRef>
            <a:fillRef idx="0">
              <a:schemeClr val="accent1"/>
            </a:fillRef>
            <a:effectRef idx="0">
              <a:schemeClr val="accent1"/>
            </a:effectRef>
            <a:fontRef idx="minor">
              <a:schemeClr val="tx1"/>
            </a:fontRef>
          </xdr:style>
        </xdr:cxnSp>
      </xdr:grpSp>
      <xdr:cxnSp macro="">
        <xdr:nvCxnSpPr>
          <xdr:cNvPr id="286" name="Straight Connector 285">
            <a:extLst>
              <a:ext uri="{FF2B5EF4-FFF2-40B4-BE49-F238E27FC236}">
                <a16:creationId xmlns:a16="http://schemas.microsoft.com/office/drawing/2014/main" id="{9634F20F-50E8-20C0-5097-C4F6BB361BC4}"/>
              </a:ext>
            </a:extLst>
          </xdr:cNvPr>
          <xdr:cNvCxnSpPr/>
        </xdr:nvCxnSpPr>
        <xdr:spPr>
          <a:xfrm flipH="1">
            <a:off x="1568450" y="140703300"/>
            <a:ext cx="6350" cy="349250"/>
          </a:xfrm>
          <a:prstGeom prst="line">
            <a:avLst/>
          </a:prstGeom>
          <a:ln w="38100">
            <a:solidFill>
              <a:schemeClr val="tx1">
                <a:lumMod val="75000"/>
                <a:lumOff val="25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177800</xdr:colOff>
      <xdr:row>517</xdr:row>
      <xdr:rowOff>113030</xdr:rowOff>
    </xdr:from>
    <xdr:to>
      <xdr:col>6</xdr:col>
      <xdr:colOff>495300</xdr:colOff>
      <xdr:row>517</xdr:row>
      <xdr:rowOff>158749</xdr:rowOff>
    </xdr:to>
    <xdr:sp macro="" textlink="">
      <xdr:nvSpPr>
        <xdr:cNvPr id="289" name="Rectangle 288">
          <a:extLst>
            <a:ext uri="{FF2B5EF4-FFF2-40B4-BE49-F238E27FC236}">
              <a16:creationId xmlns:a16="http://schemas.microsoft.com/office/drawing/2014/main" id="{E4F9E82A-5903-47D6-A8AB-5242CDB82140}"/>
            </a:ext>
          </a:extLst>
        </xdr:cNvPr>
        <xdr:cNvSpPr/>
      </xdr:nvSpPr>
      <xdr:spPr>
        <a:xfrm>
          <a:off x="4445000" y="328408030"/>
          <a:ext cx="317500" cy="45719"/>
        </a:xfrm>
        <a:prstGeom prst="rect">
          <a:avLst/>
        </a:prstGeom>
        <a:noFill/>
        <a:ln w="2540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14</xdr:col>
      <xdr:colOff>133350</xdr:colOff>
      <xdr:row>517</xdr:row>
      <xdr:rowOff>101600</xdr:rowOff>
    </xdr:from>
    <xdr:to>
      <xdr:col>14</xdr:col>
      <xdr:colOff>450850</xdr:colOff>
      <xdr:row>517</xdr:row>
      <xdr:rowOff>152400</xdr:rowOff>
    </xdr:to>
    <xdr:sp macro="" textlink="">
      <xdr:nvSpPr>
        <xdr:cNvPr id="290" name="Rectangle 289">
          <a:extLst>
            <a:ext uri="{FF2B5EF4-FFF2-40B4-BE49-F238E27FC236}">
              <a16:creationId xmlns:a16="http://schemas.microsoft.com/office/drawing/2014/main" id="{84B9033A-4991-415B-80E4-5D9B1C9AF36C}"/>
            </a:ext>
          </a:extLst>
        </xdr:cNvPr>
        <xdr:cNvSpPr/>
      </xdr:nvSpPr>
      <xdr:spPr>
        <a:xfrm>
          <a:off x="9277350" y="328396600"/>
          <a:ext cx="317500" cy="50800"/>
        </a:xfrm>
        <a:prstGeom prst="rect">
          <a:avLst/>
        </a:prstGeom>
        <a:solidFill>
          <a:schemeClr val="tx1">
            <a:lumMod val="75000"/>
            <a:lumOff val="25000"/>
          </a:schemeClr>
        </a:solidFill>
        <a:ln w="254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274407</xdr:colOff>
      <xdr:row>1619</xdr:row>
      <xdr:rowOff>0</xdr:rowOff>
    </xdr:from>
    <xdr:to>
      <xdr:col>21</xdr:col>
      <xdr:colOff>328835</xdr:colOff>
      <xdr:row>1663</xdr:row>
      <xdr:rowOff>12700</xdr:rowOff>
    </xdr:to>
    <xdr:graphicFrame macro="">
      <xdr:nvGraphicFramePr>
        <xdr:cNvPr id="20" name="Chart 19">
          <a:extLst>
            <a:ext uri="{FF2B5EF4-FFF2-40B4-BE49-F238E27FC236}">
              <a16:creationId xmlns:a16="http://schemas.microsoft.com/office/drawing/2014/main" id="{765850A6-3229-44FE-A006-C31991EB4C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10</xdr:col>
      <xdr:colOff>370113</xdr:colOff>
      <xdr:row>1662</xdr:row>
      <xdr:rowOff>68943</xdr:rowOff>
    </xdr:from>
    <xdr:to>
      <xdr:col>15</xdr:col>
      <xdr:colOff>217713</xdr:colOff>
      <xdr:row>1663</xdr:row>
      <xdr:rowOff>176893</xdr:rowOff>
    </xdr:to>
    <xdr:sp macro="" textlink="">
      <xdr:nvSpPr>
        <xdr:cNvPr id="21" name="TextBox 20">
          <a:extLst>
            <a:ext uri="{FF2B5EF4-FFF2-40B4-BE49-F238E27FC236}">
              <a16:creationId xmlns:a16="http://schemas.microsoft.com/office/drawing/2014/main" id="{6A73199E-5AAC-482F-8F39-E61C86B114D2}"/>
            </a:ext>
          </a:extLst>
        </xdr:cNvPr>
        <xdr:cNvSpPr txBox="1"/>
      </xdr:nvSpPr>
      <xdr:spPr>
        <a:xfrm>
          <a:off x="7075713" y="286828593"/>
          <a:ext cx="2895600" cy="2921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800" b="1"/>
            <a:t>Debiased National Religiosity</a:t>
          </a:r>
        </a:p>
      </xdr:txBody>
    </xdr:sp>
    <xdr:clientData/>
  </xdr:twoCellAnchor>
  <xdr:twoCellAnchor>
    <xdr:from>
      <xdr:col>4</xdr:col>
      <xdr:colOff>0</xdr:colOff>
      <xdr:row>1629</xdr:row>
      <xdr:rowOff>66218</xdr:rowOff>
    </xdr:from>
    <xdr:to>
      <xdr:col>4</xdr:col>
      <xdr:colOff>386443</xdr:colOff>
      <xdr:row>1656</xdr:row>
      <xdr:rowOff>152399</xdr:rowOff>
    </xdr:to>
    <xdr:sp macro="" textlink="">
      <xdr:nvSpPr>
        <xdr:cNvPr id="22" name="TextBox 21">
          <a:extLst>
            <a:ext uri="{FF2B5EF4-FFF2-40B4-BE49-F238E27FC236}">
              <a16:creationId xmlns:a16="http://schemas.microsoft.com/office/drawing/2014/main" id="{62085644-348B-4729-A36F-6DD826E3EB42}"/>
            </a:ext>
          </a:extLst>
        </xdr:cNvPr>
        <xdr:cNvSpPr txBox="1"/>
      </xdr:nvSpPr>
      <xdr:spPr>
        <a:xfrm rot="16200000">
          <a:off x="712106" y="283084812"/>
          <a:ext cx="5058231" cy="3864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800" b="1" i="0" baseline="0">
              <a:solidFill>
                <a:schemeClr val="dk1"/>
              </a:solidFill>
              <a:effectLst/>
              <a:latin typeface="+mn-lt"/>
              <a:ea typeface="+mn-ea"/>
              <a:cs typeface="+mn-cs"/>
            </a:rPr>
            <a:t>% UN Vote Share for 'action on Climate Change'</a:t>
          </a:r>
          <a:endParaRPr lang="en-GB" sz="1800" b="1">
            <a:effectLst/>
          </a:endParaRPr>
        </a:p>
        <a:p>
          <a:endParaRPr lang="en-GB" sz="1200"/>
        </a:p>
      </xdr:txBody>
    </xdr:sp>
    <xdr:clientData/>
  </xdr:twoCellAnchor>
  <xdr:twoCellAnchor>
    <xdr:from>
      <xdr:col>6</xdr:col>
      <xdr:colOff>236764</xdr:colOff>
      <xdr:row>1664</xdr:row>
      <xdr:rowOff>49893</xdr:rowOff>
    </xdr:from>
    <xdr:to>
      <xdr:col>6</xdr:col>
      <xdr:colOff>389164</xdr:colOff>
      <xdr:row>1664</xdr:row>
      <xdr:rowOff>195943</xdr:rowOff>
    </xdr:to>
    <xdr:sp macro="" textlink="">
      <xdr:nvSpPr>
        <xdr:cNvPr id="23" name="Oval 22">
          <a:extLst>
            <a:ext uri="{FF2B5EF4-FFF2-40B4-BE49-F238E27FC236}">
              <a16:creationId xmlns:a16="http://schemas.microsoft.com/office/drawing/2014/main" id="{17997258-6150-4F00-B4E7-2B4168FAF831}"/>
            </a:ext>
          </a:extLst>
        </xdr:cNvPr>
        <xdr:cNvSpPr/>
      </xdr:nvSpPr>
      <xdr:spPr>
        <a:xfrm>
          <a:off x="4503964" y="287177843"/>
          <a:ext cx="152400" cy="146050"/>
        </a:xfrm>
        <a:prstGeom prst="ellipse">
          <a:avLst/>
        </a:prstGeom>
        <a:noFill/>
        <a:ln w="2540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234950</xdr:colOff>
      <xdr:row>1665</xdr:row>
      <xdr:rowOff>50800</xdr:rowOff>
    </xdr:from>
    <xdr:to>
      <xdr:col>6</xdr:col>
      <xdr:colOff>387350</xdr:colOff>
      <xdr:row>1665</xdr:row>
      <xdr:rowOff>196850</xdr:rowOff>
    </xdr:to>
    <xdr:sp macro="" textlink="">
      <xdr:nvSpPr>
        <xdr:cNvPr id="24" name="Oval 23">
          <a:extLst>
            <a:ext uri="{FF2B5EF4-FFF2-40B4-BE49-F238E27FC236}">
              <a16:creationId xmlns:a16="http://schemas.microsoft.com/office/drawing/2014/main" id="{61CE92A6-3B69-403E-AB28-D11ED0B6DAAA}"/>
            </a:ext>
          </a:extLst>
        </xdr:cNvPr>
        <xdr:cNvSpPr/>
      </xdr:nvSpPr>
      <xdr:spPr>
        <a:xfrm>
          <a:off x="4502150" y="287413700"/>
          <a:ext cx="152400" cy="146050"/>
        </a:xfrm>
        <a:prstGeom prst="ellipse">
          <a:avLst/>
        </a:prstGeom>
        <a:solidFill>
          <a:schemeClr val="tx1">
            <a:lumMod val="75000"/>
            <a:lumOff val="25000"/>
          </a:schemeClr>
        </a:solidFill>
        <a:ln w="254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10</xdr:col>
      <xdr:colOff>216807</xdr:colOff>
      <xdr:row>1664</xdr:row>
      <xdr:rowOff>67128</xdr:rowOff>
    </xdr:from>
    <xdr:to>
      <xdr:col>10</xdr:col>
      <xdr:colOff>356507</xdr:colOff>
      <xdr:row>1664</xdr:row>
      <xdr:rowOff>171450</xdr:rowOff>
    </xdr:to>
    <xdr:sp macro="" textlink="">
      <xdr:nvSpPr>
        <xdr:cNvPr id="25" name="Rectangle 24">
          <a:extLst>
            <a:ext uri="{FF2B5EF4-FFF2-40B4-BE49-F238E27FC236}">
              <a16:creationId xmlns:a16="http://schemas.microsoft.com/office/drawing/2014/main" id="{5C27C5DF-D232-407A-8B75-5C0C07187FEC}"/>
            </a:ext>
          </a:extLst>
        </xdr:cNvPr>
        <xdr:cNvSpPr/>
      </xdr:nvSpPr>
      <xdr:spPr>
        <a:xfrm>
          <a:off x="6922407" y="287195078"/>
          <a:ext cx="139700" cy="104322"/>
        </a:xfrm>
        <a:prstGeom prst="rect">
          <a:avLst/>
        </a:prstGeom>
        <a:noFill/>
        <a:ln w="25400">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10</xdr:col>
      <xdr:colOff>215900</xdr:colOff>
      <xdr:row>1665</xdr:row>
      <xdr:rowOff>63500</xdr:rowOff>
    </xdr:from>
    <xdr:to>
      <xdr:col>10</xdr:col>
      <xdr:colOff>355600</xdr:colOff>
      <xdr:row>1665</xdr:row>
      <xdr:rowOff>184150</xdr:rowOff>
    </xdr:to>
    <xdr:sp macro="" textlink="">
      <xdr:nvSpPr>
        <xdr:cNvPr id="26" name="Rectangle 25">
          <a:extLst>
            <a:ext uri="{FF2B5EF4-FFF2-40B4-BE49-F238E27FC236}">
              <a16:creationId xmlns:a16="http://schemas.microsoft.com/office/drawing/2014/main" id="{4B4EE6F4-EE71-4B83-98BD-763A755E6B60}"/>
            </a:ext>
          </a:extLst>
        </xdr:cNvPr>
        <xdr:cNvSpPr/>
      </xdr:nvSpPr>
      <xdr:spPr>
        <a:xfrm>
          <a:off x="6921500" y="287426400"/>
          <a:ext cx="139700" cy="120650"/>
        </a:xfrm>
        <a:prstGeom prst="rect">
          <a:avLst/>
        </a:prstGeom>
        <a:solidFill>
          <a:schemeClr val="tx1">
            <a:lumMod val="85000"/>
            <a:lumOff val="15000"/>
          </a:schemeClr>
        </a:solidFill>
        <a:ln w="254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14</xdr:col>
      <xdr:colOff>209550</xdr:colOff>
      <xdr:row>1664</xdr:row>
      <xdr:rowOff>63502</xdr:rowOff>
    </xdr:from>
    <xdr:to>
      <xdr:col>14</xdr:col>
      <xdr:colOff>344001</xdr:colOff>
      <xdr:row>1664</xdr:row>
      <xdr:rowOff>188900</xdr:rowOff>
    </xdr:to>
    <xdr:sp macro="" textlink="">
      <xdr:nvSpPr>
        <xdr:cNvPr id="27" name="Rectangle 26">
          <a:extLst>
            <a:ext uri="{FF2B5EF4-FFF2-40B4-BE49-F238E27FC236}">
              <a16:creationId xmlns:a16="http://schemas.microsoft.com/office/drawing/2014/main" id="{39759F8A-BFF6-4E76-873B-4B444E6EDC5C}"/>
            </a:ext>
          </a:extLst>
        </xdr:cNvPr>
        <xdr:cNvSpPr/>
      </xdr:nvSpPr>
      <xdr:spPr>
        <a:xfrm rot="2746257">
          <a:off x="9358077" y="287186925"/>
          <a:ext cx="125398" cy="134451"/>
        </a:xfrm>
        <a:prstGeom prst="rect">
          <a:avLst/>
        </a:prstGeom>
        <a:solidFill>
          <a:schemeClr val="bg1">
            <a:lumMod val="50000"/>
          </a:schemeClr>
        </a:solidFill>
        <a:ln w="254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14</xdr:col>
      <xdr:colOff>203200</xdr:colOff>
      <xdr:row>1665</xdr:row>
      <xdr:rowOff>57150</xdr:rowOff>
    </xdr:from>
    <xdr:to>
      <xdr:col>14</xdr:col>
      <xdr:colOff>361950</xdr:colOff>
      <xdr:row>1665</xdr:row>
      <xdr:rowOff>196850</xdr:rowOff>
    </xdr:to>
    <xdr:sp macro="" textlink="">
      <xdr:nvSpPr>
        <xdr:cNvPr id="28" name="Isosceles Triangle 27">
          <a:extLst>
            <a:ext uri="{FF2B5EF4-FFF2-40B4-BE49-F238E27FC236}">
              <a16:creationId xmlns:a16="http://schemas.microsoft.com/office/drawing/2014/main" id="{82CD8E17-93D0-4380-81A3-FD870AEF9AEB}"/>
            </a:ext>
          </a:extLst>
        </xdr:cNvPr>
        <xdr:cNvSpPr/>
      </xdr:nvSpPr>
      <xdr:spPr>
        <a:xfrm>
          <a:off x="9347200" y="287420050"/>
          <a:ext cx="158750" cy="139700"/>
        </a:xfrm>
        <a:prstGeom prst="triangle">
          <a:avLst/>
        </a:prstGeom>
        <a:solidFill>
          <a:schemeClr val="tx1">
            <a:lumMod val="85000"/>
            <a:lumOff val="15000"/>
          </a:schemeClr>
        </a:solidFill>
        <a:ln w="254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248557</xdr:colOff>
      <xdr:row>1666</xdr:row>
      <xdr:rowOff>92528</xdr:rowOff>
    </xdr:from>
    <xdr:to>
      <xdr:col>6</xdr:col>
      <xdr:colOff>388257</xdr:colOff>
      <xdr:row>1667</xdr:row>
      <xdr:rowOff>0</xdr:rowOff>
    </xdr:to>
    <xdr:grpSp>
      <xdr:nvGrpSpPr>
        <xdr:cNvPr id="29" name="Group 28">
          <a:extLst>
            <a:ext uri="{FF2B5EF4-FFF2-40B4-BE49-F238E27FC236}">
              <a16:creationId xmlns:a16="http://schemas.microsoft.com/office/drawing/2014/main" id="{6148DF59-AD70-4F2B-94C6-C002924FC88A}"/>
            </a:ext>
          </a:extLst>
        </xdr:cNvPr>
        <xdr:cNvGrpSpPr/>
      </xdr:nvGrpSpPr>
      <xdr:grpSpPr>
        <a:xfrm>
          <a:off x="4515757" y="314423878"/>
          <a:ext cx="139700" cy="205922"/>
          <a:chOff x="1397000" y="140677900"/>
          <a:chExt cx="361950" cy="336550"/>
        </a:xfrm>
      </xdr:grpSpPr>
      <xdr:cxnSp macro="">
        <xdr:nvCxnSpPr>
          <xdr:cNvPr id="30" name="Straight Connector 29">
            <a:extLst>
              <a:ext uri="{FF2B5EF4-FFF2-40B4-BE49-F238E27FC236}">
                <a16:creationId xmlns:a16="http://schemas.microsoft.com/office/drawing/2014/main" id="{A330AB18-F4CC-346C-8C51-13569C26755A}"/>
              </a:ext>
            </a:extLst>
          </xdr:cNvPr>
          <xdr:cNvCxnSpPr/>
        </xdr:nvCxnSpPr>
        <xdr:spPr>
          <a:xfrm>
            <a:off x="1397000" y="140690600"/>
            <a:ext cx="361950" cy="323850"/>
          </a:xfrm>
          <a:prstGeom prst="line">
            <a:avLst/>
          </a:prstGeom>
          <a:ln w="22225">
            <a:solidFill>
              <a:schemeClr val="tx1">
                <a:lumMod val="85000"/>
                <a:lumOff val="1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Straight Connector 30">
            <a:extLst>
              <a:ext uri="{FF2B5EF4-FFF2-40B4-BE49-F238E27FC236}">
                <a16:creationId xmlns:a16="http://schemas.microsoft.com/office/drawing/2014/main" id="{67B4F923-D442-8C71-9530-C33297CEB771}"/>
              </a:ext>
            </a:extLst>
          </xdr:cNvPr>
          <xdr:cNvCxnSpPr/>
        </xdr:nvCxnSpPr>
        <xdr:spPr>
          <a:xfrm flipV="1">
            <a:off x="1397000" y="140677900"/>
            <a:ext cx="336550" cy="336550"/>
          </a:xfrm>
          <a:prstGeom prst="line">
            <a:avLst/>
          </a:prstGeom>
          <a:ln w="22225">
            <a:solidFill>
              <a:schemeClr val="tx1">
                <a:lumMod val="85000"/>
                <a:lumOff val="15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206827</xdr:colOff>
      <xdr:row>1666</xdr:row>
      <xdr:rowOff>43542</xdr:rowOff>
    </xdr:from>
    <xdr:to>
      <xdr:col>10</xdr:col>
      <xdr:colOff>391886</xdr:colOff>
      <xdr:row>1667</xdr:row>
      <xdr:rowOff>906</xdr:rowOff>
    </xdr:to>
    <xdr:grpSp>
      <xdr:nvGrpSpPr>
        <xdr:cNvPr id="32" name="Group 31">
          <a:extLst>
            <a:ext uri="{FF2B5EF4-FFF2-40B4-BE49-F238E27FC236}">
              <a16:creationId xmlns:a16="http://schemas.microsoft.com/office/drawing/2014/main" id="{1A5043E2-4866-4A83-95EB-4B2C081EF0B3}"/>
            </a:ext>
          </a:extLst>
        </xdr:cNvPr>
        <xdr:cNvGrpSpPr/>
      </xdr:nvGrpSpPr>
      <xdr:grpSpPr>
        <a:xfrm>
          <a:off x="6912427" y="314374892"/>
          <a:ext cx="185059" cy="255814"/>
          <a:chOff x="1397000" y="140677900"/>
          <a:chExt cx="361950" cy="400050"/>
        </a:xfrm>
      </xdr:grpSpPr>
      <xdr:grpSp>
        <xdr:nvGrpSpPr>
          <xdr:cNvPr id="33" name="Group 32">
            <a:extLst>
              <a:ext uri="{FF2B5EF4-FFF2-40B4-BE49-F238E27FC236}">
                <a16:creationId xmlns:a16="http://schemas.microsoft.com/office/drawing/2014/main" id="{022CFDC0-2D71-7041-21FF-AEF553287E09}"/>
              </a:ext>
            </a:extLst>
          </xdr:cNvPr>
          <xdr:cNvGrpSpPr/>
        </xdr:nvGrpSpPr>
        <xdr:grpSpPr>
          <a:xfrm>
            <a:off x="1397000" y="140677900"/>
            <a:ext cx="361950" cy="400050"/>
            <a:chOff x="1397000" y="140677900"/>
            <a:chExt cx="361950" cy="336550"/>
          </a:xfrm>
        </xdr:grpSpPr>
        <xdr:cxnSp macro="">
          <xdr:nvCxnSpPr>
            <xdr:cNvPr id="35" name="Straight Connector 34">
              <a:extLst>
                <a:ext uri="{FF2B5EF4-FFF2-40B4-BE49-F238E27FC236}">
                  <a16:creationId xmlns:a16="http://schemas.microsoft.com/office/drawing/2014/main" id="{5E3C34B3-BBEF-E0B2-3A6C-5B7EBE9134E1}"/>
                </a:ext>
              </a:extLst>
            </xdr:cNvPr>
            <xdr:cNvCxnSpPr/>
          </xdr:nvCxnSpPr>
          <xdr:spPr>
            <a:xfrm>
              <a:off x="1397000" y="140690600"/>
              <a:ext cx="361950" cy="323850"/>
            </a:xfrm>
            <a:prstGeom prst="line">
              <a:avLst/>
            </a:prstGeom>
            <a:ln w="3810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6" name="Straight Connector 35">
              <a:extLst>
                <a:ext uri="{FF2B5EF4-FFF2-40B4-BE49-F238E27FC236}">
                  <a16:creationId xmlns:a16="http://schemas.microsoft.com/office/drawing/2014/main" id="{427215EC-9A4D-6205-7CA6-DD447420D8A4}"/>
                </a:ext>
              </a:extLst>
            </xdr:cNvPr>
            <xdr:cNvCxnSpPr/>
          </xdr:nvCxnSpPr>
          <xdr:spPr>
            <a:xfrm flipV="1">
              <a:off x="1397000" y="140677900"/>
              <a:ext cx="336550" cy="336550"/>
            </a:xfrm>
            <a:prstGeom prst="line">
              <a:avLst/>
            </a:prstGeom>
            <a:ln w="3810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grpSp>
      <xdr:cxnSp macro="">
        <xdr:nvCxnSpPr>
          <xdr:cNvPr id="34" name="Straight Connector 33">
            <a:extLst>
              <a:ext uri="{FF2B5EF4-FFF2-40B4-BE49-F238E27FC236}">
                <a16:creationId xmlns:a16="http://schemas.microsoft.com/office/drawing/2014/main" id="{528DB0B0-A3EE-0300-04F2-0B4E8C94170C}"/>
              </a:ext>
            </a:extLst>
          </xdr:cNvPr>
          <xdr:cNvCxnSpPr/>
        </xdr:nvCxnSpPr>
        <xdr:spPr>
          <a:xfrm flipH="1">
            <a:off x="1568450" y="140703300"/>
            <a:ext cx="6350" cy="349250"/>
          </a:xfrm>
          <a:prstGeom prst="line">
            <a:avLst/>
          </a:prstGeom>
          <a:ln w="3810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31750</xdr:colOff>
      <xdr:row>636</xdr:row>
      <xdr:rowOff>6350</xdr:rowOff>
    </xdr:from>
    <xdr:to>
      <xdr:col>6</xdr:col>
      <xdr:colOff>343812</xdr:colOff>
      <xdr:row>637</xdr:row>
      <xdr:rowOff>12700</xdr:rowOff>
    </xdr:to>
    <xdr:cxnSp macro="">
      <xdr:nvCxnSpPr>
        <xdr:cNvPr id="5" name="Straight Connector 4">
          <a:extLst>
            <a:ext uri="{FF2B5EF4-FFF2-40B4-BE49-F238E27FC236}">
              <a16:creationId xmlns:a16="http://schemas.microsoft.com/office/drawing/2014/main" id="{021188EF-0D98-9CA9-BBEC-5E4DBDBA930E}"/>
            </a:ext>
          </a:extLst>
        </xdr:cNvPr>
        <xdr:cNvCxnSpPr/>
      </xdr:nvCxnSpPr>
      <xdr:spPr>
        <a:xfrm flipH="1" flipV="1">
          <a:off x="4298950" y="120148350"/>
          <a:ext cx="312062" cy="190500"/>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323850</xdr:colOff>
      <xdr:row>637</xdr:row>
      <xdr:rowOff>146050</xdr:rowOff>
    </xdr:from>
    <xdr:to>
      <xdr:col>25</xdr:col>
      <xdr:colOff>152400</xdr:colOff>
      <xdr:row>640</xdr:row>
      <xdr:rowOff>50800</xdr:rowOff>
    </xdr:to>
    <xdr:sp macro="" textlink="">
      <xdr:nvSpPr>
        <xdr:cNvPr id="18" name="TextBox 1">
          <a:extLst>
            <a:ext uri="{FF2B5EF4-FFF2-40B4-BE49-F238E27FC236}">
              <a16:creationId xmlns:a16="http://schemas.microsoft.com/office/drawing/2014/main" id="{B9DC66AC-329E-3544-3D7D-9C155B2932F6}"/>
            </a:ext>
          </a:extLst>
        </xdr:cNvPr>
        <xdr:cNvSpPr txBox="1"/>
      </xdr:nvSpPr>
      <xdr:spPr>
        <a:xfrm>
          <a:off x="14954250" y="120472200"/>
          <a:ext cx="1047750" cy="457200"/>
        </a:xfrm>
        <a:prstGeom prst="rect">
          <a:avLst/>
        </a:prstGeom>
        <a:noFill/>
      </xdr:spPr>
      <xdr:txBody>
        <a:bodyPr wrap="square" rtlCol="0" anchor="ct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lnSpc>
              <a:spcPct val="90000"/>
            </a:lnSpc>
          </a:pPr>
          <a:r>
            <a:rPr lang="en-GB" sz="1200" b="0" u="none" baseline="0">
              <a:solidFill>
                <a:schemeClr val="tx1">
                  <a:lumMod val="85000"/>
                  <a:lumOff val="15000"/>
                </a:schemeClr>
              </a:solidFill>
            </a:rPr>
            <a:t>(Points to WA average)</a:t>
          </a:r>
        </a:p>
      </xdr:txBody>
    </xdr:sp>
    <xdr:clientData/>
  </xdr:twoCellAnchor>
  <xdr:twoCellAnchor>
    <xdr:from>
      <xdr:col>24</xdr:col>
      <xdr:colOff>228600</xdr:colOff>
      <xdr:row>701</xdr:row>
      <xdr:rowOff>114300</xdr:rowOff>
    </xdr:from>
    <xdr:to>
      <xdr:col>37</xdr:col>
      <xdr:colOff>393700</xdr:colOff>
      <xdr:row>720</xdr:row>
      <xdr:rowOff>158750</xdr:rowOff>
    </xdr:to>
    <xdr:cxnSp macro="">
      <xdr:nvCxnSpPr>
        <xdr:cNvPr id="41" name="Straight Connector 40">
          <a:extLst>
            <a:ext uri="{FF2B5EF4-FFF2-40B4-BE49-F238E27FC236}">
              <a16:creationId xmlns:a16="http://schemas.microsoft.com/office/drawing/2014/main" id="{F2CCEDD9-B5E6-49FF-809A-AF3A35B20A41}"/>
            </a:ext>
          </a:extLst>
        </xdr:cNvPr>
        <xdr:cNvCxnSpPr/>
      </xdr:nvCxnSpPr>
      <xdr:spPr>
        <a:xfrm flipH="1">
          <a:off x="15468600" y="132384800"/>
          <a:ext cx="8089900" cy="3581400"/>
        </a:xfrm>
        <a:prstGeom prst="line">
          <a:avLst/>
        </a:prstGeom>
        <a:ln w="15875">
          <a:solidFill>
            <a:srgbClr val="FF0000"/>
          </a:solidFill>
          <a:headEnd type="oval"/>
          <a:tailEnd type="oval"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1730</xdr:row>
      <xdr:rowOff>0</xdr:rowOff>
    </xdr:from>
    <xdr:to>
      <xdr:col>23</xdr:col>
      <xdr:colOff>0</xdr:colOff>
      <xdr:row>1768</xdr:row>
      <xdr:rowOff>171450</xdr:rowOff>
    </xdr:to>
    <xdr:graphicFrame macro="">
      <xdr:nvGraphicFramePr>
        <xdr:cNvPr id="15" name="Chart 14">
          <a:extLst>
            <a:ext uri="{FF2B5EF4-FFF2-40B4-BE49-F238E27FC236}">
              <a16:creationId xmlns:a16="http://schemas.microsoft.com/office/drawing/2014/main" id="{872507BA-8603-4CD1-A0BE-A1FB6C8CF6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4</xdr:col>
      <xdr:colOff>0</xdr:colOff>
      <xdr:row>1264</xdr:row>
      <xdr:rowOff>0</xdr:rowOff>
    </xdr:from>
    <xdr:to>
      <xdr:col>18</xdr:col>
      <xdr:colOff>603250</xdr:colOff>
      <xdr:row>1296</xdr:row>
      <xdr:rowOff>177800</xdr:rowOff>
    </xdr:to>
    <xdr:graphicFrame macro="">
      <xdr:nvGraphicFramePr>
        <xdr:cNvPr id="8" name="Chart 7">
          <a:extLst>
            <a:ext uri="{FF2B5EF4-FFF2-40B4-BE49-F238E27FC236}">
              <a16:creationId xmlns:a16="http://schemas.microsoft.com/office/drawing/2014/main" id="{7EC9581F-D797-4460-8361-6D97ADAEF3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4</xdr:col>
      <xdr:colOff>0</xdr:colOff>
      <xdr:row>960</xdr:row>
      <xdr:rowOff>0</xdr:rowOff>
    </xdr:from>
    <xdr:to>
      <xdr:col>19</xdr:col>
      <xdr:colOff>603250</xdr:colOff>
      <xdr:row>994</xdr:row>
      <xdr:rowOff>136525</xdr:rowOff>
    </xdr:to>
    <xdr:graphicFrame macro="">
      <xdr:nvGraphicFramePr>
        <xdr:cNvPr id="38" name="Chart 37">
          <a:extLst>
            <a:ext uri="{FF2B5EF4-FFF2-40B4-BE49-F238E27FC236}">
              <a16:creationId xmlns:a16="http://schemas.microsoft.com/office/drawing/2014/main" id="{AA8B0FBF-215F-4658-AD92-29D3EAAEC9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4</xdr:col>
      <xdr:colOff>0</xdr:colOff>
      <xdr:row>1773</xdr:row>
      <xdr:rowOff>0</xdr:rowOff>
    </xdr:from>
    <xdr:to>
      <xdr:col>21</xdr:col>
      <xdr:colOff>165100</xdr:colOff>
      <xdr:row>1806</xdr:row>
      <xdr:rowOff>142876</xdr:rowOff>
    </xdr:to>
    <xdr:graphicFrame macro="">
      <xdr:nvGraphicFramePr>
        <xdr:cNvPr id="37" name="Chart 36">
          <a:extLst>
            <a:ext uri="{FF2B5EF4-FFF2-40B4-BE49-F238E27FC236}">
              <a16:creationId xmlns:a16="http://schemas.microsoft.com/office/drawing/2014/main" id="{4EA72C5E-DEC3-4CD4-97C0-4831A3C98B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wsDr>
</file>

<file path=xl/drawings/drawing79.xml><?xml version="1.0" encoding="utf-8"?>
<c:userShapes xmlns:c="http://schemas.openxmlformats.org/drawingml/2006/chart">
  <cdr:relSizeAnchor xmlns:cdr="http://schemas.openxmlformats.org/drawingml/2006/chartDrawing">
    <cdr:from>
      <cdr:x>0.21123</cdr:x>
      <cdr:y>0.58076</cdr:y>
    </cdr:from>
    <cdr:to>
      <cdr:x>0.79167</cdr:x>
      <cdr:y>0.79381</cdr:y>
    </cdr:to>
    <cdr:cxnSp macro="">
      <cdr:nvCxnSpPr>
        <cdr:cNvPr id="49" name="Straight Connector 48">
          <a:extLst xmlns:a="http://schemas.openxmlformats.org/drawingml/2006/main">
            <a:ext uri="{FF2B5EF4-FFF2-40B4-BE49-F238E27FC236}">
              <a16:creationId xmlns:a16="http://schemas.microsoft.com/office/drawing/2014/main" id="{F17B06B8-3CE8-466B-BC53-369FFF27B86F}"/>
            </a:ext>
          </a:extLst>
        </cdr:cNvPr>
        <cdr:cNvCxnSpPr/>
      </cdr:nvCxnSpPr>
      <cdr:spPr>
        <a:xfrm xmlns:a="http://schemas.openxmlformats.org/drawingml/2006/main">
          <a:off x="2317750" y="5365750"/>
          <a:ext cx="6369050" cy="1968500"/>
        </a:xfrm>
        <a:prstGeom xmlns:a="http://schemas.openxmlformats.org/drawingml/2006/main" prst="line">
          <a:avLst/>
        </a:prstGeom>
        <a:ln xmlns:a="http://schemas.openxmlformats.org/drawingml/2006/main" w="31750">
          <a:solidFill>
            <a:schemeClr val="tx1">
              <a:lumMod val="50000"/>
              <a:lumOff val="50000"/>
              <a:alpha val="7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0.78935</cdr:x>
      <cdr:y>0.86819</cdr:y>
    </cdr:from>
    <cdr:to>
      <cdr:x>0.83333</cdr:x>
      <cdr:y>0.90646</cdr:y>
    </cdr:to>
    <cdr:sp macro="" textlink="">
      <cdr:nvSpPr>
        <cdr:cNvPr id="37" name="TextBox 36">
          <a:extLst xmlns:a="http://schemas.openxmlformats.org/drawingml/2006/main">
            <a:ext uri="{FF2B5EF4-FFF2-40B4-BE49-F238E27FC236}">
              <a16:creationId xmlns:a16="http://schemas.microsoft.com/office/drawing/2014/main" id="{7FF9BA0B-B8E6-430E-B7BA-C829A99C821A}"/>
            </a:ext>
          </a:extLst>
        </cdr:cNvPr>
        <cdr:cNvSpPr txBox="1"/>
      </cdr:nvSpPr>
      <cdr:spPr>
        <a:xfrm xmlns:a="http://schemas.openxmlformats.org/drawingml/2006/main">
          <a:off x="8661381" y="8015911"/>
          <a:ext cx="482620" cy="35338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600" b="1">
              <a:solidFill>
                <a:schemeClr val="tx1">
                  <a:lumMod val="50000"/>
                  <a:lumOff val="50000"/>
                </a:schemeClr>
              </a:solidFill>
            </a:rPr>
            <a:t>FC </a:t>
          </a:r>
        </a:p>
      </cdr:txBody>
    </cdr:sp>
  </cdr:relSizeAnchor>
  <cdr:relSizeAnchor xmlns:cdr="http://schemas.openxmlformats.org/drawingml/2006/chartDrawing">
    <cdr:from>
      <cdr:x>0.78646</cdr:x>
      <cdr:y>0.73112</cdr:y>
    </cdr:from>
    <cdr:to>
      <cdr:x>0.90625</cdr:x>
      <cdr:y>0.76647</cdr:y>
    </cdr:to>
    <cdr:sp macro="" textlink="">
      <cdr:nvSpPr>
        <cdr:cNvPr id="57" name="TextBox 1">
          <a:extLst xmlns:a="http://schemas.openxmlformats.org/drawingml/2006/main">
            <a:ext uri="{FF2B5EF4-FFF2-40B4-BE49-F238E27FC236}">
              <a16:creationId xmlns:a16="http://schemas.microsoft.com/office/drawing/2014/main" id="{9F133AA4-1308-45EF-9CB6-A58B84DB92F6}"/>
            </a:ext>
          </a:extLst>
        </cdr:cNvPr>
        <cdr:cNvSpPr txBox="1"/>
      </cdr:nvSpPr>
      <cdr:spPr>
        <a:xfrm xmlns:a="http://schemas.openxmlformats.org/drawingml/2006/main">
          <a:off x="8629668" y="6755000"/>
          <a:ext cx="1314432" cy="32660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600" b="1">
              <a:solidFill>
                <a:schemeClr val="tx1">
                  <a:lumMod val="50000"/>
                  <a:lumOff val="50000"/>
                </a:schemeClr>
              </a:solidFill>
            </a:rPr>
            <a:t>WC (r=-0.75)</a:t>
          </a:r>
        </a:p>
      </cdr:txBody>
    </cdr:sp>
  </cdr:relSizeAnchor>
  <cdr:relSizeAnchor xmlns:cdr="http://schemas.openxmlformats.org/drawingml/2006/chartDrawing">
    <cdr:from>
      <cdr:x>0.78646</cdr:x>
      <cdr:y>0.77742</cdr:y>
    </cdr:from>
    <cdr:to>
      <cdr:x>0.84317</cdr:x>
      <cdr:y>0.81276</cdr:y>
    </cdr:to>
    <cdr:sp macro="" textlink="">
      <cdr:nvSpPr>
        <cdr:cNvPr id="58" name="TextBox 1">
          <a:extLst xmlns:a="http://schemas.openxmlformats.org/drawingml/2006/main">
            <a:ext uri="{FF2B5EF4-FFF2-40B4-BE49-F238E27FC236}">
              <a16:creationId xmlns:a16="http://schemas.microsoft.com/office/drawing/2014/main" id="{9F133AA4-1308-45EF-9CB6-A58B84DB92F6}"/>
            </a:ext>
          </a:extLst>
        </cdr:cNvPr>
        <cdr:cNvSpPr txBox="1"/>
      </cdr:nvSpPr>
      <cdr:spPr>
        <a:xfrm xmlns:a="http://schemas.openxmlformats.org/drawingml/2006/main">
          <a:off x="8629668" y="7182778"/>
          <a:ext cx="622282" cy="32651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600" b="1">
              <a:solidFill>
                <a:schemeClr val="tx1">
                  <a:lumMod val="50000"/>
                  <a:lumOff val="50000"/>
                </a:schemeClr>
              </a:solidFill>
            </a:rPr>
            <a:t>MC</a:t>
          </a:r>
        </a:p>
      </cdr:txBody>
    </cdr:sp>
  </cdr:relSizeAnchor>
  <cdr:relSizeAnchor xmlns:cdr="http://schemas.openxmlformats.org/drawingml/2006/chartDrawing">
    <cdr:from>
      <cdr:x>0.78935</cdr:x>
      <cdr:y>0.8188</cdr:y>
    </cdr:from>
    <cdr:to>
      <cdr:x>0.89873</cdr:x>
      <cdr:y>0.85415</cdr:y>
    </cdr:to>
    <cdr:sp macro="" textlink="">
      <cdr:nvSpPr>
        <cdr:cNvPr id="59" name="TextBox 1">
          <a:extLst xmlns:a="http://schemas.openxmlformats.org/drawingml/2006/main">
            <a:ext uri="{FF2B5EF4-FFF2-40B4-BE49-F238E27FC236}">
              <a16:creationId xmlns:a16="http://schemas.microsoft.com/office/drawing/2014/main" id="{9F133AA4-1308-45EF-9CB6-A58B84DB92F6}"/>
            </a:ext>
          </a:extLst>
        </cdr:cNvPr>
        <cdr:cNvSpPr txBox="1"/>
      </cdr:nvSpPr>
      <cdr:spPr>
        <a:xfrm xmlns:a="http://schemas.openxmlformats.org/drawingml/2006/main">
          <a:off x="8661380" y="7565098"/>
          <a:ext cx="1200170" cy="32660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600" b="1">
              <a:solidFill>
                <a:schemeClr val="tx1">
                  <a:lumMod val="50000"/>
                  <a:lumOff val="50000"/>
                </a:schemeClr>
              </a:solidFill>
            </a:rPr>
            <a:t>SC (r=-0.57)</a:t>
          </a:r>
        </a:p>
      </cdr:txBody>
    </cdr:sp>
  </cdr:relSizeAnchor>
  <cdr:relSizeAnchor xmlns:cdr="http://schemas.openxmlformats.org/drawingml/2006/chartDrawing">
    <cdr:from>
      <cdr:x>0.78588</cdr:x>
      <cdr:y>0.24563</cdr:y>
    </cdr:from>
    <cdr:to>
      <cdr:x>0.89699</cdr:x>
      <cdr:y>0.28256</cdr:y>
    </cdr:to>
    <cdr:sp macro="" textlink="">
      <cdr:nvSpPr>
        <cdr:cNvPr id="60" name="TextBox 1">
          <a:extLst xmlns:a="http://schemas.openxmlformats.org/drawingml/2006/main">
            <a:ext uri="{FF2B5EF4-FFF2-40B4-BE49-F238E27FC236}">
              <a16:creationId xmlns:a16="http://schemas.microsoft.com/office/drawing/2014/main" id="{9F133AA4-1308-45EF-9CB6-A58B84DB92F6}"/>
            </a:ext>
          </a:extLst>
        </cdr:cNvPr>
        <cdr:cNvSpPr txBox="1"/>
      </cdr:nvSpPr>
      <cdr:spPr>
        <a:xfrm xmlns:a="http://schemas.openxmlformats.org/drawingml/2006/main">
          <a:off x="9239255" y="2280557"/>
          <a:ext cx="1306273" cy="342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600" b="1">
              <a:solidFill>
                <a:sysClr val="windowText" lastClr="000000"/>
              </a:solidFill>
            </a:rPr>
            <a:t>SA (r=0.94)</a:t>
          </a:r>
        </a:p>
      </cdr:txBody>
    </cdr:sp>
  </cdr:relSizeAnchor>
  <cdr:relSizeAnchor xmlns:cdr="http://schemas.openxmlformats.org/drawingml/2006/chartDrawing">
    <cdr:from>
      <cdr:x>0.76771</cdr:x>
      <cdr:y>0.33002</cdr:y>
    </cdr:from>
    <cdr:to>
      <cdr:x>0.89769</cdr:x>
      <cdr:y>0.39453</cdr:y>
    </cdr:to>
    <cdr:sp macro="" textlink="">
      <cdr:nvSpPr>
        <cdr:cNvPr id="61" name="TextBox 1">
          <a:extLst xmlns:a="http://schemas.openxmlformats.org/drawingml/2006/main">
            <a:ext uri="{FF2B5EF4-FFF2-40B4-BE49-F238E27FC236}">
              <a16:creationId xmlns:a16="http://schemas.microsoft.com/office/drawing/2014/main" id="{C4405D7D-6D04-428F-8C35-AB7989633B5D}"/>
            </a:ext>
          </a:extLst>
        </cdr:cNvPr>
        <cdr:cNvSpPr txBox="1"/>
      </cdr:nvSpPr>
      <cdr:spPr>
        <a:xfrm xmlns:a="http://schemas.openxmlformats.org/drawingml/2006/main">
          <a:off x="9025669" y="3064132"/>
          <a:ext cx="1528032" cy="59891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nSpc>
              <a:spcPct val="90000"/>
            </a:lnSpc>
          </a:pPr>
          <a:r>
            <a:rPr lang="en-GB" sz="1600" b="1">
              <a:solidFill>
                <a:sysClr val="windowText" lastClr="000000"/>
              </a:solidFill>
            </a:rPr>
            <a:t>WA (r=0.89)</a:t>
          </a:r>
        </a:p>
        <a:p xmlns:a="http://schemas.openxmlformats.org/drawingml/2006/main">
          <a:pPr>
            <a:lnSpc>
              <a:spcPct val="90000"/>
            </a:lnSpc>
          </a:pPr>
          <a:r>
            <a:rPr lang="en-GB" sz="1600" b="1">
              <a:solidFill>
                <a:sysClr val="windowText" lastClr="000000"/>
              </a:solidFill>
            </a:rPr>
            <a:t>&amp; </a:t>
          </a:r>
          <a:r>
            <a:rPr lang="en-GB" sz="1600" b="1" u="sng">
              <a:solidFill>
                <a:sysClr val="windowText" lastClr="000000"/>
              </a:solidFill>
            </a:rPr>
            <a:t>WA1(r=0.7)</a:t>
          </a:r>
        </a:p>
      </cdr:txBody>
    </cdr:sp>
  </cdr:relSizeAnchor>
  <cdr:relSizeAnchor xmlns:cdr="http://schemas.openxmlformats.org/drawingml/2006/chartDrawing">
    <cdr:from>
      <cdr:x>0.78889</cdr:x>
      <cdr:y>0.27142</cdr:y>
    </cdr:from>
    <cdr:to>
      <cdr:x>0.90833</cdr:x>
      <cdr:y>0.30366</cdr:y>
    </cdr:to>
    <cdr:sp macro="" textlink="">
      <cdr:nvSpPr>
        <cdr:cNvPr id="62" name="TextBox 1">
          <a:extLst xmlns:a="http://schemas.openxmlformats.org/drawingml/2006/main">
            <a:ext uri="{FF2B5EF4-FFF2-40B4-BE49-F238E27FC236}">
              <a16:creationId xmlns:a16="http://schemas.microsoft.com/office/drawing/2014/main" id="{C4405D7D-6D04-428F-8C35-AB7989633B5D}"/>
            </a:ext>
          </a:extLst>
        </cdr:cNvPr>
        <cdr:cNvSpPr txBox="1"/>
      </cdr:nvSpPr>
      <cdr:spPr>
        <a:xfrm xmlns:a="http://schemas.openxmlformats.org/drawingml/2006/main">
          <a:off x="9274642" y="2520043"/>
          <a:ext cx="1404244" cy="2993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600" b="1">
              <a:solidFill>
                <a:sysClr val="windowText" lastClr="000000"/>
              </a:solidFill>
            </a:rPr>
            <a:t>MSA (r=0.67)</a:t>
          </a:r>
        </a:p>
      </cdr:txBody>
    </cdr:sp>
  </cdr:relSizeAnchor>
  <cdr:relSizeAnchor xmlns:cdr="http://schemas.openxmlformats.org/drawingml/2006/chartDrawing">
    <cdr:from>
      <cdr:x>0.01203</cdr:x>
      <cdr:y>0.9687</cdr:y>
    </cdr:from>
    <cdr:to>
      <cdr:x>0.06585</cdr:x>
      <cdr:y>0.96907</cdr:y>
    </cdr:to>
    <cdr:cxnSp macro="">
      <cdr:nvCxnSpPr>
        <cdr:cNvPr id="26" name="Straight Connector 25">
          <a:extLst xmlns:a="http://schemas.openxmlformats.org/drawingml/2006/main">
            <a:ext uri="{FF2B5EF4-FFF2-40B4-BE49-F238E27FC236}">
              <a16:creationId xmlns:a16="http://schemas.microsoft.com/office/drawing/2014/main" id="{B227D7BB-8D4E-4CC3-98B2-2CD8CFA5F1A4}"/>
            </a:ext>
          </a:extLst>
        </cdr:cNvPr>
        <cdr:cNvCxnSpPr/>
      </cdr:nvCxnSpPr>
      <cdr:spPr>
        <a:xfrm xmlns:a="http://schemas.openxmlformats.org/drawingml/2006/main">
          <a:off x="141410" y="8994017"/>
          <a:ext cx="632739" cy="3435"/>
        </a:xfrm>
        <a:prstGeom xmlns:a="http://schemas.openxmlformats.org/drawingml/2006/main" prst="line">
          <a:avLst/>
        </a:prstGeom>
        <a:ln xmlns:a="http://schemas.openxmlformats.org/drawingml/2006/main" w="31750">
          <a:solidFill>
            <a:schemeClr val="tx1">
              <a:lumMod val="50000"/>
              <a:lumOff val="50000"/>
              <a:alpha val="7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0.06481</cdr:x>
      <cdr:y>0.94227</cdr:y>
    </cdr:from>
    <cdr:to>
      <cdr:x>0.18194</cdr:x>
      <cdr:y>1</cdr:y>
    </cdr:to>
    <cdr:sp macro="" textlink="">
      <cdr:nvSpPr>
        <cdr:cNvPr id="39" name="TextBox 1">
          <a:extLst xmlns:a="http://schemas.openxmlformats.org/drawingml/2006/main">
            <a:ext uri="{FF2B5EF4-FFF2-40B4-BE49-F238E27FC236}">
              <a16:creationId xmlns:a16="http://schemas.microsoft.com/office/drawing/2014/main" id="{90434706-48B2-4BAE-A067-B89AE9EE2863}"/>
            </a:ext>
          </a:extLst>
        </cdr:cNvPr>
        <cdr:cNvSpPr txBox="1"/>
      </cdr:nvSpPr>
      <cdr:spPr>
        <a:xfrm xmlns:a="http://schemas.openxmlformats.org/drawingml/2006/main">
          <a:off x="762000" y="8748607"/>
          <a:ext cx="1377043" cy="536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lnSpc>
              <a:spcPct val="90000"/>
            </a:lnSpc>
          </a:pPr>
          <a:r>
            <a:rPr lang="en-GB" sz="1600" b="0">
              <a:solidFill>
                <a:schemeClr val="tx1">
                  <a:lumMod val="65000"/>
                  <a:lumOff val="35000"/>
                </a:schemeClr>
              </a:solidFill>
            </a:rPr>
            <a:t>Intuited, not measured</a:t>
          </a:r>
        </a:p>
      </cdr:txBody>
    </cdr:sp>
  </cdr:relSizeAnchor>
  <cdr:relSizeAnchor xmlns:cdr="http://schemas.openxmlformats.org/drawingml/2006/chartDrawing">
    <cdr:from>
      <cdr:x>0.80787</cdr:x>
      <cdr:y>0.92165</cdr:y>
    </cdr:from>
    <cdr:to>
      <cdr:x>1</cdr:x>
      <cdr:y>1</cdr:y>
    </cdr:to>
    <cdr:sp macro="" textlink="">
      <cdr:nvSpPr>
        <cdr:cNvPr id="24" name="TextBox 1">
          <a:extLst xmlns:a="http://schemas.openxmlformats.org/drawingml/2006/main">
            <a:ext uri="{FF2B5EF4-FFF2-40B4-BE49-F238E27FC236}">
              <a16:creationId xmlns:a16="http://schemas.microsoft.com/office/drawing/2014/main" id="{A464D767-315E-438A-9B0F-4403440E7758}"/>
            </a:ext>
          </a:extLst>
        </cdr:cNvPr>
        <cdr:cNvSpPr txBox="1"/>
      </cdr:nvSpPr>
      <cdr:spPr>
        <a:xfrm xmlns:a="http://schemas.openxmlformats.org/drawingml/2006/main">
          <a:off x="8864600" y="8515332"/>
          <a:ext cx="2108200" cy="723918"/>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400" b="0">
              <a:solidFill>
                <a:schemeClr val="tx1">
                  <a:lumMod val="65000"/>
                  <a:lumOff val="35000"/>
                </a:schemeClr>
              </a:solidFill>
            </a:rPr>
            <a:t>Estimated from measurement, and spot</a:t>
          </a:r>
          <a:r>
            <a:rPr lang="en-GB" sz="1400" b="0" baseline="0">
              <a:solidFill>
                <a:schemeClr val="tx1">
                  <a:lumMod val="65000"/>
                  <a:lumOff val="35000"/>
                </a:schemeClr>
              </a:solidFill>
            </a:rPr>
            <a:t> </a:t>
          </a:r>
          <a:r>
            <a:rPr lang="en-GB" sz="1400" b="0">
              <a:solidFill>
                <a:schemeClr val="tx1">
                  <a:lumMod val="65000"/>
                  <a:lumOff val="35000"/>
                </a:schemeClr>
              </a:solidFill>
            </a:rPr>
            <a:t>measurement</a:t>
          </a:r>
          <a:r>
            <a:rPr lang="en-GB" sz="1400" b="0" baseline="0">
              <a:solidFill>
                <a:schemeClr val="tx1">
                  <a:lumMod val="65000"/>
                  <a:lumOff val="35000"/>
                </a:schemeClr>
              </a:solidFill>
            </a:rPr>
            <a:t> confiined</a:t>
          </a:r>
          <a:endParaRPr lang="en-GB" sz="1400" b="0">
            <a:solidFill>
              <a:schemeClr val="tx1">
                <a:lumMod val="65000"/>
                <a:lumOff val="35000"/>
              </a:schemeClr>
            </a:solidFill>
          </a:endParaRPr>
        </a:p>
      </cdr:txBody>
    </cdr:sp>
  </cdr:relSizeAnchor>
  <cdr:relSizeAnchor xmlns:cdr="http://schemas.openxmlformats.org/drawingml/2006/chartDrawing">
    <cdr:from>
      <cdr:x>0.11921</cdr:x>
      <cdr:y>0.41625</cdr:y>
    </cdr:from>
    <cdr:to>
      <cdr:x>0.22223</cdr:x>
      <cdr:y>0.44742</cdr:y>
    </cdr:to>
    <cdr:sp macro="" textlink="">
      <cdr:nvSpPr>
        <cdr:cNvPr id="27" name="TextBox 1">
          <a:extLst xmlns:a="http://schemas.openxmlformats.org/drawingml/2006/main">
            <a:ext uri="{FF2B5EF4-FFF2-40B4-BE49-F238E27FC236}">
              <a16:creationId xmlns:a16="http://schemas.microsoft.com/office/drawing/2014/main" id="{45939C52-6E28-4CE6-9779-F08E248BB3A8}"/>
            </a:ext>
          </a:extLst>
        </cdr:cNvPr>
        <cdr:cNvSpPr txBox="1"/>
      </cdr:nvSpPr>
      <cdr:spPr>
        <a:xfrm xmlns:a="http://schemas.openxmlformats.org/drawingml/2006/main">
          <a:off x="1308100" y="3845879"/>
          <a:ext cx="1130343" cy="2879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600" b="1">
              <a:solidFill>
                <a:schemeClr val="tx1">
                  <a:lumMod val="50000"/>
                  <a:lumOff val="50000"/>
                </a:schemeClr>
              </a:solidFill>
            </a:rPr>
            <a:t>48 nations</a:t>
          </a:r>
        </a:p>
      </cdr:txBody>
    </cdr:sp>
  </cdr:relSizeAnchor>
  <cdr:relSizeAnchor xmlns:cdr="http://schemas.openxmlformats.org/drawingml/2006/chartDrawing">
    <cdr:from>
      <cdr:x>0.11574</cdr:x>
      <cdr:y>0.62785</cdr:y>
    </cdr:from>
    <cdr:to>
      <cdr:x>0.22569</cdr:x>
      <cdr:y>0.69759</cdr:y>
    </cdr:to>
    <cdr:sp macro="" textlink="">
      <cdr:nvSpPr>
        <cdr:cNvPr id="30" name="TextBox 1">
          <a:extLst xmlns:a="http://schemas.openxmlformats.org/drawingml/2006/main">
            <a:ext uri="{FF2B5EF4-FFF2-40B4-BE49-F238E27FC236}">
              <a16:creationId xmlns:a16="http://schemas.microsoft.com/office/drawing/2014/main" id="{30498638-D1EB-44F6-A29F-B261A5FFC7BF}"/>
            </a:ext>
          </a:extLst>
        </cdr:cNvPr>
        <cdr:cNvSpPr txBox="1"/>
      </cdr:nvSpPr>
      <cdr:spPr>
        <a:xfrm xmlns:a="http://schemas.openxmlformats.org/drawingml/2006/main">
          <a:off x="1360706" y="5829300"/>
          <a:ext cx="1292635" cy="6475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lnSpc>
              <a:spcPct val="90000"/>
            </a:lnSpc>
          </a:pPr>
          <a:r>
            <a:rPr lang="en-GB" sz="1600" b="1">
              <a:solidFill>
                <a:sysClr val="windowText" lastClr="000000"/>
              </a:solidFill>
            </a:rPr>
            <a:t>24 nations</a:t>
          </a:r>
        </a:p>
        <a:p xmlns:a="http://schemas.openxmlformats.org/drawingml/2006/main">
          <a:pPr algn="l">
            <a:lnSpc>
              <a:spcPct val="90000"/>
            </a:lnSpc>
          </a:pPr>
          <a:r>
            <a:rPr lang="en-GB" sz="1600" b="1" u="sng">
              <a:solidFill>
                <a:sysClr val="windowText" lastClr="000000"/>
              </a:solidFill>
            </a:rPr>
            <a:t>37</a:t>
          </a:r>
          <a:r>
            <a:rPr lang="en-GB" sz="1600" b="1" u="sng" baseline="0">
              <a:solidFill>
                <a:sysClr val="windowText" lastClr="000000"/>
              </a:solidFill>
            </a:rPr>
            <a:t> nations</a:t>
          </a:r>
          <a:endParaRPr lang="en-GB" sz="1600" b="1" u="sng">
            <a:solidFill>
              <a:sysClr val="windowText" lastClr="000000"/>
            </a:solidFill>
          </a:endParaRPr>
        </a:p>
      </cdr:txBody>
    </cdr:sp>
  </cdr:relSizeAnchor>
  <cdr:relSizeAnchor xmlns:cdr="http://schemas.openxmlformats.org/drawingml/2006/chartDrawing">
    <cdr:from>
      <cdr:x>0.1162</cdr:x>
      <cdr:y>0.71254</cdr:y>
    </cdr:from>
    <cdr:to>
      <cdr:x>0.2147</cdr:x>
      <cdr:y>0.74274</cdr:y>
    </cdr:to>
    <cdr:sp macro="" textlink="">
      <cdr:nvSpPr>
        <cdr:cNvPr id="31" name="TextBox 1">
          <a:extLst xmlns:a="http://schemas.openxmlformats.org/drawingml/2006/main">
            <a:ext uri="{FF2B5EF4-FFF2-40B4-BE49-F238E27FC236}">
              <a16:creationId xmlns:a16="http://schemas.microsoft.com/office/drawing/2014/main" id="{30498638-D1EB-44F6-A29F-B261A5FFC7BF}"/>
            </a:ext>
          </a:extLst>
        </cdr:cNvPr>
        <cdr:cNvSpPr txBox="1"/>
      </cdr:nvSpPr>
      <cdr:spPr>
        <a:xfrm xmlns:a="http://schemas.openxmlformats.org/drawingml/2006/main">
          <a:off x="1366114" y="6615652"/>
          <a:ext cx="1158022" cy="2803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600" b="1">
              <a:solidFill>
                <a:schemeClr val="tx1">
                  <a:lumMod val="50000"/>
                  <a:lumOff val="50000"/>
                </a:schemeClr>
              </a:solidFill>
            </a:rPr>
            <a:t>16 nations</a:t>
          </a:r>
        </a:p>
      </cdr:txBody>
    </cdr:sp>
  </cdr:relSizeAnchor>
  <cdr:relSizeAnchor xmlns:cdr="http://schemas.openxmlformats.org/drawingml/2006/chartDrawing">
    <cdr:from>
      <cdr:x>0.11516</cdr:x>
      <cdr:y>0.83888</cdr:y>
    </cdr:from>
    <cdr:to>
      <cdr:x>0.21759</cdr:x>
      <cdr:y>0.86907</cdr:y>
    </cdr:to>
    <cdr:sp macro="" textlink="">
      <cdr:nvSpPr>
        <cdr:cNvPr id="32" name="TextBox 1">
          <a:extLst xmlns:a="http://schemas.openxmlformats.org/drawingml/2006/main">
            <a:ext uri="{FF2B5EF4-FFF2-40B4-BE49-F238E27FC236}">
              <a16:creationId xmlns:a16="http://schemas.microsoft.com/office/drawing/2014/main" id="{30498638-D1EB-44F6-A29F-B261A5FFC7BF}"/>
            </a:ext>
          </a:extLst>
        </cdr:cNvPr>
        <cdr:cNvSpPr txBox="1"/>
      </cdr:nvSpPr>
      <cdr:spPr>
        <a:xfrm xmlns:a="http://schemas.openxmlformats.org/drawingml/2006/main">
          <a:off x="1263650" y="7750622"/>
          <a:ext cx="1123922" cy="2789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600" b="1">
              <a:solidFill>
                <a:schemeClr val="tx1"/>
              </a:solidFill>
            </a:rPr>
            <a:t>24 nations</a:t>
          </a:r>
        </a:p>
      </cdr:txBody>
    </cdr:sp>
  </cdr:relSizeAnchor>
  <cdr:relSizeAnchor xmlns:cdr="http://schemas.openxmlformats.org/drawingml/2006/chartDrawing">
    <cdr:from>
      <cdr:x>0.26273</cdr:x>
      <cdr:y>0.09353</cdr:y>
    </cdr:from>
    <cdr:to>
      <cdr:x>0.28993</cdr:x>
      <cdr:y>0.2304</cdr:y>
    </cdr:to>
    <cdr:sp macro="" textlink="">
      <cdr:nvSpPr>
        <cdr:cNvPr id="2" name="TextBox 1">
          <a:extLst xmlns:a="http://schemas.openxmlformats.org/drawingml/2006/main">
            <a:ext uri="{FF2B5EF4-FFF2-40B4-BE49-F238E27FC236}">
              <a16:creationId xmlns:a16="http://schemas.microsoft.com/office/drawing/2014/main" id="{3000C736-E92D-4A30-A5F5-4CB95A4EE226}"/>
            </a:ext>
          </a:extLst>
        </cdr:cNvPr>
        <cdr:cNvSpPr txBox="1"/>
      </cdr:nvSpPr>
      <cdr:spPr>
        <a:xfrm xmlns:a="http://schemas.openxmlformats.org/drawingml/2006/main">
          <a:off x="2882901" y="864172"/>
          <a:ext cx="298450" cy="1264576"/>
        </a:xfrm>
        <a:prstGeom xmlns:a="http://schemas.openxmlformats.org/drawingml/2006/main" prst="rect">
          <a:avLst/>
        </a:prstGeom>
      </cdr:spPr>
      <cdr:txBody>
        <a:bodyPr xmlns:a="http://schemas.openxmlformats.org/drawingml/2006/main" vertOverflow="clip" vert="vert270" wrap="square" rtlCol="0"/>
        <a:lstStyle xmlns:a="http://schemas.openxmlformats.org/drawingml/2006/main"/>
        <a:p xmlns:a="http://schemas.openxmlformats.org/drawingml/2006/main">
          <a:r>
            <a:rPr lang="en-GB" sz="1200" b="1">
              <a:solidFill>
                <a:schemeClr val="bg2">
                  <a:lumMod val="50000"/>
                </a:schemeClr>
              </a:solidFill>
            </a:rPr>
            <a:t>&lt;---</a:t>
          </a:r>
          <a:r>
            <a:rPr lang="en-GB" sz="1200" b="1" baseline="0">
              <a:solidFill>
                <a:schemeClr val="bg2">
                  <a:lumMod val="50000"/>
                </a:schemeClr>
              </a:solidFill>
            </a:rPr>
            <a:t>  </a:t>
          </a:r>
          <a:r>
            <a:rPr lang="en-GB" sz="1200" b="1">
              <a:solidFill>
                <a:schemeClr val="bg2">
                  <a:lumMod val="50000"/>
                </a:schemeClr>
              </a:solidFill>
            </a:rPr>
            <a:t>Great Britain</a:t>
          </a:r>
        </a:p>
      </cdr:txBody>
    </cdr:sp>
  </cdr:relSizeAnchor>
  <cdr:relSizeAnchor xmlns:cdr="http://schemas.openxmlformats.org/drawingml/2006/chartDrawing">
    <cdr:from>
      <cdr:x>0.22512</cdr:x>
      <cdr:y>0.10591</cdr:y>
    </cdr:from>
    <cdr:to>
      <cdr:x>0.25637</cdr:x>
      <cdr:y>0.23021</cdr:y>
    </cdr:to>
    <cdr:sp macro="" textlink="">
      <cdr:nvSpPr>
        <cdr:cNvPr id="34" name="TextBox 1">
          <a:extLst xmlns:a="http://schemas.openxmlformats.org/drawingml/2006/main">
            <a:ext uri="{FF2B5EF4-FFF2-40B4-BE49-F238E27FC236}">
              <a16:creationId xmlns:a16="http://schemas.microsoft.com/office/drawing/2014/main" id="{9CC094D0-38B2-4D59-A58E-29F9BE9CAFE1}"/>
            </a:ext>
          </a:extLst>
        </cdr:cNvPr>
        <cdr:cNvSpPr txBox="1"/>
      </cdr:nvSpPr>
      <cdr:spPr>
        <a:xfrm xmlns:a="http://schemas.openxmlformats.org/drawingml/2006/main">
          <a:off x="2470151" y="978529"/>
          <a:ext cx="342900" cy="1148439"/>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Sweden</a:t>
          </a:r>
          <a:endParaRPr lang="en-GB" sz="1200" b="1">
            <a:solidFill>
              <a:schemeClr val="bg2">
                <a:lumMod val="50000"/>
              </a:schemeClr>
            </a:solidFill>
          </a:endParaRPr>
        </a:p>
      </cdr:txBody>
    </cdr:sp>
  </cdr:relSizeAnchor>
  <cdr:relSizeAnchor xmlns:cdr="http://schemas.openxmlformats.org/drawingml/2006/chartDrawing">
    <cdr:from>
      <cdr:x>0.32581</cdr:x>
      <cdr:y>0.10591</cdr:y>
    </cdr:from>
    <cdr:to>
      <cdr:x>0.35532</cdr:x>
      <cdr:y>0.23021</cdr:y>
    </cdr:to>
    <cdr:sp macro="" textlink="">
      <cdr:nvSpPr>
        <cdr:cNvPr id="35" name="TextBox 1">
          <a:extLst xmlns:a="http://schemas.openxmlformats.org/drawingml/2006/main">
            <a:ext uri="{FF2B5EF4-FFF2-40B4-BE49-F238E27FC236}">
              <a16:creationId xmlns:a16="http://schemas.microsoft.com/office/drawing/2014/main" id="{E8B1EDD4-2E23-4235-B168-C1FF962E4AE1}"/>
            </a:ext>
          </a:extLst>
        </cdr:cNvPr>
        <cdr:cNvSpPr txBox="1"/>
      </cdr:nvSpPr>
      <cdr:spPr>
        <a:xfrm xmlns:a="http://schemas.openxmlformats.org/drawingml/2006/main">
          <a:off x="3575050" y="978529"/>
          <a:ext cx="323849" cy="1148439"/>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Finland</a:t>
          </a:r>
          <a:endParaRPr lang="en-GB" sz="1200" b="1">
            <a:solidFill>
              <a:schemeClr val="bg2">
                <a:lumMod val="50000"/>
              </a:schemeClr>
            </a:solidFill>
          </a:endParaRPr>
        </a:p>
      </cdr:txBody>
    </cdr:sp>
  </cdr:relSizeAnchor>
  <cdr:relSizeAnchor xmlns:cdr="http://schemas.openxmlformats.org/drawingml/2006/chartDrawing">
    <cdr:from>
      <cdr:x>0.25174</cdr:x>
      <cdr:y>0.1066</cdr:y>
    </cdr:from>
    <cdr:to>
      <cdr:x>0.28067</cdr:x>
      <cdr:y>0.2309</cdr:y>
    </cdr:to>
    <cdr:sp macro="" textlink="">
      <cdr:nvSpPr>
        <cdr:cNvPr id="36" name="TextBox 1">
          <a:extLst xmlns:a="http://schemas.openxmlformats.org/drawingml/2006/main">
            <a:ext uri="{FF2B5EF4-FFF2-40B4-BE49-F238E27FC236}">
              <a16:creationId xmlns:a16="http://schemas.microsoft.com/office/drawing/2014/main" id="{9C6763B8-8DA3-4AA9-BAAE-55620E9824D5}"/>
            </a:ext>
          </a:extLst>
        </cdr:cNvPr>
        <cdr:cNvSpPr txBox="1"/>
      </cdr:nvSpPr>
      <cdr:spPr>
        <a:xfrm xmlns:a="http://schemas.openxmlformats.org/drawingml/2006/main">
          <a:off x="2762250" y="984904"/>
          <a:ext cx="317500" cy="1148439"/>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Denmark</a:t>
          </a:r>
          <a:endParaRPr lang="en-GB" sz="1200" b="1">
            <a:solidFill>
              <a:schemeClr val="bg2">
                <a:lumMod val="50000"/>
              </a:schemeClr>
            </a:solidFill>
          </a:endParaRPr>
        </a:p>
      </cdr:txBody>
    </cdr:sp>
  </cdr:relSizeAnchor>
  <cdr:relSizeAnchor xmlns:cdr="http://schemas.openxmlformats.org/drawingml/2006/chartDrawing">
    <cdr:from>
      <cdr:x>0.39178</cdr:x>
      <cdr:y>0.10729</cdr:y>
    </cdr:from>
    <cdr:to>
      <cdr:x>0.42477</cdr:x>
      <cdr:y>0.22971</cdr:y>
    </cdr:to>
    <cdr:sp macro="" textlink="">
      <cdr:nvSpPr>
        <cdr:cNvPr id="38"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4298951" y="991279"/>
          <a:ext cx="361949" cy="1131069"/>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Spain</a:t>
          </a:r>
          <a:endParaRPr lang="en-GB" sz="1200" b="1">
            <a:solidFill>
              <a:schemeClr val="bg2">
                <a:lumMod val="50000"/>
              </a:schemeClr>
            </a:solidFill>
          </a:endParaRPr>
        </a:p>
      </cdr:txBody>
    </cdr:sp>
  </cdr:relSizeAnchor>
  <cdr:relSizeAnchor xmlns:cdr="http://schemas.openxmlformats.org/drawingml/2006/chartDrawing">
    <cdr:from>
      <cdr:x>0.34086</cdr:x>
      <cdr:y>0.1066</cdr:y>
    </cdr:from>
    <cdr:to>
      <cdr:x>0.36979</cdr:x>
      <cdr:y>0.2309</cdr:y>
    </cdr:to>
    <cdr:sp macro="" textlink="">
      <cdr:nvSpPr>
        <cdr:cNvPr id="41"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3740151" y="984904"/>
          <a:ext cx="317500" cy="1148439"/>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France</a:t>
          </a:r>
          <a:endParaRPr lang="en-GB" sz="1200" b="1">
            <a:solidFill>
              <a:schemeClr val="bg2">
                <a:lumMod val="50000"/>
              </a:schemeClr>
            </a:solidFill>
          </a:endParaRPr>
        </a:p>
      </cdr:txBody>
    </cdr:sp>
  </cdr:relSizeAnchor>
  <cdr:relSizeAnchor xmlns:cdr="http://schemas.openxmlformats.org/drawingml/2006/chartDrawing">
    <cdr:from>
      <cdr:x>0.54051</cdr:x>
      <cdr:y>0.10935</cdr:y>
    </cdr:from>
    <cdr:to>
      <cdr:x>0.56887</cdr:x>
      <cdr:y>0.23109</cdr:y>
    </cdr:to>
    <cdr:sp macro="" textlink="">
      <cdr:nvSpPr>
        <cdr:cNvPr id="42"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5930900" y="1010312"/>
          <a:ext cx="311150" cy="1124786"/>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Italy</a:t>
          </a:r>
          <a:endParaRPr lang="en-GB" sz="1200" b="1">
            <a:solidFill>
              <a:schemeClr val="bg2">
                <a:lumMod val="50000"/>
              </a:schemeClr>
            </a:solidFill>
          </a:endParaRPr>
        </a:p>
      </cdr:txBody>
    </cdr:sp>
  </cdr:relSizeAnchor>
  <cdr:relSizeAnchor xmlns:cdr="http://schemas.openxmlformats.org/drawingml/2006/chartDrawing">
    <cdr:from>
      <cdr:x>0.29572</cdr:x>
      <cdr:y>0.09972</cdr:y>
    </cdr:from>
    <cdr:to>
      <cdr:x>0.32523</cdr:x>
      <cdr:y>0.2309</cdr:y>
    </cdr:to>
    <cdr:sp macro="" textlink="">
      <cdr:nvSpPr>
        <cdr:cNvPr id="43"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3244851" y="921338"/>
          <a:ext cx="323849" cy="1212005"/>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Netherkands</a:t>
          </a:r>
          <a:endParaRPr lang="en-GB" sz="1200" b="1">
            <a:solidFill>
              <a:schemeClr val="bg2">
                <a:lumMod val="50000"/>
              </a:schemeClr>
            </a:solidFill>
          </a:endParaRPr>
        </a:p>
      </cdr:txBody>
    </cdr:sp>
  </cdr:relSizeAnchor>
  <cdr:relSizeAnchor xmlns:cdr="http://schemas.openxmlformats.org/drawingml/2006/chartDrawing">
    <cdr:from>
      <cdr:x>0.27315</cdr:x>
      <cdr:y>0.11003</cdr:y>
    </cdr:from>
    <cdr:to>
      <cdr:x>0.30382</cdr:x>
      <cdr:y>0.23024</cdr:y>
    </cdr:to>
    <cdr:sp macro="" textlink="">
      <cdr:nvSpPr>
        <cdr:cNvPr id="44"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2997201" y="1016629"/>
          <a:ext cx="336549" cy="1110621"/>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Norway</a:t>
          </a:r>
          <a:endParaRPr lang="en-GB" sz="1200" b="1">
            <a:solidFill>
              <a:schemeClr val="bg2">
                <a:lumMod val="50000"/>
              </a:schemeClr>
            </a:solidFill>
          </a:endParaRPr>
        </a:p>
      </cdr:txBody>
    </cdr:sp>
  </cdr:relSizeAnchor>
  <cdr:relSizeAnchor xmlns:cdr="http://schemas.openxmlformats.org/drawingml/2006/chartDrawing">
    <cdr:from>
      <cdr:x>0.56713</cdr:x>
      <cdr:y>0.1066</cdr:y>
    </cdr:from>
    <cdr:to>
      <cdr:x>0.59433</cdr:x>
      <cdr:y>0.2309</cdr:y>
    </cdr:to>
    <cdr:sp macro="" textlink="">
      <cdr:nvSpPr>
        <cdr:cNvPr id="47"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6223000" y="984904"/>
          <a:ext cx="298450" cy="1148439"/>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Singapore</a:t>
          </a:r>
          <a:endParaRPr lang="en-GB" sz="1200" b="1">
            <a:solidFill>
              <a:schemeClr val="bg2">
                <a:lumMod val="50000"/>
              </a:schemeClr>
            </a:solidFill>
          </a:endParaRPr>
        </a:p>
      </cdr:txBody>
    </cdr:sp>
  </cdr:relSizeAnchor>
  <cdr:relSizeAnchor xmlns:cdr="http://schemas.openxmlformats.org/drawingml/2006/chartDrawing">
    <cdr:from>
      <cdr:x>0.74248</cdr:x>
      <cdr:y>0.1066</cdr:y>
    </cdr:from>
    <cdr:to>
      <cdr:x>0.77199</cdr:x>
      <cdr:y>0.2309</cdr:y>
    </cdr:to>
    <cdr:sp macro="" textlink="">
      <cdr:nvSpPr>
        <cdr:cNvPr id="48"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8147050" y="984904"/>
          <a:ext cx="323850" cy="1148439"/>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Phillipines</a:t>
          </a:r>
          <a:endParaRPr lang="en-GB" sz="1200" b="1">
            <a:solidFill>
              <a:schemeClr val="bg2">
                <a:lumMod val="50000"/>
              </a:schemeClr>
            </a:solidFill>
          </a:endParaRPr>
        </a:p>
      </cdr:txBody>
    </cdr:sp>
  </cdr:relSizeAnchor>
  <cdr:relSizeAnchor xmlns:cdr="http://schemas.openxmlformats.org/drawingml/2006/chartDrawing">
    <cdr:from>
      <cdr:x>0.72512</cdr:x>
      <cdr:y>0.10798</cdr:y>
    </cdr:from>
    <cdr:to>
      <cdr:x>0.74884</cdr:x>
      <cdr:y>0.23177</cdr:y>
    </cdr:to>
    <cdr:sp macro="" textlink="">
      <cdr:nvSpPr>
        <cdr:cNvPr id="50"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7956550" y="997654"/>
          <a:ext cx="260350" cy="1143727"/>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India</a:t>
          </a:r>
          <a:endParaRPr lang="en-GB" sz="1200" b="1">
            <a:solidFill>
              <a:schemeClr val="bg2">
                <a:lumMod val="50000"/>
              </a:schemeClr>
            </a:solidFill>
          </a:endParaRPr>
        </a:p>
      </cdr:txBody>
    </cdr:sp>
  </cdr:relSizeAnchor>
  <cdr:relSizeAnchor xmlns:cdr="http://schemas.openxmlformats.org/drawingml/2006/chartDrawing">
    <cdr:from>
      <cdr:x>0.63831</cdr:x>
      <cdr:y>0.1066</cdr:y>
    </cdr:from>
    <cdr:to>
      <cdr:x>0.66667</cdr:x>
      <cdr:y>0.2309</cdr:y>
    </cdr:to>
    <cdr:sp macro="" textlink="">
      <cdr:nvSpPr>
        <cdr:cNvPr id="63"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7004050" y="984904"/>
          <a:ext cx="311150" cy="1148439"/>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Indonesia</a:t>
          </a:r>
          <a:endParaRPr lang="en-GB" sz="1200" b="1">
            <a:solidFill>
              <a:schemeClr val="bg2">
                <a:lumMod val="50000"/>
              </a:schemeClr>
            </a:solidFill>
          </a:endParaRPr>
        </a:p>
      </cdr:txBody>
    </cdr:sp>
  </cdr:relSizeAnchor>
  <cdr:relSizeAnchor xmlns:cdr="http://schemas.openxmlformats.org/drawingml/2006/chartDrawing">
    <cdr:from>
      <cdr:x>0.60301</cdr:x>
      <cdr:y>0.09697</cdr:y>
    </cdr:from>
    <cdr:to>
      <cdr:x>0.63368</cdr:x>
      <cdr:y>0.2309</cdr:y>
    </cdr:to>
    <cdr:sp macro="" textlink="">
      <cdr:nvSpPr>
        <cdr:cNvPr id="64"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6616700" y="895930"/>
          <a:ext cx="336550" cy="1237413"/>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Poland</a:t>
          </a:r>
          <a:endParaRPr lang="en-GB" sz="1200" b="1">
            <a:solidFill>
              <a:schemeClr val="bg2">
                <a:lumMod val="50000"/>
              </a:schemeClr>
            </a:solidFill>
          </a:endParaRPr>
        </a:p>
      </cdr:txBody>
    </cdr:sp>
  </cdr:relSizeAnchor>
  <cdr:relSizeAnchor xmlns:cdr="http://schemas.openxmlformats.org/drawingml/2006/chartDrawing">
    <cdr:from>
      <cdr:x>0.62095</cdr:x>
      <cdr:y>0.11271</cdr:y>
    </cdr:from>
    <cdr:to>
      <cdr:x>0.66319</cdr:x>
      <cdr:y>0.2304</cdr:y>
    </cdr:to>
    <cdr:sp macro="" textlink="">
      <cdr:nvSpPr>
        <cdr:cNvPr id="65"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6813550" y="1041399"/>
          <a:ext cx="463550" cy="1087323"/>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Turkey</a:t>
          </a:r>
          <a:endParaRPr lang="en-GB" sz="1200" b="1">
            <a:solidFill>
              <a:schemeClr val="bg2">
                <a:lumMod val="50000"/>
              </a:schemeClr>
            </a:solidFill>
          </a:endParaRPr>
        </a:p>
      </cdr:txBody>
    </cdr:sp>
  </cdr:relSizeAnchor>
  <cdr:relSizeAnchor xmlns:cdr="http://schemas.openxmlformats.org/drawingml/2006/chartDrawing">
    <cdr:from>
      <cdr:x>0.77257</cdr:x>
      <cdr:y>0.10798</cdr:y>
    </cdr:from>
    <cdr:to>
      <cdr:x>0.80556</cdr:x>
      <cdr:y>0.23109</cdr:y>
    </cdr:to>
    <cdr:sp macro="" textlink="">
      <cdr:nvSpPr>
        <cdr:cNvPr id="66"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8477250" y="997654"/>
          <a:ext cx="361999" cy="1137444"/>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Thailand</a:t>
          </a:r>
          <a:endParaRPr lang="en-GB" sz="1200" b="1">
            <a:solidFill>
              <a:schemeClr val="bg2">
                <a:lumMod val="50000"/>
              </a:schemeClr>
            </a:solidFill>
          </a:endParaRPr>
        </a:p>
      </cdr:txBody>
    </cdr:sp>
  </cdr:relSizeAnchor>
  <cdr:relSizeAnchor xmlns:cdr="http://schemas.openxmlformats.org/drawingml/2006/chartDrawing">
    <cdr:from>
      <cdr:x>0.67188</cdr:x>
      <cdr:y>0.1066</cdr:y>
    </cdr:from>
    <cdr:to>
      <cdr:x>0.69734</cdr:x>
      <cdr:y>0.2309</cdr:y>
    </cdr:to>
    <cdr:sp macro="" textlink="">
      <cdr:nvSpPr>
        <cdr:cNvPr id="67"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7372350" y="984904"/>
          <a:ext cx="279400" cy="1148439"/>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Romania</a:t>
          </a:r>
          <a:endParaRPr lang="en-GB" sz="1200" b="1">
            <a:solidFill>
              <a:schemeClr val="bg2">
                <a:lumMod val="50000"/>
              </a:schemeClr>
            </a:solidFill>
          </a:endParaRPr>
        </a:p>
      </cdr:txBody>
    </cdr:sp>
  </cdr:relSizeAnchor>
  <cdr:relSizeAnchor xmlns:cdr="http://schemas.openxmlformats.org/drawingml/2006/chartDrawing">
    <cdr:from>
      <cdr:x>0.69039</cdr:x>
      <cdr:y>0.10729</cdr:y>
    </cdr:from>
    <cdr:to>
      <cdr:x>0.72396</cdr:x>
      <cdr:y>0.23158</cdr:y>
    </cdr:to>
    <cdr:sp macro="" textlink="">
      <cdr:nvSpPr>
        <cdr:cNvPr id="68"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7575550" y="991279"/>
          <a:ext cx="368300" cy="1148347"/>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DR Congo</a:t>
          </a:r>
          <a:endParaRPr lang="en-GB" sz="1200" b="1">
            <a:solidFill>
              <a:schemeClr val="bg2">
                <a:lumMod val="50000"/>
              </a:schemeClr>
            </a:solidFill>
          </a:endParaRPr>
        </a:p>
      </cdr:txBody>
    </cdr:sp>
  </cdr:relSizeAnchor>
  <cdr:relSizeAnchor xmlns:cdr="http://schemas.openxmlformats.org/drawingml/2006/chartDrawing">
    <cdr:from>
      <cdr:x>0.43576</cdr:x>
      <cdr:y>0.10798</cdr:y>
    </cdr:from>
    <cdr:to>
      <cdr:x>0.46759</cdr:x>
      <cdr:y>0.23227</cdr:y>
    </cdr:to>
    <cdr:sp macro="" textlink="">
      <cdr:nvSpPr>
        <cdr:cNvPr id="69"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4781551" y="997654"/>
          <a:ext cx="349250" cy="1148347"/>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Ireland</a:t>
          </a:r>
          <a:endParaRPr lang="en-GB" sz="1200" b="1">
            <a:solidFill>
              <a:schemeClr val="bg2">
                <a:lumMod val="50000"/>
              </a:schemeClr>
            </a:solidFill>
          </a:endParaRPr>
        </a:p>
      </cdr:txBody>
    </cdr:sp>
  </cdr:relSizeAnchor>
  <cdr:relSizeAnchor xmlns:cdr="http://schemas.openxmlformats.org/drawingml/2006/chartDrawing">
    <cdr:from>
      <cdr:x>0.49653</cdr:x>
      <cdr:y>0.10867</cdr:y>
    </cdr:from>
    <cdr:to>
      <cdr:x>0.52951</cdr:x>
      <cdr:y>0.23093</cdr:y>
    </cdr:to>
    <cdr:sp macro="" textlink="">
      <cdr:nvSpPr>
        <cdr:cNvPr id="70"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5448300" y="1004029"/>
          <a:ext cx="361907" cy="1129571"/>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Serbia</a:t>
          </a:r>
          <a:endParaRPr lang="en-GB" sz="1200" b="1">
            <a:solidFill>
              <a:schemeClr val="bg2">
                <a:lumMod val="50000"/>
              </a:schemeClr>
            </a:solidFill>
          </a:endParaRPr>
        </a:p>
      </cdr:txBody>
    </cdr:sp>
  </cdr:relSizeAnchor>
  <cdr:relSizeAnchor xmlns:cdr="http://schemas.openxmlformats.org/drawingml/2006/chartDrawing">
    <cdr:from>
      <cdr:x>0.36516</cdr:x>
      <cdr:y>0.10523</cdr:y>
    </cdr:from>
    <cdr:to>
      <cdr:x>0.39873</cdr:x>
      <cdr:y>0.22952</cdr:y>
    </cdr:to>
    <cdr:sp macro="" textlink="">
      <cdr:nvSpPr>
        <cdr:cNvPr id="71"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4006851" y="972246"/>
          <a:ext cx="368300" cy="1148347"/>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Canada</a:t>
          </a:r>
          <a:endParaRPr lang="en-GB" sz="1200" b="1">
            <a:solidFill>
              <a:schemeClr val="bg2">
                <a:lumMod val="50000"/>
              </a:schemeClr>
            </a:solidFill>
          </a:endParaRPr>
        </a:p>
      </cdr:txBody>
    </cdr:sp>
  </cdr:relSizeAnchor>
  <cdr:relSizeAnchor xmlns:cdr="http://schemas.openxmlformats.org/drawingml/2006/chartDrawing">
    <cdr:from>
      <cdr:x>0.31424</cdr:x>
      <cdr:y>0.10591</cdr:y>
    </cdr:from>
    <cdr:to>
      <cdr:x>0.34722</cdr:x>
      <cdr:y>0.23021</cdr:y>
    </cdr:to>
    <cdr:sp macro="" textlink="">
      <cdr:nvSpPr>
        <cdr:cNvPr id="72" name="TextBox 1">
          <a:extLst xmlns:a="http://schemas.openxmlformats.org/drawingml/2006/main">
            <a:ext uri="{FF2B5EF4-FFF2-40B4-BE49-F238E27FC236}">
              <a16:creationId xmlns:a16="http://schemas.microsoft.com/office/drawing/2014/main" id="{9009EB5F-C06A-42EE-9039-7DF45E088B62}"/>
            </a:ext>
          </a:extLst>
        </cdr:cNvPr>
        <cdr:cNvSpPr txBox="1"/>
      </cdr:nvSpPr>
      <cdr:spPr>
        <a:xfrm xmlns:a="http://schemas.openxmlformats.org/drawingml/2006/main">
          <a:off x="3448051" y="978529"/>
          <a:ext cx="361949" cy="1148439"/>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Australia</a:t>
          </a:r>
          <a:endParaRPr lang="en-GB" sz="1200" b="1">
            <a:solidFill>
              <a:schemeClr val="bg2">
                <a:lumMod val="50000"/>
              </a:schemeClr>
            </a:solidFill>
          </a:endParaRPr>
        </a:p>
      </cdr:txBody>
    </cdr:sp>
  </cdr:relSizeAnchor>
  <cdr:relSizeAnchor xmlns:cdr="http://schemas.openxmlformats.org/drawingml/2006/chartDrawing">
    <cdr:from>
      <cdr:x>0.06597</cdr:x>
      <cdr:y>0.1018</cdr:y>
    </cdr:from>
    <cdr:to>
      <cdr:x>0.23958</cdr:x>
      <cdr:y>0.19534</cdr:y>
    </cdr:to>
    <cdr:sp macro="" textlink="">
      <cdr:nvSpPr>
        <cdr:cNvPr id="73" name="TextBox 1">
          <a:extLst xmlns:a="http://schemas.openxmlformats.org/drawingml/2006/main">
            <a:ext uri="{FF2B5EF4-FFF2-40B4-BE49-F238E27FC236}">
              <a16:creationId xmlns:a16="http://schemas.microsoft.com/office/drawing/2014/main" id="{F5CBCE21-A6B7-4F25-B722-71A655CE8C7D}"/>
            </a:ext>
          </a:extLst>
        </cdr:cNvPr>
        <cdr:cNvSpPr txBox="1"/>
      </cdr:nvSpPr>
      <cdr:spPr>
        <a:xfrm xmlns:a="http://schemas.openxmlformats.org/drawingml/2006/main">
          <a:off x="723900" y="940556"/>
          <a:ext cx="1905000" cy="86423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800" b="1" u="none" baseline="0">
              <a:solidFill>
                <a:schemeClr val="bg2">
                  <a:lumMod val="50000"/>
                </a:schemeClr>
              </a:solidFill>
            </a:rPr>
            <a:t>For subsets of 64 nations. Example positions --&gt;</a:t>
          </a:r>
          <a:endParaRPr lang="en-GB" sz="1800" b="0" u="none">
            <a:solidFill>
              <a:schemeClr val="bg2">
                <a:lumMod val="50000"/>
              </a:schemeClr>
            </a:solidFill>
          </a:endParaRPr>
        </a:p>
      </cdr:txBody>
    </cdr:sp>
  </cdr:relSizeAnchor>
  <cdr:relSizeAnchor xmlns:cdr="http://schemas.openxmlformats.org/drawingml/2006/chartDrawing">
    <cdr:from>
      <cdr:x>0.47049</cdr:x>
      <cdr:y>0.10729</cdr:y>
    </cdr:from>
    <cdr:to>
      <cdr:x>0.50116</cdr:x>
      <cdr:y>0.23158</cdr:y>
    </cdr:to>
    <cdr:sp macro="" textlink="">
      <cdr:nvSpPr>
        <cdr:cNvPr id="74" name="TextBox 1">
          <a:extLst xmlns:a="http://schemas.openxmlformats.org/drawingml/2006/main">
            <a:ext uri="{FF2B5EF4-FFF2-40B4-BE49-F238E27FC236}">
              <a16:creationId xmlns:a16="http://schemas.microsoft.com/office/drawing/2014/main" id="{7F7CD5F9-CF96-4DC4-83A1-BB97FD162A46}"/>
            </a:ext>
          </a:extLst>
        </cdr:cNvPr>
        <cdr:cNvSpPr txBox="1"/>
      </cdr:nvSpPr>
      <cdr:spPr>
        <a:xfrm xmlns:a="http://schemas.openxmlformats.org/drawingml/2006/main">
          <a:off x="5162550" y="990600"/>
          <a:ext cx="336550" cy="1147601"/>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Ukraine</a:t>
          </a:r>
          <a:endParaRPr lang="en-GB" sz="1200" b="1">
            <a:solidFill>
              <a:schemeClr val="bg2">
                <a:lumMod val="50000"/>
              </a:schemeClr>
            </a:solidFill>
          </a:endParaRPr>
        </a:p>
      </cdr:txBody>
    </cdr:sp>
  </cdr:relSizeAnchor>
  <cdr:relSizeAnchor xmlns:cdr="http://schemas.openxmlformats.org/drawingml/2006/chartDrawing">
    <cdr:from>
      <cdr:x>0.4103</cdr:x>
      <cdr:y>0.10591</cdr:y>
    </cdr:from>
    <cdr:to>
      <cdr:x>0.44271</cdr:x>
      <cdr:y>0.23021</cdr:y>
    </cdr:to>
    <cdr:sp macro="" textlink="">
      <cdr:nvSpPr>
        <cdr:cNvPr id="75" name="TextBox 1">
          <a:extLst xmlns:a="http://schemas.openxmlformats.org/drawingml/2006/main">
            <a:ext uri="{FF2B5EF4-FFF2-40B4-BE49-F238E27FC236}">
              <a16:creationId xmlns:a16="http://schemas.microsoft.com/office/drawing/2014/main" id="{7F7CD5F9-CF96-4DC4-83A1-BB97FD162A46}"/>
            </a:ext>
          </a:extLst>
        </cdr:cNvPr>
        <cdr:cNvSpPr txBox="1"/>
      </cdr:nvSpPr>
      <cdr:spPr>
        <a:xfrm xmlns:a="http://schemas.openxmlformats.org/drawingml/2006/main">
          <a:off x="4502151" y="978529"/>
          <a:ext cx="355600" cy="1148439"/>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Slovenia</a:t>
          </a:r>
          <a:endParaRPr lang="en-GB" sz="1200" b="1">
            <a:solidFill>
              <a:schemeClr val="bg2">
                <a:lumMod val="50000"/>
              </a:schemeClr>
            </a:solidFill>
          </a:endParaRPr>
        </a:p>
      </cdr:txBody>
    </cdr:sp>
  </cdr:relSizeAnchor>
  <cdr:relSizeAnchor xmlns:cdr="http://schemas.openxmlformats.org/drawingml/2006/chartDrawing">
    <cdr:from>
      <cdr:x>0.58449</cdr:x>
      <cdr:y>0.1066</cdr:y>
    </cdr:from>
    <cdr:to>
      <cdr:x>0.61343</cdr:x>
      <cdr:y>0.2309</cdr:y>
    </cdr:to>
    <cdr:sp macro="" textlink="">
      <cdr:nvSpPr>
        <cdr:cNvPr id="76" name="TextBox 1">
          <a:extLst xmlns:a="http://schemas.openxmlformats.org/drawingml/2006/main">
            <a:ext uri="{FF2B5EF4-FFF2-40B4-BE49-F238E27FC236}">
              <a16:creationId xmlns:a16="http://schemas.microsoft.com/office/drawing/2014/main" id="{7F7CD5F9-CF96-4DC4-83A1-BB97FD162A46}"/>
            </a:ext>
          </a:extLst>
        </cdr:cNvPr>
        <cdr:cNvSpPr txBox="1"/>
      </cdr:nvSpPr>
      <cdr:spPr>
        <a:xfrm xmlns:a="http://schemas.openxmlformats.org/drawingml/2006/main">
          <a:off x="6413501" y="984904"/>
          <a:ext cx="317500" cy="1148439"/>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Iran</a:t>
          </a:r>
          <a:endParaRPr lang="en-GB" sz="1200" b="1">
            <a:solidFill>
              <a:schemeClr val="bg2">
                <a:lumMod val="50000"/>
              </a:schemeClr>
            </a:solidFill>
          </a:endParaRPr>
        </a:p>
      </cdr:txBody>
    </cdr:sp>
  </cdr:relSizeAnchor>
  <cdr:relSizeAnchor xmlns:cdr="http://schemas.openxmlformats.org/drawingml/2006/chartDrawing">
    <cdr:from>
      <cdr:x>0.75926</cdr:x>
      <cdr:y>0.10591</cdr:y>
    </cdr:from>
    <cdr:to>
      <cdr:x>0.79109</cdr:x>
      <cdr:y>0.23021</cdr:y>
    </cdr:to>
    <cdr:sp macro="" textlink="">
      <cdr:nvSpPr>
        <cdr:cNvPr id="77" name="TextBox 1">
          <a:extLst xmlns:a="http://schemas.openxmlformats.org/drawingml/2006/main">
            <a:ext uri="{FF2B5EF4-FFF2-40B4-BE49-F238E27FC236}">
              <a16:creationId xmlns:a16="http://schemas.microsoft.com/office/drawing/2014/main" id="{7F7CD5F9-CF96-4DC4-83A1-BB97FD162A46}"/>
            </a:ext>
          </a:extLst>
        </cdr:cNvPr>
        <cdr:cNvSpPr txBox="1"/>
      </cdr:nvSpPr>
      <cdr:spPr>
        <a:xfrm xmlns:a="http://schemas.openxmlformats.org/drawingml/2006/main">
          <a:off x="8331200" y="977900"/>
          <a:ext cx="349250" cy="1147601"/>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Bahrain</a:t>
          </a:r>
          <a:endParaRPr lang="en-GB" sz="1200" b="1">
            <a:solidFill>
              <a:schemeClr val="bg2">
                <a:lumMod val="50000"/>
              </a:schemeClr>
            </a:solidFill>
          </a:endParaRPr>
        </a:p>
      </cdr:txBody>
    </cdr:sp>
  </cdr:relSizeAnchor>
  <cdr:relSizeAnchor xmlns:cdr="http://schemas.openxmlformats.org/drawingml/2006/chartDrawing">
    <cdr:from>
      <cdr:x>0.06192</cdr:x>
      <cdr:y>0.7744</cdr:y>
    </cdr:from>
    <cdr:to>
      <cdr:x>0.2309</cdr:x>
      <cdr:y>0.8594</cdr:y>
    </cdr:to>
    <cdr:sp macro="" textlink="">
      <cdr:nvSpPr>
        <cdr:cNvPr id="82" name="TextBox 1">
          <a:extLst xmlns:a="http://schemas.openxmlformats.org/drawingml/2006/main">
            <a:ext uri="{FF2B5EF4-FFF2-40B4-BE49-F238E27FC236}">
              <a16:creationId xmlns:a16="http://schemas.microsoft.com/office/drawing/2014/main" id="{0378821A-9D65-48BB-878D-9264832A3CFF}"/>
            </a:ext>
          </a:extLst>
        </cdr:cNvPr>
        <cdr:cNvSpPr txBox="1"/>
      </cdr:nvSpPr>
      <cdr:spPr>
        <a:xfrm xmlns:a="http://schemas.openxmlformats.org/drawingml/2006/main">
          <a:off x="679436" y="7154875"/>
          <a:ext cx="1854214" cy="78533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ct val="90000"/>
            </a:lnSpc>
          </a:pPr>
          <a:r>
            <a:rPr lang="en-GB" sz="1500" b="1">
              <a:solidFill>
                <a:schemeClr val="tx1">
                  <a:lumMod val="50000"/>
                  <a:lumOff val="50000"/>
                </a:schemeClr>
              </a:solidFill>
            </a:rPr>
            <a:t>Est.</a:t>
          </a:r>
          <a:r>
            <a:rPr lang="en-GB" sz="1500" b="1" baseline="0">
              <a:solidFill>
                <a:schemeClr val="tx1">
                  <a:lumMod val="50000"/>
                  <a:lumOff val="50000"/>
                </a:schemeClr>
              </a:solidFill>
            </a:rPr>
            <a:t> from 48</a:t>
          </a:r>
          <a:r>
            <a:rPr lang="en-GB" sz="1500" b="1">
              <a:solidFill>
                <a:schemeClr val="tx1">
                  <a:lumMod val="50000"/>
                  <a:lumOff val="50000"/>
                </a:schemeClr>
              </a:solidFill>
            </a:rPr>
            <a:t> nations</a:t>
          </a:r>
        </a:p>
        <a:p xmlns:a="http://schemas.openxmlformats.org/drawingml/2006/main">
          <a:pPr algn="ctr">
            <a:lnSpc>
              <a:spcPct val="90000"/>
            </a:lnSpc>
          </a:pPr>
          <a:r>
            <a:rPr lang="en-GB" sz="1500" b="1">
              <a:solidFill>
                <a:schemeClr val="tx1">
                  <a:lumMod val="50000"/>
                  <a:lumOff val="50000"/>
                </a:schemeClr>
              </a:solidFill>
            </a:rPr>
            <a:t>spot confined</a:t>
          </a:r>
          <a:r>
            <a:rPr lang="en-GB" sz="1500" b="1" baseline="0">
              <a:solidFill>
                <a:schemeClr val="tx1">
                  <a:lumMod val="50000"/>
                  <a:lumOff val="50000"/>
                </a:schemeClr>
              </a:solidFill>
            </a:rPr>
            <a:t> by 5</a:t>
          </a:r>
          <a:endParaRPr lang="en-GB" sz="1500" b="1">
            <a:solidFill>
              <a:schemeClr val="tx1">
                <a:lumMod val="50000"/>
                <a:lumOff val="50000"/>
              </a:schemeClr>
            </a:solidFill>
          </a:endParaRPr>
        </a:p>
      </cdr:txBody>
    </cdr:sp>
  </cdr:relSizeAnchor>
  <cdr:relSizeAnchor xmlns:cdr="http://schemas.openxmlformats.org/drawingml/2006/chartDrawing">
    <cdr:from>
      <cdr:x>0.45313</cdr:x>
      <cdr:y>0.10859</cdr:y>
    </cdr:from>
    <cdr:to>
      <cdr:x>0.48438</cdr:x>
      <cdr:y>0.23093</cdr:y>
    </cdr:to>
    <cdr:sp macro="" textlink="">
      <cdr:nvSpPr>
        <cdr:cNvPr id="79" name="TextBox 1">
          <a:extLst xmlns:a="http://schemas.openxmlformats.org/drawingml/2006/main">
            <a:ext uri="{FF2B5EF4-FFF2-40B4-BE49-F238E27FC236}">
              <a16:creationId xmlns:a16="http://schemas.microsoft.com/office/drawing/2014/main" id="{35FD3057-1E3D-4C18-BD84-DB44F723A730}"/>
            </a:ext>
          </a:extLst>
        </cdr:cNvPr>
        <cdr:cNvSpPr txBox="1"/>
      </cdr:nvSpPr>
      <cdr:spPr>
        <a:xfrm xmlns:a="http://schemas.openxmlformats.org/drawingml/2006/main">
          <a:off x="4972050" y="1003301"/>
          <a:ext cx="342900" cy="1130300"/>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Lithuania</a:t>
          </a:r>
          <a:endParaRPr lang="en-GB" sz="1200" b="1">
            <a:solidFill>
              <a:schemeClr val="bg2">
                <a:lumMod val="50000"/>
              </a:schemeClr>
            </a:solidFill>
          </a:endParaRPr>
        </a:p>
      </cdr:txBody>
    </cdr:sp>
  </cdr:relSizeAnchor>
  <cdr:relSizeAnchor xmlns:cdr="http://schemas.openxmlformats.org/drawingml/2006/chartDrawing">
    <cdr:from>
      <cdr:x>0.51563</cdr:x>
      <cdr:y>0.10859</cdr:y>
    </cdr:from>
    <cdr:to>
      <cdr:x>0.55035</cdr:x>
      <cdr:y>0.23093</cdr:y>
    </cdr:to>
    <cdr:sp macro="" textlink="">
      <cdr:nvSpPr>
        <cdr:cNvPr id="83" name="TextBox 1">
          <a:extLst xmlns:a="http://schemas.openxmlformats.org/drawingml/2006/main">
            <a:ext uri="{FF2B5EF4-FFF2-40B4-BE49-F238E27FC236}">
              <a16:creationId xmlns:a16="http://schemas.microsoft.com/office/drawing/2014/main" id="{35FD3057-1E3D-4C18-BD84-DB44F723A730}"/>
            </a:ext>
          </a:extLst>
        </cdr:cNvPr>
        <cdr:cNvSpPr txBox="1"/>
      </cdr:nvSpPr>
      <cdr:spPr>
        <a:xfrm xmlns:a="http://schemas.openxmlformats.org/drawingml/2006/main">
          <a:off x="5657850" y="1003300"/>
          <a:ext cx="381000" cy="1130299"/>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Chile</a:t>
          </a:r>
          <a:endParaRPr lang="en-GB" sz="1200" b="1">
            <a:solidFill>
              <a:schemeClr val="bg2">
                <a:lumMod val="50000"/>
              </a:schemeClr>
            </a:solidFill>
          </a:endParaRPr>
        </a:p>
      </cdr:txBody>
    </cdr:sp>
  </cdr:relSizeAnchor>
  <cdr:relSizeAnchor xmlns:cdr="http://schemas.openxmlformats.org/drawingml/2006/chartDrawing">
    <cdr:from>
      <cdr:x>0.65509</cdr:x>
      <cdr:y>0.10859</cdr:y>
    </cdr:from>
    <cdr:to>
      <cdr:x>0.68692</cdr:x>
      <cdr:y>0.23162</cdr:y>
    </cdr:to>
    <cdr:sp macro="" textlink="">
      <cdr:nvSpPr>
        <cdr:cNvPr id="84" name="TextBox 1">
          <a:extLst xmlns:a="http://schemas.openxmlformats.org/drawingml/2006/main">
            <a:ext uri="{FF2B5EF4-FFF2-40B4-BE49-F238E27FC236}">
              <a16:creationId xmlns:a16="http://schemas.microsoft.com/office/drawing/2014/main" id="{35FD3057-1E3D-4C18-BD84-DB44F723A730}"/>
            </a:ext>
          </a:extLst>
        </cdr:cNvPr>
        <cdr:cNvSpPr txBox="1"/>
      </cdr:nvSpPr>
      <cdr:spPr>
        <a:xfrm xmlns:a="http://schemas.openxmlformats.org/drawingml/2006/main">
          <a:off x="7188200" y="1003301"/>
          <a:ext cx="349250" cy="1136650"/>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Egypt</a:t>
          </a:r>
          <a:endParaRPr lang="en-GB" sz="1200" b="1">
            <a:solidFill>
              <a:schemeClr val="bg2">
                <a:lumMod val="50000"/>
              </a:schemeClr>
            </a:solidFill>
          </a:endParaRPr>
        </a:p>
      </cdr:txBody>
    </cdr:sp>
  </cdr:relSizeAnchor>
  <cdr:relSizeAnchor xmlns:cdr="http://schemas.openxmlformats.org/drawingml/2006/chartDrawing">
    <cdr:from>
      <cdr:x>0.70718</cdr:x>
      <cdr:y>0.10722</cdr:y>
    </cdr:from>
    <cdr:to>
      <cdr:x>0.73843</cdr:x>
      <cdr:y>0.23151</cdr:y>
    </cdr:to>
    <cdr:sp macro="" textlink="">
      <cdr:nvSpPr>
        <cdr:cNvPr id="85" name="TextBox 1">
          <a:extLst xmlns:a="http://schemas.openxmlformats.org/drawingml/2006/main">
            <a:ext uri="{FF2B5EF4-FFF2-40B4-BE49-F238E27FC236}">
              <a16:creationId xmlns:a16="http://schemas.microsoft.com/office/drawing/2014/main" id="{35FD3057-1E3D-4C18-BD84-DB44F723A730}"/>
            </a:ext>
          </a:extLst>
        </cdr:cNvPr>
        <cdr:cNvSpPr txBox="1"/>
      </cdr:nvSpPr>
      <cdr:spPr>
        <a:xfrm xmlns:a="http://schemas.openxmlformats.org/drawingml/2006/main">
          <a:off x="7759700" y="990600"/>
          <a:ext cx="342900" cy="1148347"/>
        </a:xfrm>
        <a:prstGeom xmlns:a="http://schemas.openxmlformats.org/drawingml/2006/main" prst="rect">
          <a:avLst/>
        </a:prstGeom>
      </cdr:spPr>
      <cdr:txBody>
        <a:bodyPr xmlns:a="http://schemas.openxmlformats.org/drawingml/2006/main" vert="vert270"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bg2">
                  <a:lumMod val="50000"/>
                </a:schemeClr>
              </a:solidFill>
            </a:rPr>
            <a:t>&lt;---</a:t>
          </a:r>
          <a:r>
            <a:rPr lang="en-GB" sz="1200" b="1" baseline="0">
              <a:solidFill>
                <a:schemeClr val="bg2">
                  <a:lumMod val="50000"/>
                </a:schemeClr>
              </a:solidFill>
            </a:rPr>
            <a:t>  UAE</a:t>
          </a:r>
          <a:endParaRPr lang="en-GB" sz="1200" b="1">
            <a:solidFill>
              <a:schemeClr val="bg2">
                <a:lumMod val="50000"/>
              </a:schemeClr>
            </a:solidFill>
          </a:endParaRPr>
        </a:p>
      </cdr:txBody>
    </cdr:sp>
  </cdr:relSizeAnchor>
  <cdr:relSizeAnchor xmlns:cdr="http://schemas.openxmlformats.org/drawingml/2006/chartDrawing">
    <cdr:from>
      <cdr:x>0.83449</cdr:x>
      <cdr:y>0.94088</cdr:y>
    </cdr:from>
    <cdr:to>
      <cdr:x>0.8802</cdr:x>
      <cdr:y>0.94112</cdr:y>
    </cdr:to>
    <cdr:cxnSp macro="">
      <cdr:nvCxnSpPr>
        <cdr:cNvPr id="23" name="Straight Connector 22">
          <a:extLst xmlns:a="http://schemas.openxmlformats.org/drawingml/2006/main">
            <a:ext uri="{FF2B5EF4-FFF2-40B4-BE49-F238E27FC236}">
              <a16:creationId xmlns:a16="http://schemas.microsoft.com/office/drawing/2014/main" id="{AA5A5D22-32B9-47EF-917F-042582BD56FA}"/>
            </a:ext>
          </a:extLst>
        </cdr:cNvPr>
        <cdr:cNvCxnSpPr/>
      </cdr:nvCxnSpPr>
      <cdr:spPr>
        <a:xfrm xmlns:a="http://schemas.openxmlformats.org/drawingml/2006/main">
          <a:off x="9156730" y="8692986"/>
          <a:ext cx="501567" cy="2218"/>
        </a:xfrm>
        <a:prstGeom xmlns:a="http://schemas.openxmlformats.org/drawingml/2006/main" prst="line">
          <a:avLst/>
        </a:prstGeom>
        <a:ln xmlns:a="http://schemas.openxmlformats.org/drawingml/2006/main" w="57150">
          <a:solidFill>
            <a:schemeClr val="tx1">
              <a:lumMod val="50000"/>
              <a:lumOff val="5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0.68461</cdr:x>
      <cdr:y>0.62199</cdr:y>
    </cdr:from>
    <cdr:to>
      <cdr:x>0.8941</cdr:x>
      <cdr:y>0.69217</cdr:y>
    </cdr:to>
    <cdr:sp macro="" textlink="">
      <cdr:nvSpPr>
        <cdr:cNvPr id="86" name="TextBox 1">
          <a:extLst xmlns:a="http://schemas.openxmlformats.org/drawingml/2006/main">
            <a:ext uri="{FF2B5EF4-FFF2-40B4-BE49-F238E27FC236}">
              <a16:creationId xmlns:a16="http://schemas.microsoft.com/office/drawing/2014/main" id="{9CC81C17-C22D-4C5D-BC65-E366579C2084}"/>
            </a:ext>
          </a:extLst>
        </cdr:cNvPr>
        <cdr:cNvSpPr txBox="1"/>
      </cdr:nvSpPr>
      <cdr:spPr>
        <a:xfrm xmlns:a="http://schemas.openxmlformats.org/drawingml/2006/main">
          <a:off x="7512050" y="5746750"/>
          <a:ext cx="2298700" cy="64833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2000" b="1" u="none" baseline="0">
              <a:solidFill>
                <a:schemeClr val="tx1">
                  <a:lumMod val="50000"/>
                  <a:lumOff val="50000"/>
                </a:schemeClr>
              </a:solidFill>
            </a:rPr>
            <a:t>Reality-Constrained Responses (grey)</a:t>
          </a:r>
          <a:endParaRPr lang="en-GB" sz="2000" b="0" u="none">
            <a:solidFill>
              <a:schemeClr val="tx1">
                <a:lumMod val="50000"/>
                <a:lumOff val="50000"/>
              </a:schemeClr>
            </a:solidFill>
          </a:endParaRPr>
        </a:p>
      </cdr:txBody>
    </cdr:sp>
  </cdr:relSizeAnchor>
  <cdr:relSizeAnchor xmlns:cdr="http://schemas.openxmlformats.org/drawingml/2006/chartDrawing">
    <cdr:from>
      <cdr:x>0.48785</cdr:x>
      <cdr:y>0.30069</cdr:y>
    </cdr:from>
    <cdr:to>
      <cdr:x>0.69734</cdr:x>
      <cdr:y>0.37086</cdr:y>
    </cdr:to>
    <cdr:sp macro="" textlink="">
      <cdr:nvSpPr>
        <cdr:cNvPr id="87" name="TextBox 1">
          <a:extLst xmlns:a="http://schemas.openxmlformats.org/drawingml/2006/main">
            <a:ext uri="{FF2B5EF4-FFF2-40B4-BE49-F238E27FC236}">
              <a16:creationId xmlns:a16="http://schemas.microsoft.com/office/drawing/2014/main" id="{371C8F08-BEF3-4265-96AA-1A366C0DFA6C}"/>
            </a:ext>
          </a:extLst>
        </cdr:cNvPr>
        <cdr:cNvSpPr txBox="1"/>
      </cdr:nvSpPr>
      <cdr:spPr>
        <a:xfrm xmlns:a="http://schemas.openxmlformats.org/drawingml/2006/main">
          <a:off x="5735400" y="2791750"/>
          <a:ext cx="2462884" cy="651501"/>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2000" b="1" u="none" baseline="0">
              <a:solidFill>
                <a:sysClr val="windowText" lastClr="000000"/>
              </a:solidFill>
            </a:rPr>
            <a:t>Unconstrained Responses (black)</a:t>
          </a:r>
          <a:endParaRPr lang="en-GB" sz="2000" b="0" u="none">
            <a:solidFill>
              <a:sysClr val="windowText" lastClr="000000"/>
            </a:solidFill>
          </a:endParaRPr>
        </a:p>
      </cdr:txBody>
    </cdr:sp>
  </cdr:relSizeAnchor>
  <cdr:relSizeAnchor xmlns:cdr="http://schemas.openxmlformats.org/drawingml/2006/chartDrawing">
    <cdr:from>
      <cdr:x>0.12176</cdr:x>
      <cdr:y>0.75291</cdr:y>
    </cdr:from>
    <cdr:to>
      <cdr:x>0.22041</cdr:x>
      <cdr:y>0.78311</cdr:y>
    </cdr:to>
    <cdr:sp macro="" textlink="">
      <cdr:nvSpPr>
        <cdr:cNvPr id="56" name="TextBox 1">
          <a:extLst xmlns:a="http://schemas.openxmlformats.org/drawingml/2006/main">
            <a:ext uri="{FF2B5EF4-FFF2-40B4-BE49-F238E27FC236}">
              <a16:creationId xmlns:a16="http://schemas.microsoft.com/office/drawing/2014/main" id="{A1B8CB3B-31A7-42EE-A7F7-884FD317E4FC}"/>
            </a:ext>
          </a:extLst>
        </cdr:cNvPr>
        <cdr:cNvSpPr txBox="1"/>
      </cdr:nvSpPr>
      <cdr:spPr>
        <a:xfrm xmlns:a="http://schemas.openxmlformats.org/drawingml/2006/main">
          <a:off x="1431524" y="6990449"/>
          <a:ext cx="1159786" cy="2803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600" b="1">
              <a:solidFill>
                <a:schemeClr val="tx1"/>
              </a:solidFill>
            </a:rPr>
            <a:t>26 nations</a:t>
          </a:r>
        </a:p>
      </cdr:txBody>
    </cdr:sp>
  </cdr:relSizeAnchor>
  <cdr:relSizeAnchor xmlns:cdr="http://schemas.openxmlformats.org/drawingml/2006/chartDrawing">
    <cdr:from>
      <cdr:x>0.79136</cdr:x>
      <cdr:y>0.29448</cdr:y>
    </cdr:from>
    <cdr:to>
      <cdr:x>0.96644</cdr:x>
      <cdr:y>0.32965</cdr:y>
    </cdr:to>
    <cdr:sp macro="" textlink="">
      <cdr:nvSpPr>
        <cdr:cNvPr id="53" name="TextBox 1">
          <a:extLst xmlns:a="http://schemas.openxmlformats.org/drawingml/2006/main">
            <a:ext uri="{FF2B5EF4-FFF2-40B4-BE49-F238E27FC236}">
              <a16:creationId xmlns:a16="http://schemas.microsoft.com/office/drawing/2014/main" id="{12E15DAB-E6D3-4A12-9A88-0A443C9F3EFC}"/>
            </a:ext>
          </a:extLst>
        </cdr:cNvPr>
        <cdr:cNvSpPr txBox="1"/>
      </cdr:nvSpPr>
      <cdr:spPr>
        <a:xfrm xmlns:a="http://schemas.openxmlformats.org/drawingml/2006/main">
          <a:off x="8683435" y="2720774"/>
          <a:ext cx="1921065" cy="32494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600" b="1">
              <a:solidFill>
                <a:sysClr val="windowText" lastClr="000000"/>
              </a:solidFill>
            </a:rPr>
            <a:t>MWA </a:t>
          </a:r>
          <a:r>
            <a:rPr lang="en-GB" sz="1600" b="1" u="sng">
              <a:solidFill>
                <a:sysClr val="windowText" lastClr="000000"/>
              </a:solidFill>
            </a:rPr>
            <a:t>+1Y</a:t>
          </a:r>
          <a:r>
            <a:rPr lang="en-GB" sz="1600" b="1" u="none">
              <a:solidFill>
                <a:sysClr val="windowText" lastClr="000000"/>
              </a:solidFill>
            </a:rPr>
            <a:t> </a:t>
          </a:r>
          <a:r>
            <a:rPr lang="en-GB" sz="1600" b="1">
              <a:solidFill>
                <a:sysClr val="windowText" lastClr="000000"/>
              </a:solidFill>
            </a:rPr>
            <a:t>(r=0.81)</a:t>
          </a:r>
        </a:p>
      </cdr:txBody>
    </cdr:sp>
  </cdr:relSizeAnchor>
  <cdr:relSizeAnchor xmlns:cdr="http://schemas.openxmlformats.org/drawingml/2006/chartDrawing">
    <cdr:from>
      <cdr:x>0.1233</cdr:x>
      <cdr:y>0.68022</cdr:y>
    </cdr:from>
    <cdr:to>
      <cdr:x>0.22195</cdr:x>
      <cdr:y>0.71041</cdr:y>
    </cdr:to>
    <cdr:sp macro="" textlink="">
      <cdr:nvSpPr>
        <cdr:cNvPr id="54" name="TextBox 1">
          <a:extLst xmlns:a="http://schemas.openxmlformats.org/drawingml/2006/main">
            <a:ext uri="{FF2B5EF4-FFF2-40B4-BE49-F238E27FC236}">
              <a16:creationId xmlns:a16="http://schemas.microsoft.com/office/drawing/2014/main" id="{3E135145-4F0B-4BAF-97B5-3F51E1E010BA}"/>
            </a:ext>
          </a:extLst>
        </cdr:cNvPr>
        <cdr:cNvSpPr txBox="1"/>
      </cdr:nvSpPr>
      <cdr:spPr>
        <a:xfrm xmlns:a="http://schemas.openxmlformats.org/drawingml/2006/main">
          <a:off x="1449614" y="6315529"/>
          <a:ext cx="1159786" cy="2803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600" b="1">
              <a:solidFill>
                <a:schemeClr val="tx1"/>
              </a:solidFill>
            </a:rPr>
            <a:t>17 nations</a:t>
          </a:r>
        </a:p>
      </cdr:txBody>
    </cdr:sp>
  </cdr:relSizeAnchor>
  <cdr:relSizeAnchor xmlns:cdr="http://schemas.openxmlformats.org/drawingml/2006/chartDrawing">
    <cdr:from>
      <cdr:x>0.21173</cdr:x>
      <cdr:y>0.31089</cdr:y>
    </cdr:from>
    <cdr:to>
      <cdr:x>0.79599</cdr:x>
      <cdr:y>0.70366</cdr:y>
    </cdr:to>
    <cdr:cxnSp macro="">
      <cdr:nvCxnSpPr>
        <cdr:cNvPr id="55" name="Straight Connector 54">
          <a:extLst xmlns:a="http://schemas.openxmlformats.org/drawingml/2006/main">
            <a:ext uri="{FF2B5EF4-FFF2-40B4-BE49-F238E27FC236}">
              <a16:creationId xmlns:a16="http://schemas.microsoft.com/office/drawing/2014/main" id="{F8278B57-CB1B-4C2C-871F-B593AE1CA1B2}"/>
            </a:ext>
          </a:extLst>
        </cdr:cNvPr>
        <cdr:cNvCxnSpPr/>
      </cdr:nvCxnSpPr>
      <cdr:spPr>
        <a:xfrm xmlns:a="http://schemas.openxmlformats.org/drawingml/2006/main" flipV="1">
          <a:off x="2489200" y="2886529"/>
          <a:ext cx="6868894" cy="3646715"/>
        </a:xfrm>
        <a:prstGeom xmlns:a="http://schemas.openxmlformats.org/drawingml/2006/main" prst="line">
          <a:avLst/>
        </a:prstGeom>
        <a:ln xmlns:a="http://schemas.openxmlformats.org/drawingml/2006/main" w="34925">
          <a:solidFill>
            <a:schemeClr val="tx1">
              <a:alpha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0.23239</cdr:x>
      <cdr:y>0.6687</cdr:y>
    </cdr:from>
    <cdr:to>
      <cdr:x>0.27987</cdr:x>
      <cdr:y>0.70326</cdr:y>
    </cdr:to>
    <cdr:sp macro="" textlink="">
      <cdr:nvSpPr>
        <cdr:cNvPr id="78" name="TextBox 1">
          <a:extLst xmlns:a="http://schemas.openxmlformats.org/drawingml/2006/main">
            <a:ext uri="{FF2B5EF4-FFF2-40B4-BE49-F238E27FC236}">
              <a16:creationId xmlns:a16="http://schemas.microsoft.com/office/drawing/2014/main" id="{E29999EA-ACAE-4180-B3D0-DCD006AF6175}"/>
            </a:ext>
          </a:extLst>
        </cdr:cNvPr>
        <cdr:cNvSpPr txBox="1"/>
      </cdr:nvSpPr>
      <cdr:spPr>
        <a:xfrm xmlns:a="http://schemas.openxmlformats.org/drawingml/2006/main" rot="19896233">
          <a:off x="2732090" y="6208654"/>
          <a:ext cx="558202" cy="3208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600" b="1" u="none">
              <a:solidFill>
                <a:sysClr val="windowText" lastClr="000000"/>
              </a:solidFill>
            </a:rPr>
            <a:t>+1Y </a:t>
          </a:r>
        </a:p>
      </cdr:txBody>
    </cdr:sp>
  </cdr:relSizeAnchor>
</c:userShapes>
</file>

<file path=xl/drawings/drawing8.xml><?xml version="1.0" encoding="utf-8"?>
<c:userShapes xmlns:c="http://schemas.openxmlformats.org/drawingml/2006/chart">
  <cdr:relSizeAnchor xmlns:cdr="http://schemas.openxmlformats.org/drawingml/2006/chartDrawing">
    <cdr:from>
      <cdr:x>0.86087</cdr:x>
      <cdr:y>0.23081</cdr:y>
    </cdr:from>
    <cdr:to>
      <cdr:x>0.94183</cdr:x>
      <cdr:y>0.26305</cdr:y>
    </cdr:to>
    <cdr:sp macro="" textlink="">
      <cdr:nvSpPr>
        <cdr:cNvPr id="2" name="TextBox 1">
          <a:extLst xmlns:a="http://schemas.openxmlformats.org/drawingml/2006/main">
            <a:ext uri="{FF2B5EF4-FFF2-40B4-BE49-F238E27FC236}">
              <a16:creationId xmlns:a16="http://schemas.microsoft.com/office/drawing/2014/main" id="{C91EE711-FDAC-4D5B-A462-826AE5B2578C}"/>
            </a:ext>
          </a:extLst>
        </cdr:cNvPr>
        <cdr:cNvSpPr txBox="1"/>
      </cdr:nvSpPr>
      <cdr:spPr>
        <a:xfrm xmlns:a="http://schemas.openxmlformats.org/drawingml/2006/main">
          <a:off x="8997921" y="1873072"/>
          <a:ext cx="846202" cy="2616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chemeClr val="tx1">
                  <a:lumMod val="75000"/>
                  <a:lumOff val="25000"/>
                </a:schemeClr>
              </a:solidFill>
            </a:rPr>
            <a:t>R</a:t>
          </a:r>
          <a:r>
            <a:rPr lang="en-GB" sz="1400" b="1" baseline="0">
              <a:solidFill>
                <a:schemeClr val="tx1">
                  <a:lumMod val="75000"/>
                  <a:lumOff val="25000"/>
                </a:schemeClr>
              </a:solidFill>
            </a:rPr>
            <a:t> </a:t>
          </a:r>
          <a:r>
            <a:rPr lang="en-GB" sz="1400" b="1">
              <a:solidFill>
                <a:schemeClr val="tx1">
                  <a:lumMod val="75000"/>
                  <a:lumOff val="25000"/>
                </a:schemeClr>
              </a:solidFill>
            </a:rPr>
            <a:t>= -0.76</a:t>
          </a:r>
        </a:p>
      </cdr:txBody>
    </cdr:sp>
  </cdr:relSizeAnchor>
  <cdr:relSizeAnchor xmlns:cdr="http://schemas.openxmlformats.org/drawingml/2006/chartDrawing">
    <cdr:from>
      <cdr:x>0.01238</cdr:x>
      <cdr:y>0.00636</cdr:y>
    </cdr:from>
    <cdr:to>
      <cdr:x>0.12697</cdr:x>
      <cdr:y>0.05845</cdr:y>
    </cdr:to>
    <cdr:sp macro="" textlink="">
      <cdr:nvSpPr>
        <cdr:cNvPr id="3" name="TextBox 32">
          <a:extLst xmlns:a="http://schemas.openxmlformats.org/drawingml/2006/main">
            <a:ext uri="{FF2B5EF4-FFF2-40B4-BE49-F238E27FC236}">
              <a16:creationId xmlns:a16="http://schemas.microsoft.com/office/drawing/2014/main" id="{ACAB0442-1B61-4523-9E1C-3C7CEC66329C}"/>
            </a:ext>
          </a:extLst>
        </cdr:cNvPr>
        <cdr:cNvSpPr txBox="1"/>
      </cdr:nvSpPr>
      <cdr:spPr>
        <a:xfrm xmlns:a="http://schemas.openxmlformats.org/drawingml/2006/main">
          <a:off x="129396" y="51613"/>
          <a:ext cx="1197753" cy="422726"/>
        </a:xfrm>
        <a:prstGeom xmlns:a="http://schemas.openxmlformats.org/drawingml/2006/main" prst="rect">
          <a:avLst/>
        </a:prstGeom>
        <a:noFill xmlns:a="http://schemas.openxmlformats.org/drawingml/2006/main"/>
        <a:ln xmlns:a="http://schemas.openxmlformats.org/drawingml/2006/main" w="6350"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GB" sz="2800" b="1" i="0" baseline="0">
              <a:solidFill>
                <a:sysClr val="windowText" lastClr="000000"/>
              </a:solidFill>
            </a:rPr>
            <a:t>'WC'</a:t>
          </a:r>
          <a:r>
            <a:rPr lang="en-GB" sz="1800" b="1" i="0" baseline="0">
              <a:solidFill>
                <a:sysClr val="windowText" lastClr="000000"/>
              </a:solidFill>
            </a:rPr>
            <a:t>rr1</a:t>
          </a:r>
        </a:p>
      </cdr:txBody>
    </cdr:sp>
  </cdr:relSizeAnchor>
  <cdr:relSizeAnchor xmlns:cdr="http://schemas.openxmlformats.org/drawingml/2006/chartDrawing">
    <cdr:from>
      <cdr:x>0.38639</cdr:x>
      <cdr:y>0.54695</cdr:y>
    </cdr:from>
    <cdr:to>
      <cdr:x>0.40644</cdr:x>
      <cdr:y>0.59703</cdr:y>
    </cdr:to>
    <cdr:cxnSp macro="">
      <cdr:nvCxnSpPr>
        <cdr:cNvPr id="5" name="Straight Connector 4">
          <a:extLst xmlns:a="http://schemas.openxmlformats.org/drawingml/2006/main">
            <a:ext uri="{FF2B5EF4-FFF2-40B4-BE49-F238E27FC236}">
              <a16:creationId xmlns:a16="http://schemas.microsoft.com/office/drawing/2014/main" id="{5CA69594-6683-4A54-A50A-2E6CFFCD1E26}"/>
            </a:ext>
          </a:extLst>
        </cdr:cNvPr>
        <cdr:cNvCxnSpPr/>
      </cdr:nvCxnSpPr>
      <cdr:spPr>
        <a:xfrm xmlns:a="http://schemas.openxmlformats.org/drawingml/2006/main">
          <a:off x="4038600" y="4438650"/>
          <a:ext cx="209550" cy="406400"/>
        </a:xfrm>
        <a:prstGeom xmlns:a="http://schemas.openxmlformats.org/drawingml/2006/main" prst="line">
          <a:avLst/>
        </a:prstGeom>
        <a:ln xmlns:a="http://schemas.openxmlformats.org/drawingml/2006/main" w="12700">
          <a:solidFill>
            <a:schemeClr val="bg2">
              <a:lumMod val="5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0.35358</cdr:x>
      <cdr:y>0.59624</cdr:y>
    </cdr:from>
    <cdr:to>
      <cdr:x>0.40644</cdr:x>
      <cdr:y>0.60329</cdr:y>
    </cdr:to>
    <cdr:cxnSp macro="">
      <cdr:nvCxnSpPr>
        <cdr:cNvPr id="7" name="Straight Connector 6">
          <a:extLst xmlns:a="http://schemas.openxmlformats.org/drawingml/2006/main">
            <a:ext uri="{FF2B5EF4-FFF2-40B4-BE49-F238E27FC236}">
              <a16:creationId xmlns:a16="http://schemas.microsoft.com/office/drawing/2014/main" id="{13776C73-3C8D-43AA-ACF2-7C87116E2450}"/>
            </a:ext>
          </a:extLst>
        </cdr:cNvPr>
        <cdr:cNvCxnSpPr/>
      </cdr:nvCxnSpPr>
      <cdr:spPr>
        <a:xfrm xmlns:a="http://schemas.openxmlformats.org/drawingml/2006/main" flipH="1">
          <a:off x="3695700" y="4838700"/>
          <a:ext cx="552450" cy="57150"/>
        </a:xfrm>
        <a:prstGeom xmlns:a="http://schemas.openxmlformats.org/drawingml/2006/main" prst="line">
          <a:avLst/>
        </a:prstGeom>
        <a:ln xmlns:a="http://schemas.openxmlformats.org/drawingml/2006/main" w="12700">
          <a:solidFill>
            <a:schemeClr val="bg2">
              <a:lumMod val="5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0.32746</cdr:x>
      <cdr:y>0.60798</cdr:y>
    </cdr:from>
    <cdr:to>
      <cdr:x>0.35298</cdr:x>
      <cdr:y>0.65884</cdr:y>
    </cdr:to>
    <cdr:cxnSp macro="">
      <cdr:nvCxnSpPr>
        <cdr:cNvPr id="11" name="Straight Connector 10">
          <a:extLst xmlns:a="http://schemas.openxmlformats.org/drawingml/2006/main">
            <a:ext uri="{FF2B5EF4-FFF2-40B4-BE49-F238E27FC236}">
              <a16:creationId xmlns:a16="http://schemas.microsoft.com/office/drawing/2014/main" id="{82922781-3752-46C0-A1FF-402925AA6345}"/>
            </a:ext>
          </a:extLst>
        </cdr:cNvPr>
        <cdr:cNvCxnSpPr/>
      </cdr:nvCxnSpPr>
      <cdr:spPr>
        <a:xfrm xmlns:a="http://schemas.openxmlformats.org/drawingml/2006/main" flipH="1">
          <a:off x="3422650" y="4933950"/>
          <a:ext cx="266700" cy="412750"/>
        </a:xfrm>
        <a:prstGeom xmlns:a="http://schemas.openxmlformats.org/drawingml/2006/main" prst="line">
          <a:avLst/>
        </a:prstGeom>
        <a:ln xmlns:a="http://schemas.openxmlformats.org/drawingml/2006/main" w="12700">
          <a:solidFill>
            <a:schemeClr val="bg2">
              <a:lumMod val="5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0.38821</cdr:x>
      <cdr:y>0.29343</cdr:y>
    </cdr:from>
    <cdr:to>
      <cdr:x>0.51337</cdr:x>
      <cdr:y>0.54617</cdr:y>
    </cdr:to>
    <cdr:cxnSp macro="">
      <cdr:nvCxnSpPr>
        <cdr:cNvPr id="19" name="Straight Connector 18">
          <a:extLst xmlns:a="http://schemas.openxmlformats.org/drawingml/2006/main">
            <a:ext uri="{FF2B5EF4-FFF2-40B4-BE49-F238E27FC236}">
              <a16:creationId xmlns:a16="http://schemas.microsoft.com/office/drawing/2014/main" id="{570AAB38-6916-42D6-A8AC-41B0F7C1ECFC}"/>
            </a:ext>
          </a:extLst>
        </cdr:cNvPr>
        <cdr:cNvCxnSpPr/>
      </cdr:nvCxnSpPr>
      <cdr:spPr>
        <a:xfrm xmlns:a="http://schemas.openxmlformats.org/drawingml/2006/main" flipH="1">
          <a:off x="4057650" y="2381250"/>
          <a:ext cx="1308100" cy="2051050"/>
        </a:xfrm>
        <a:prstGeom xmlns:a="http://schemas.openxmlformats.org/drawingml/2006/main" prst="line">
          <a:avLst/>
        </a:prstGeom>
        <a:ln xmlns:a="http://schemas.openxmlformats.org/drawingml/2006/main" w="12700">
          <a:solidFill>
            <a:schemeClr val="bg2">
              <a:lumMod val="5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0.78589</cdr:x>
      <cdr:y>0.56573</cdr:y>
    </cdr:from>
    <cdr:to>
      <cdr:x>0.87363</cdr:x>
      <cdr:y>0.75626</cdr:y>
    </cdr:to>
    <cdr:cxnSp macro="">
      <cdr:nvCxnSpPr>
        <cdr:cNvPr id="22" name="Straight Connector 21">
          <a:extLst xmlns:a="http://schemas.openxmlformats.org/drawingml/2006/main">
            <a:ext uri="{FF2B5EF4-FFF2-40B4-BE49-F238E27FC236}">
              <a16:creationId xmlns:a16="http://schemas.microsoft.com/office/drawing/2014/main" id="{24EE358C-48C3-45B9-AA2C-E7EEF57A5C47}"/>
            </a:ext>
          </a:extLst>
        </cdr:cNvPr>
        <cdr:cNvCxnSpPr/>
      </cdr:nvCxnSpPr>
      <cdr:spPr>
        <a:xfrm xmlns:a="http://schemas.openxmlformats.org/drawingml/2006/main" flipH="1">
          <a:off x="8214202" y="4591050"/>
          <a:ext cx="917098" cy="1546227"/>
        </a:xfrm>
        <a:prstGeom xmlns:a="http://schemas.openxmlformats.org/drawingml/2006/main" prst="line">
          <a:avLst/>
        </a:prstGeom>
        <a:ln xmlns:a="http://schemas.openxmlformats.org/drawingml/2006/main" w="12700">
          <a:solidFill>
            <a:schemeClr val="bg2">
              <a:lumMod val="5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0.78713</cdr:x>
      <cdr:y>0.75388</cdr:y>
    </cdr:from>
    <cdr:to>
      <cdr:x>0.78858</cdr:x>
      <cdr:y>0.9734</cdr:y>
    </cdr:to>
    <cdr:cxnSp macro="">
      <cdr:nvCxnSpPr>
        <cdr:cNvPr id="24" name="Straight Connector 23">
          <a:extLst xmlns:a="http://schemas.openxmlformats.org/drawingml/2006/main">
            <a:ext uri="{FF2B5EF4-FFF2-40B4-BE49-F238E27FC236}">
              <a16:creationId xmlns:a16="http://schemas.microsoft.com/office/drawing/2014/main" id="{61D3F19F-101F-4D0A-8673-36F6147BB428}"/>
            </a:ext>
          </a:extLst>
        </cdr:cNvPr>
        <cdr:cNvCxnSpPr/>
      </cdr:nvCxnSpPr>
      <cdr:spPr>
        <a:xfrm xmlns:a="http://schemas.openxmlformats.org/drawingml/2006/main">
          <a:off x="8227161" y="6117962"/>
          <a:ext cx="15139" cy="1781438"/>
        </a:xfrm>
        <a:prstGeom xmlns:a="http://schemas.openxmlformats.org/drawingml/2006/main" prst="line">
          <a:avLst/>
        </a:prstGeom>
        <a:ln xmlns:a="http://schemas.openxmlformats.org/drawingml/2006/main" w="12700">
          <a:solidFill>
            <a:schemeClr val="bg2">
              <a:lumMod val="5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0.29208</cdr:x>
      <cdr:y>0.76581</cdr:y>
    </cdr:from>
    <cdr:to>
      <cdr:x>0.47339</cdr:x>
      <cdr:y>0.82624</cdr:y>
    </cdr:to>
    <cdr:sp macro="" textlink="">
      <cdr:nvSpPr>
        <cdr:cNvPr id="33" name="TextBox 1">
          <a:extLst xmlns:a="http://schemas.openxmlformats.org/drawingml/2006/main">
            <a:ext uri="{FF2B5EF4-FFF2-40B4-BE49-F238E27FC236}">
              <a16:creationId xmlns:a16="http://schemas.microsoft.com/office/drawing/2014/main" id="{113919EE-2F3A-4F1D-B9A6-7CFB6FE002D9}"/>
            </a:ext>
          </a:extLst>
        </cdr:cNvPr>
        <cdr:cNvSpPr txBox="1"/>
      </cdr:nvSpPr>
      <cdr:spPr>
        <a:xfrm xmlns:a="http://schemas.openxmlformats.org/drawingml/2006/main">
          <a:off x="2997200" y="6115089"/>
          <a:ext cx="1860539" cy="48254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t>b) S&amp;E Europe / Christian</a:t>
          </a:r>
        </a:p>
        <a:p xmlns:a="http://schemas.openxmlformats.org/drawingml/2006/main">
          <a:r>
            <a:rPr lang="en-GB" sz="1200" b="1"/>
            <a:t>North &amp; Shia Islam</a:t>
          </a:r>
        </a:p>
      </cdr:txBody>
    </cdr:sp>
  </cdr:relSizeAnchor>
  <cdr:relSizeAnchor xmlns:cdr="http://schemas.openxmlformats.org/drawingml/2006/chartDrawing">
    <cdr:from>
      <cdr:x>0.5823</cdr:x>
      <cdr:y>0.84533</cdr:y>
    </cdr:from>
    <cdr:to>
      <cdr:x>0.67265</cdr:x>
      <cdr:y>0.89145</cdr:y>
    </cdr:to>
    <cdr:sp macro="" textlink="">
      <cdr:nvSpPr>
        <cdr:cNvPr id="34" name="TextBox 1">
          <a:extLst xmlns:a="http://schemas.openxmlformats.org/drawingml/2006/main">
            <a:ext uri="{FF2B5EF4-FFF2-40B4-BE49-F238E27FC236}">
              <a16:creationId xmlns:a16="http://schemas.microsoft.com/office/drawing/2014/main" id="{113919EE-2F3A-4F1D-B9A6-7CFB6FE002D9}"/>
            </a:ext>
          </a:extLst>
        </cdr:cNvPr>
        <cdr:cNvSpPr txBox="1"/>
      </cdr:nvSpPr>
      <cdr:spPr>
        <a:xfrm xmlns:a="http://schemas.openxmlformats.org/drawingml/2006/main">
          <a:off x="5975350" y="6750067"/>
          <a:ext cx="927115" cy="3682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t>c) The Rest</a:t>
          </a:r>
        </a:p>
      </cdr:txBody>
    </cdr:sp>
  </cdr:relSizeAnchor>
  <cdr:relSizeAnchor xmlns:cdr="http://schemas.openxmlformats.org/drawingml/2006/chartDrawing">
    <cdr:from>
      <cdr:x>0.81683</cdr:x>
      <cdr:y>0.84612</cdr:y>
    </cdr:from>
    <cdr:to>
      <cdr:x>0.88923</cdr:x>
      <cdr:y>0.89225</cdr:y>
    </cdr:to>
    <cdr:sp macro="" textlink="">
      <cdr:nvSpPr>
        <cdr:cNvPr id="36" name="TextBox 1">
          <a:extLst xmlns:a="http://schemas.openxmlformats.org/drawingml/2006/main">
            <a:ext uri="{FF2B5EF4-FFF2-40B4-BE49-F238E27FC236}">
              <a16:creationId xmlns:a16="http://schemas.microsoft.com/office/drawing/2014/main" id="{4D4A978F-7555-4DB3-B63D-69B429DEC231}"/>
            </a:ext>
          </a:extLst>
        </cdr:cNvPr>
        <cdr:cNvSpPr txBox="1"/>
      </cdr:nvSpPr>
      <cdr:spPr>
        <a:xfrm xmlns:a="http://schemas.openxmlformats.org/drawingml/2006/main">
          <a:off x="8382000" y="6756375"/>
          <a:ext cx="742923" cy="36835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t>d) Africa</a:t>
          </a:r>
        </a:p>
      </cdr:txBody>
    </cdr:sp>
  </cdr:relSizeAnchor>
  <cdr:relSizeAnchor xmlns:cdr="http://schemas.openxmlformats.org/drawingml/2006/chartDrawing">
    <cdr:from>
      <cdr:x>0.57047</cdr:x>
      <cdr:y>0.44131</cdr:y>
    </cdr:from>
    <cdr:to>
      <cdr:x>0.77278</cdr:x>
      <cdr:y>0.85368</cdr:y>
    </cdr:to>
    <cdr:cxnSp macro="">
      <cdr:nvCxnSpPr>
        <cdr:cNvPr id="37" name="Straight Connector 36">
          <a:extLst xmlns:a="http://schemas.openxmlformats.org/drawingml/2006/main">
            <a:ext uri="{FF2B5EF4-FFF2-40B4-BE49-F238E27FC236}">
              <a16:creationId xmlns:a16="http://schemas.microsoft.com/office/drawing/2014/main" id="{5CA69594-6683-4A54-A50A-2E6CFFCD1E26}"/>
            </a:ext>
          </a:extLst>
        </cdr:cNvPr>
        <cdr:cNvCxnSpPr/>
      </cdr:nvCxnSpPr>
      <cdr:spPr>
        <a:xfrm xmlns:a="http://schemas.openxmlformats.org/drawingml/2006/main" flipH="1">
          <a:off x="5962650" y="3581400"/>
          <a:ext cx="2114550" cy="3346450"/>
        </a:xfrm>
        <a:prstGeom xmlns:a="http://schemas.openxmlformats.org/drawingml/2006/main" prst="line">
          <a:avLst/>
        </a:prstGeom>
        <a:ln xmlns:a="http://schemas.openxmlformats.org/drawingml/2006/main" w="12700">
          <a:solidFill>
            <a:schemeClr val="bg2">
              <a:lumMod val="5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0.7661</cdr:x>
      <cdr:y>0.6651</cdr:y>
    </cdr:from>
    <cdr:to>
      <cdr:x>0.77521</cdr:x>
      <cdr:y>0.94288</cdr:y>
    </cdr:to>
    <cdr:cxnSp macro="">
      <cdr:nvCxnSpPr>
        <cdr:cNvPr id="14" name="Straight Connector 13">
          <a:extLst xmlns:a="http://schemas.openxmlformats.org/drawingml/2006/main">
            <a:ext uri="{FF2B5EF4-FFF2-40B4-BE49-F238E27FC236}">
              <a16:creationId xmlns:a16="http://schemas.microsoft.com/office/drawing/2014/main" id="{765D7319-228D-40C5-BF8C-1801B2DAC6E6}"/>
            </a:ext>
          </a:extLst>
        </cdr:cNvPr>
        <cdr:cNvCxnSpPr/>
      </cdr:nvCxnSpPr>
      <cdr:spPr>
        <a:xfrm xmlns:a="http://schemas.openxmlformats.org/drawingml/2006/main">
          <a:off x="8007350" y="5397500"/>
          <a:ext cx="95250" cy="2254250"/>
        </a:xfrm>
        <a:prstGeom xmlns:a="http://schemas.openxmlformats.org/drawingml/2006/main" prst="line">
          <a:avLst/>
        </a:prstGeom>
        <a:ln xmlns:a="http://schemas.openxmlformats.org/drawingml/2006/main" w="9525">
          <a:solidFill>
            <a:srgbClr val="FF0000">
              <a:alpha val="35000"/>
            </a:srgb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0.76792</cdr:x>
      <cdr:y>0.65845</cdr:y>
    </cdr:from>
    <cdr:to>
      <cdr:x>0.79641</cdr:x>
      <cdr:y>0.66354</cdr:y>
    </cdr:to>
    <cdr:cxnSp macro="">
      <cdr:nvCxnSpPr>
        <cdr:cNvPr id="16" name="Straight Connector 15">
          <a:extLst xmlns:a="http://schemas.openxmlformats.org/drawingml/2006/main">
            <a:ext uri="{FF2B5EF4-FFF2-40B4-BE49-F238E27FC236}">
              <a16:creationId xmlns:a16="http://schemas.microsoft.com/office/drawing/2014/main" id="{765D7319-228D-40C5-BF8C-1801B2DAC6E6}"/>
            </a:ext>
          </a:extLst>
        </cdr:cNvPr>
        <cdr:cNvCxnSpPr/>
      </cdr:nvCxnSpPr>
      <cdr:spPr>
        <a:xfrm xmlns:a="http://schemas.openxmlformats.org/drawingml/2006/main" flipH="1">
          <a:off x="8026400" y="5343519"/>
          <a:ext cx="297758" cy="41281"/>
        </a:xfrm>
        <a:prstGeom xmlns:a="http://schemas.openxmlformats.org/drawingml/2006/main" prst="line">
          <a:avLst/>
        </a:prstGeom>
        <a:ln xmlns:a="http://schemas.openxmlformats.org/drawingml/2006/main" w="9525">
          <a:solidFill>
            <a:srgbClr val="FF0000">
              <a:alpha val="35000"/>
            </a:srgb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0.5929</cdr:x>
      <cdr:y>0.13127</cdr:y>
    </cdr:from>
    <cdr:to>
      <cdr:x>0.97719</cdr:x>
      <cdr:y>0.21238</cdr:y>
    </cdr:to>
    <cdr:sp macro="" textlink="">
      <cdr:nvSpPr>
        <cdr:cNvPr id="18" name="TextBox 1">
          <a:extLst xmlns:a="http://schemas.openxmlformats.org/drawingml/2006/main">
            <a:ext uri="{FF2B5EF4-FFF2-40B4-BE49-F238E27FC236}">
              <a16:creationId xmlns:a16="http://schemas.microsoft.com/office/drawing/2014/main" id="{113919EE-2F3A-4F1D-B9A6-7CFB6FE002D9}"/>
            </a:ext>
          </a:extLst>
        </cdr:cNvPr>
        <cdr:cNvSpPr txBox="1"/>
      </cdr:nvSpPr>
      <cdr:spPr>
        <a:xfrm xmlns:a="http://schemas.openxmlformats.org/drawingml/2006/main">
          <a:off x="6197079" y="1065296"/>
          <a:ext cx="4016637" cy="658232"/>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050" b="1"/>
            <a:t> </a:t>
          </a:r>
          <a:r>
            <a:rPr lang="en-GB" sz="1400" b="1" u="sng"/>
            <a:t>Color-coded for religio-regional groups</a:t>
          </a:r>
        </a:p>
        <a:p xmlns:a="http://schemas.openxmlformats.org/drawingml/2006/main">
          <a:pPr algn="ctr"/>
          <a:r>
            <a:rPr lang="en-GB" sz="1400" b="0" u="none"/>
            <a:t>and with GDP per Capita</a:t>
          </a:r>
          <a:r>
            <a:rPr lang="en-GB" sz="1400" b="0" u="none" baseline="0"/>
            <a:t> Ranking (GDPpCR) dividers</a:t>
          </a:r>
          <a:endParaRPr lang="en-GB" sz="1400" b="0" u="none"/>
        </a:p>
      </cdr:txBody>
    </cdr:sp>
  </cdr:relSizeAnchor>
  <cdr:relSizeAnchor xmlns:cdr="http://schemas.openxmlformats.org/drawingml/2006/chartDrawing">
    <cdr:from>
      <cdr:x>0.07797</cdr:x>
      <cdr:y>0.58847</cdr:y>
    </cdr:from>
    <cdr:to>
      <cdr:x>0.26795</cdr:x>
      <cdr:y>0.63459</cdr:y>
    </cdr:to>
    <cdr:sp macro="" textlink="">
      <cdr:nvSpPr>
        <cdr:cNvPr id="17" name="TextBox 1">
          <a:extLst xmlns:a="http://schemas.openxmlformats.org/drawingml/2006/main">
            <a:ext uri="{FF2B5EF4-FFF2-40B4-BE49-F238E27FC236}">
              <a16:creationId xmlns:a16="http://schemas.microsoft.com/office/drawing/2014/main" id="{6C65A863-82EC-4176-BA48-F3F0088E9B12}"/>
            </a:ext>
          </a:extLst>
        </cdr:cNvPr>
        <cdr:cNvSpPr txBox="1"/>
      </cdr:nvSpPr>
      <cdr:spPr>
        <a:xfrm xmlns:a="http://schemas.openxmlformats.org/drawingml/2006/main">
          <a:off x="800100" y="4699007"/>
          <a:ext cx="1949496" cy="3682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50" b="1"/>
            <a:t> a) </a:t>
          </a:r>
          <a:r>
            <a:rPr lang="en-GB" sz="1200" b="1"/>
            <a:t>N&amp;W Europe / Christian</a:t>
          </a:r>
        </a:p>
      </cdr:txBody>
    </cdr:sp>
  </cdr:relSizeAnchor>
  <cdr:relSizeAnchor xmlns:cdr="http://schemas.openxmlformats.org/drawingml/2006/chartDrawing">
    <cdr:from>
      <cdr:x>0.69901</cdr:x>
      <cdr:y>0.69904</cdr:y>
    </cdr:from>
    <cdr:to>
      <cdr:x>0.76089</cdr:x>
      <cdr:y>0.7531</cdr:y>
    </cdr:to>
    <cdr:sp macro="" textlink="">
      <cdr:nvSpPr>
        <cdr:cNvPr id="20" name="Oval 19">
          <a:extLst xmlns:a="http://schemas.openxmlformats.org/drawingml/2006/main">
            <a:ext uri="{FF2B5EF4-FFF2-40B4-BE49-F238E27FC236}">
              <a16:creationId xmlns:a16="http://schemas.microsoft.com/office/drawing/2014/main" id="{ED5A3FB5-FDA7-4A2C-9068-5B61C3F5E006}"/>
            </a:ext>
          </a:extLst>
        </cdr:cNvPr>
        <cdr:cNvSpPr/>
      </cdr:nvSpPr>
      <cdr:spPr>
        <a:xfrm xmlns:a="http://schemas.openxmlformats.org/drawingml/2006/main">
          <a:off x="7306078" y="5672879"/>
          <a:ext cx="646776" cy="438794"/>
        </a:xfrm>
        <a:prstGeom xmlns:a="http://schemas.openxmlformats.org/drawingml/2006/main" prst="ellipse">
          <a:avLst/>
        </a:prstGeom>
        <a:noFill xmlns:a="http://schemas.openxmlformats.org/drawingml/2006/main"/>
        <a:ln xmlns:a="http://schemas.openxmlformats.org/drawingml/2006/main">
          <a:solidFill>
            <a:schemeClr val="bg2">
              <a:lumMod val="50000"/>
            </a:schemeClr>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dr:relSizeAnchor xmlns:cdr="http://schemas.openxmlformats.org/drawingml/2006/chartDrawing">
    <cdr:from>
      <cdr:x>0.75273</cdr:x>
      <cdr:y>0.723</cdr:y>
    </cdr:from>
    <cdr:to>
      <cdr:x>0.80437</cdr:x>
      <cdr:y>0.76056</cdr:y>
    </cdr:to>
    <cdr:cxnSp macro="">
      <cdr:nvCxnSpPr>
        <cdr:cNvPr id="21" name="Straight Arrow Connector 20">
          <a:extLst xmlns:a="http://schemas.openxmlformats.org/drawingml/2006/main">
            <a:ext uri="{FF2B5EF4-FFF2-40B4-BE49-F238E27FC236}">
              <a16:creationId xmlns:a16="http://schemas.microsoft.com/office/drawing/2014/main" id="{697D4538-A10F-4ADC-9FFA-51EB8B608BD1}"/>
            </a:ext>
          </a:extLst>
        </cdr:cNvPr>
        <cdr:cNvCxnSpPr/>
      </cdr:nvCxnSpPr>
      <cdr:spPr>
        <a:xfrm xmlns:a="http://schemas.openxmlformats.org/drawingml/2006/main">
          <a:off x="7867650" y="5867400"/>
          <a:ext cx="539750" cy="304800"/>
        </a:xfrm>
        <a:prstGeom xmlns:a="http://schemas.openxmlformats.org/drawingml/2006/main" prst="straightConnector1">
          <a:avLst/>
        </a:prstGeom>
        <a:ln xmlns:a="http://schemas.openxmlformats.org/drawingml/2006/main" w="9525">
          <a:solidFill>
            <a:schemeClr val="bg2">
              <a:lumMod val="50000"/>
            </a:schemeClr>
          </a:solidFill>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0.67983</cdr:x>
      <cdr:y>0.60329</cdr:y>
    </cdr:from>
    <cdr:to>
      <cdr:x>0.7181</cdr:x>
      <cdr:y>0.71049</cdr:y>
    </cdr:to>
    <cdr:cxnSp macro="">
      <cdr:nvCxnSpPr>
        <cdr:cNvPr id="23" name="Straight Connector 22">
          <a:extLst xmlns:a="http://schemas.openxmlformats.org/drawingml/2006/main">
            <a:ext uri="{FF2B5EF4-FFF2-40B4-BE49-F238E27FC236}">
              <a16:creationId xmlns:a16="http://schemas.microsoft.com/office/drawing/2014/main" id="{BD73FFF6-A05D-426C-A2A5-7EB359A2C25E}"/>
            </a:ext>
          </a:extLst>
        </cdr:cNvPr>
        <cdr:cNvCxnSpPr/>
      </cdr:nvCxnSpPr>
      <cdr:spPr>
        <a:xfrm xmlns:a="http://schemas.openxmlformats.org/drawingml/2006/main" flipH="1">
          <a:off x="7105650" y="4895850"/>
          <a:ext cx="400050" cy="869950"/>
        </a:xfrm>
        <a:prstGeom xmlns:a="http://schemas.openxmlformats.org/drawingml/2006/main" prst="line">
          <a:avLst/>
        </a:prstGeom>
        <a:ln xmlns:a="http://schemas.openxmlformats.org/drawingml/2006/main" w="9525">
          <a:solidFill>
            <a:srgbClr val="FF00FF">
              <a:alpha val="35000"/>
            </a:srgb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0.2698</cdr:x>
      <cdr:y>0.4501</cdr:y>
    </cdr:from>
    <cdr:to>
      <cdr:x>0.35953</cdr:x>
      <cdr:y>0.51133</cdr:y>
    </cdr:to>
    <cdr:cxnSp macro="">
      <cdr:nvCxnSpPr>
        <cdr:cNvPr id="6" name="Straight Connector 5">
          <a:extLst xmlns:a="http://schemas.openxmlformats.org/drawingml/2006/main">
            <a:ext uri="{FF2B5EF4-FFF2-40B4-BE49-F238E27FC236}">
              <a16:creationId xmlns:a16="http://schemas.microsoft.com/office/drawing/2014/main" id="{4CCD5C2D-E580-4BC4-9A32-47F411BE4F8B}"/>
            </a:ext>
          </a:extLst>
        </cdr:cNvPr>
        <cdr:cNvCxnSpPr/>
      </cdr:nvCxnSpPr>
      <cdr:spPr>
        <a:xfrm xmlns:a="http://schemas.openxmlformats.org/drawingml/2006/main">
          <a:off x="2768600" y="3594100"/>
          <a:ext cx="920750" cy="488950"/>
        </a:xfrm>
        <a:prstGeom xmlns:a="http://schemas.openxmlformats.org/drawingml/2006/main" prst="line">
          <a:avLst/>
        </a:prstGeom>
        <a:ln xmlns:a="http://schemas.openxmlformats.org/drawingml/2006/main" w="9525">
          <a:solidFill>
            <a:schemeClr val="accent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0.27334</cdr:x>
      <cdr:y>0.45621</cdr:y>
    </cdr:from>
    <cdr:to>
      <cdr:x>0.36678</cdr:x>
      <cdr:y>0.50685</cdr:y>
    </cdr:to>
    <cdr:sp macro="" textlink="">
      <cdr:nvSpPr>
        <cdr:cNvPr id="25" name="TextBox 1">
          <a:extLst xmlns:a="http://schemas.openxmlformats.org/drawingml/2006/main">
            <a:ext uri="{FF2B5EF4-FFF2-40B4-BE49-F238E27FC236}">
              <a16:creationId xmlns:a16="http://schemas.microsoft.com/office/drawing/2014/main" id="{91AF2C97-CBDA-464D-8C97-4A91C17C7A9A}"/>
            </a:ext>
          </a:extLst>
        </cdr:cNvPr>
        <cdr:cNvSpPr txBox="1"/>
      </cdr:nvSpPr>
      <cdr:spPr>
        <a:xfrm xmlns:a="http://schemas.openxmlformats.org/drawingml/2006/main" rot="1621658">
          <a:off x="2804856" y="3642931"/>
          <a:ext cx="958850" cy="40434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100" b="0">
              <a:solidFill>
                <a:schemeClr val="accent1"/>
              </a:solidFill>
            </a:rPr>
            <a:t>GDPpCR &lt; 37</a:t>
          </a:r>
        </a:p>
        <a:p xmlns:a="http://schemas.openxmlformats.org/drawingml/2006/main">
          <a:r>
            <a:rPr lang="en-GB" sz="1100" b="0">
              <a:solidFill>
                <a:schemeClr val="accent1"/>
              </a:solidFill>
            </a:rPr>
            <a:t>GDPpCR &gt; 37</a:t>
          </a:r>
        </a:p>
      </cdr:txBody>
    </cdr:sp>
  </cdr:relSizeAnchor>
  <cdr:relSizeAnchor xmlns:cdr="http://schemas.openxmlformats.org/drawingml/2006/chartDrawing">
    <cdr:from>
      <cdr:x>0.47463</cdr:x>
      <cdr:y>0.57972</cdr:y>
    </cdr:from>
    <cdr:to>
      <cdr:x>0.52042</cdr:x>
      <cdr:y>0.61233</cdr:y>
    </cdr:to>
    <cdr:cxnSp macro="">
      <cdr:nvCxnSpPr>
        <cdr:cNvPr id="27" name="Straight Connector 26">
          <a:extLst xmlns:a="http://schemas.openxmlformats.org/drawingml/2006/main">
            <a:ext uri="{FF2B5EF4-FFF2-40B4-BE49-F238E27FC236}">
              <a16:creationId xmlns:a16="http://schemas.microsoft.com/office/drawing/2014/main" id="{38B73B44-CF9A-4A73-8851-3D67F64A8DF6}"/>
            </a:ext>
          </a:extLst>
        </cdr:cNvPr>
        <cdr:cNvCxnSpPr/>
      </cdr:nvCxnSpPr>
      <cdr:spPr>
        <a:xfrm xmlns:a="http://schemas.openxmlformats.org/drawingml/2006/main">
          <a:off x="4870449" y="4629149"/>
          <a:ext cx="469901" cy="260351"/>
        </a:xfrm>
        <a:prstGeom xmlns:a="http://schemas.openxmlformats.org/drawingml/2006/main" prst="line">
          <a:avLst/>
        </a:prstGeom>
        <a:ln xmlns:a="http://schemas.openxmlformats.org/drawingml/2006/main" w="9525">
          <a:solidFill>
            <a:srgbClr val="00B0F0"/>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0.47816</cdr:x>
      <cdr:y>0.58584</cdr:y>
    </cdr:from>
    <cdr:to>
      <cdr:x>0.5716</cdr:x>
      <cdr:y>0.63647</cdr:y>
    </cdr:to>
    <cdr:sp macro="" textlink="">
      <cdr:nvSpPr>
        <cdr:cNvPr id="28" name="TextBox 1">
          <a:extLst xmlns:a="http://schemas.openxmlformats.org/drawingml/2006/main">
            <a:ext uri="{FF2B5EF4-FFF2-40B4-BE49-F238E27FC236}">
              <a16:creationId xmlns:a16="http://schemas.microsoft.com/office/drawing/2014/main" id="{45766710-EC3C-458A-ADD0-053DB49F41D0}"/>
            </a:ext>
          </a:extLst>
        </cdr:cNvPr>
        <cdr:cNvSpPr txBox="1"/>
      </cdr:nvSpPr>
      <cdr:spPr>
        <a:xfrm xmlns:a="http://schemas.openxmlformats.org/drawingml/2006/main" rot="1621658">
          <a:off x="4906705" y="4677980"/>
          <a:ext cx="958850" cy="40434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100" b="0">
              <a:solidFill>
                <a:schemeClr val="accent6">
                  <a:lumMod val="75000"/>
                </a:schemeClr>
              </a:solidFill>
            </a:rPr>
            <a:t>GDPpC</a:t>
          </a:r>
          <a:r>
            <a:rPr lang="en-GB" sz="1100" b="0">
              <a:solidFill>
                <a:srgbClr val="00B0F0"/>
              </a:solidFill>
            </a:rPr>
            <a:t>R &lt; 70</a:t>
          </a:r>
        </a:p>
        <a:p xmlns:a="http://schemas.openxmlformats.org/drawingml/2006/main">
          <a:r>
            <a:rPr lang="en-GB" sz="1100" b="0">
              <a:solidFill>
                <a:schemeClr val="accent6">
                  <a:lumMod val="75000"/>
                </a:schemeClr>
              </a:solidFill>
            </a:rPr>
            <a:t>GDPpC</a:t>
          </a:r>
          <a:r>
            <a:rPr lang="en-GB" sz="1100" b="0">
              <a:solidFill>
                <a:srgbClr val="00B0F0"/>
              </a:solidFill>
            </a:rPr>
            <a:t>R &gt; 70</a:t>
          </a:r>
        </a:p>
      </cdr:txBody>
    </cdr:sp>
  </cdr:relSizeAnchor>
  <cdr:relSizeAnchor xmlns:cdr="http://schemas.openxmlformats.org/drawingml/2006/chartDrawing">
    <cdr:from>
      <cdr:x>0.65497</cdr:x>
      <cdr:y>0.74525</cdr:y>
    </cdr:from>
    <cdr:to>
      <cdr:x>0.7447</cdr:x>
      <cdr:y>0.80648</cdr:y>
    </cdr:to>
    <cdr:cxnSp macro="">
      <cdr:nvCxnSpPr>
        <cdr:cNvPr id="29" name="Straight Connector 28">
          <a:extLst xmlns:a="http://schemas.openxmlformats.org/drawingml/2006/main">
            <a:ext uri="{FF2B5EF4-FFF2-40B4-BE49-F238E27FC236}">
              <a16:creationId xmlns:a16="http://schemas.microsoft.com/office/drawing/2014/main" id="{38B73B44-CF9A-4A73-8851-3D67F64A8DF6}"/>
            </a:ext>
          </a:extLst>
        </cdr:cNvPr>
        <cdr:cNvCxnSpPr/>
      </cdr:nvCxnSpPr>
      <cdr:spPr>
        <a:xfrm xmlns:a="http://schemas.openxmlformats.org/drawingml/2006/main">
          <a:off x="6845849" y="6047909"/>
          <a:ext cx="937867" cy="496900"/>
        </a:xfrm>
        <a:prstGeom xmlns:a="http://schemas.openxmlformats.org/drawingml/2006/main" prst="line">
          <a:avLst/>
        </a:prstGeom>
        <a:ln xmlns:a="http://schemas.openxmlformats.org/drawingml/2006/main" w="9525">
          <a:solidFill>
            <a:srgbClr val="00B050"/>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0.6575</cdr:x>
      <cdr:y>0.75301</cdr:y>
    </cdr:from>
    <cdr:to>
      <cdr:x>0.75728</cdr:x>
      <cdr:y>0.80735</cdr:y>
    </cdr:to>
    <cdr:sp macro="" textlink="">
      <cdr:nvSpPr>
        <cdr:cNvPr id="30" name="TextBox 1">
          <a:extLst xmlns:a="http://schemas.openxmlformats.org/drawingml/2006/main">
            <a:ext uri="{FF2B5EF4-FFF2-40B4-BE49-F238E27FC236}">
              <a16:creationId xmlns:a16="http://schemas.microsoft.com/office/drawing/2014/main" id="{45766710-EC3C-458A-ADD0-053DB49F41D0}"/>
            </a:ext>
          </a:extLst>
        </cdr:cNvPr>
        <cdr:cNvSpPr txBox="1"/>
      </cdr:nvSpPr>
      <cdr:spPr>
        <a:xfrm xmlns:a="http://schemas.openxmlformats.org/drawingml/2006/main" rot="1621658">
          <a:off x="6872293" y="6110884"/>
          <a:ext cx="1042910" cy="44098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100" b="0">
              <a:solidFill>
                <a:srgbClr val="00B050"/>
              </a:solidFill>
            </a:rPr>
            <a:t>GDPpCR</a:t>
          </a:r>
          <a:r>
            <a:rPr lang="en-GB" sz="1100" b="0" baseline="0">
              <a:solidFill>
                <a:srgbClr val="00B050"/>
              </a:solidFill>
            </a:rPr>
            <a:t> &lt; 50</a:t>
          </a:r>
          <a:endParaRPr lang="en-GB" sz="1100" b="0">
            <a:solidFill>
              <a:srgbClr val="00B050"/>
            </a:solidFill>
          </a:endParaRPr>
        </a:p>
        <a:p xmlns:a="http://schemas.openxmlformats.org/drawingml/2006/main">
          <a:r>
            <a:rPr lang="en-GB" sz="1100" b="0">
              <a:solidFill>
                <a:srgbClr val="00B050"/>
              </a:solidFill>
            </a:rPr>
            <a:t>GDPpCR</a:t>
          </a:r>
          <a:r>
            <a:rPr lang="en-GB" sz="1100" b="0" baseline="0">
              <a:solidFill>
                <a:srgbClr val="00B050"/>
              </a:solidFill>
            </a:rPr>
            <a:t> &gt; 50</a:t>
          </a:r>
          <a:endParaRPr lang="en-GB" sz="1100" b="0">
            <a:solidFill>
              <a:srgbClr val="00B050"/>
            </a:solidFill>
          </a:endParaRPr>
        </a:p>
      </cdr:txBody>
    </cdr:sp>
  </cdr:relSizeAnchor>
  <cdr:relSizeAnchor xmlns:cdr="http://schemas.openxmlformats.org/drawingml/2006/chartDrawing">
    <cdr:from>
      <cdr:x>0.81745</cdr:x>
      <cdr:y>0.78569</cdr:y>
    </cdr:from>
    <cdr:to>
      <cdr:x>0.90718</cdr:x>
      <cdr:y>0.84692</cdr:y>
    </cdr:to>
    <cdr:cxnSp macro="">
      <cdr:nvCxnSpPr>
        <cdr:cNvPr id="31" name="Straight Connector 30">
          <a:extLst xmlns:a="http://schemas.openxmlformats.org/drawingml/2006/main">
            <a:ext uri="{FF2B5EF4-FFF2-40B4-BE49-F238E27FC236}">
              <a16:creationId xmlns:a16="http://schemas.microsoft.com/office/drawing/2014/main" id="{4DB4D8D3-063B-40FD-B21A-A04FAE1AC79E}"/>
            </a:ext>
          </a:extLst>
        </cdr:cNvPr>
        <cdr:cNvCxnSpPr/>
      </cdr:nvCxnSpPr>
      <cdr:spPr>
        <a:xfrm xmlns:a="http://schemas.openxmlformats.org/drawingml/2006/main">
          <a:off x="8388351" y="6273798"/>
          <a:ext cx="920750" cy="488950"/>
        </a:xfrm>
        <a:prstGeom xmlns:a="http://schemas.openxmlformats.org/drawingml/2006/main" prst="line">
          <a:avLst/>
        </a:prstGeom>
        <a:ln xmlns:a="http://schemas.openxmlformats.org/drawingml/2006/main" w="9525">
          <a:solidFill>
            <a:schemeClr val="accent2"/>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0.82056</cdr:x>
      <cdr:y>0.79409</cdr:y>
    </cdr:from>
    <cdr:to>
      <cdr:x>0.92184</cdr:x>
      <cdr:y>0.84473</cdr:y>
    </cdr:to>
    <cdr:sp macro="" textlink="">
      <cdr:nvSpPr>
        <cdr:cNvPr id="32" name="TextBox 1">
          <a:extLst xmlns:a="http://schemas.openxmlformats.org/drawingml/2006/main">
            <a:ext uri="{FF2B5EF4-FFF2-40B4-BE49-F238E27FC236}">
              <a16:creationId xmlns:a16="http://schemas.microsoft.com/office/drawing/2014/main" id="{AC8B17A0-D0D9-405C-8E62-5D7212326535}"/>
            </a:ext>
          </a:extLst>
        </cdr:cNvPr>
        <cdr:cNvSpPr txBox="1"/>
      </cdr:nvSpPr>
      <cdr:spPr>
        <a:xfrm xmlns:a="http://schemas.openxmlformats.org/drawingml/2006/main" rot="1621658">
          <a:off x="8420211" y="6340918"/>
          <a:ext cx="1039347" cy="40434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100" b="0">
              <a:solidFill>
                <a:schemeClr val="accent2"/>
              </a:solidFill>
            </a:rPr>
            <a:t>GDPpCR &lt; 132</a:t>
          </a:r>
        </a:p>
        <a:p xmlns:a="http://schemas.openxmlformats.org/drawingml/2006/main">
          <a:r>
            <a:rPr lang="en-GB" sz="1100" b="0">
              <a:solidFill>
                <a:schemeClr val="accent2"/>
              </a:solidFill>
            </a:rPr>
            <a:t>GDPpCR &gt; 132</a:t>
          </a:r>
        </a:p>
      </cdr:txBody>
    </cdr:sp>
  </cdr:relSizeAnchor>
  <cdr:relSizeAnchor xmlns:cdr="http://schemas.openxmlformats.org/drawingml/2006/chartDrawing">
    <cdr:from>
      <cdr:x>0.52166</cdr:x>
      <cdr:y>0.61233</cdr:y>
    </cdr:from>
    <cdr:to>
      <cdr:x>0.56745</cdr:x>
      <cdr:y>0.64493</cdr:y>
    </cdr:to>
    <cdr:cxnSp macro="">
      <cdr:nvCxnSpPr>
        <cdr:cNvPr id="35" name="Straight Connector 34">
          <a:extLst xmlns:a="http://schemas.openxmlformats.org/drawingml/2006/main">
            <a:ext uri="{FF2B5EF4-FFF2-40B4-BE49-F238E27FC236}">
              <a16:creationId xmlns:a16="http://schemas.microsoft.com/office/drawing/2014/main" id="{28C46037-A90E-455C-8483-9C3421F22D62}"/>
            </a:ext>
          </a:extLst>
        </cdr:cNvPr>
        <cdr:cNvCxnSpPr/>
      </cdr:nvCxnSpPr>
      <cdr:spPr>
        <a:xfrm xmlns:a="http://schemas.openxmlformats.org/drawingml/2006/main">
          <a:off x="5353050" y="4889500"/>
          <a:ext cx="469901" cy="260351"/>
        </a:xfrm>
        <a:prstGeom xmlns:a="http://schemas.openxmlformats.org/drawingml/2006/main" prst="line">
          <a:avLst/>
        </a:prstGeom>
        <a:ln xmlns:a="http://schemas.openxmlformats.org/drawingml/2006/main" w="9525">
          <a:solidFill>
            <a:schemeClr val="accent6">
              <a:lumMod val="75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0.23086</cdr:x>
      <cdr:y>0.25587</cdr:y>
    </cdr:from>
    <cdr:to>
      <cdr:x>0.31652</cdr:x>
      <cdr:y>0.31142</cdr:y>
    </cdr:to>
    <cdr:cxnSp macro="">
      <cdr:nvCxnSpPr>
        <cdr:cNvPr id="38" name="Straight Connector 37">
          <a:extLst xmlns:a="http://schemas.openxmlformats.org/drawingml/2006/main">
            <a:ext uri="{FF2B5EF4-FFF2-40B4-BE49-F238E27FC236}">
              <a16:creationId xmlns:a16="http://schemas.microsoft.com/office/drawing/2014/main" id="{4A51B6C0-E894-4EAE-979F-0C4868026C47}"/>
            </a:ext>
          </a:extLst>
        </cdr:cNvPr>
        <cdr:cNvCxnSpPr/>
      </cdr:nvCxnSpPr>
      <cdr:spPr>
        <a:xfrm xmlns:a="http://schemas.openxmlformats.org/drawingml/2006/main">
          <a:off x="2413000" y="2076450"/>
          <a:ext cx="895350" cy="450850"/>
        </a:xfrm>
        <a:prstGeom xmlns:a="http://schemas.openxmlformats.org/drawingml/2006/main" prst="line">
          <a:avLst/>
        </a:prstGeom>
        <a:ln xmlns:a="http://schemas.openxmlformats.org/drawingml/2006/main" w="9525">
          <a:solidFill>
            <a:schemeClr val="accent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0.35601</cdr:x>
      <cdr:y>0.3349</cdr:y>
    </cdr:from>
    <cdr:to>
      <cdr:x>0.4573</cdr:x>
      <cdr:y>0.40556</cdr:y>
    </cdr:to>
    <cdr:cxnSp macro="">
      <cdr:nvCxnSpPr>
        <cdr:cNvPr id="39" name="Straight Connector 38">
          <a:extLst xmlns:a="http://schemas.openxmlformats.org/drawingml/2006/main">
            <a:ext uri="{FF2B5EF4-FFF2-40B4-BE49-F238E27FC236}">
              <a16:creationId xmlns:a16="http://schemas.microsoft.com/office/drawing/2014/main" id="{4A51B6C0-E894-4EAE-979F-0C4868026C47}"/>
            </a:ext>
          </a:extLst>
        </cdr:cNvPr>
        <cdr:cNvCxnSpPr/>
      </cdr:nvCxnSpPr>
      <cdr:spPr>
        <a:xfrm xmlns:a="http://schemas.openxmlformats.org/drawingml/2006/main">
          <a:off x="3721100" y="2717800"/>
          <a:ext cx="1058645" cy="573441"/>
        </a:xfrm>
        <a:prstGeom xmlns:a="http://schemas.openxmlformats.org/drawingml/2006/main" prst="line">
          <a:avLst/>
        </a:prstGeom>
        <a:ln xmlns:a="http://schemas.openxmlformats.org/drawingml/2006/main" w="9525">
          <a:solidFill>
            <a:schemeClr val="accent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0.31713</cdr:x>
      <cdr:y>0.27465</cdr:y>
    </cdr:from>
    <cdr:to>
      <cdr:x>0.35115</cdr:x>
      <cdr:y>0.31299</cdr:y>
    </cdr:to>
    <cdr:cxnSp macro="">
      <cdr:nvCxnSpPr>
        <cdr:cNvPr id="40" name="Straight Connector 39">
          <a:extLst xmlns:a="http://schemas.openxmlformats.org/drawingml/2006/main">
            <a:ext uri="{FF2B5EF4-FFF2-40B4-BE49-F238E27FC236}">
              <a16:creationId xmlns:a16="http://schemas.microsoft.com/office/drawing/2014/main" id="{4A51B6C0-E894-4EAE-979F-0C4868026C47}"/>
            </a:ext>
          </a:extLst>
        </cdr:cNvPr>
        <cdr:cNvCxnSpPr/>
      </cdr:nvCxnSpPr>
      <cdr:spPr>
        <a:xfrm xmlns:a="http://schemas.openxmlformats.org/drawingml/2006/main" flipV="1">
          <a:off x="3314700" y="2228850"/>
          <a:ext cx="355600" cy="311150"/>
        </a:xfrm>
        <a:prstGeom xmlns:a="http://schemas.openxmlformats.org/drawingml/2006/main" prst="line">
          <a:avLst/>
        </a:prstGeom>
        <a:ln xmlns:a="http://schemas.openxmlformats.org/drawingml/2006/main" w="9525">
          <a:solidFill>
            <a:schemeClr val="accent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0.35115</cdr:x>
      <cdr:y>0.27621</cdr:y>
    </cdr:from>
    <cdr:to>
      <cdr:x>0.35601</cdr:x>
      <cdr:y>0.3349</cdr:y>
    </cdr:to>
    <cdr:cxnSp macro="">
      <cdr:nvCxnSpPr>
        <cdr:cNvPr id="41" name="Straight Connector 40">
          <a:extLst xmlns:a="http://schemas.openxmlformats.org/drawingml/2006/main">
            <a:ext uri="{FF2B5EF4-FFF2-40B4-BE49-F238E27FC236}">
              <a16:creationId xmlns:a16="http://schemas.microsoft.com/office/drawing/2014/main" id="{4A51B6C0-E894-4EAE-979F-0C4868026C47}"/>
            </a:ext>
          </a:extLst>
        </cdr:cNvPr>
        <cdr:cNvCxnSpPr/>
      </cdr:nvCxnSpPr>
      <cdr:spPr>
        <a:xfrm xmlns:a="http://schemas.openxmlformats.org/drawingml/2006/main">
          <a:off x="3670300" y="2241550"/>
          <a:ext cx="50800" cy="476250"/>
        </a:xfrm>
        <a:prstGeom xmlns:a="http://schemas.openxmlformats.org/drawingml/2006/main" prst="line">
          <a:avLst/>
        </a:prstGeom>
        <a:ln xmlns:a="http://schemas.openxmlformats.org/drawingml/2006/main" w="9525">
          <a:solidFill>
            <a:schemeClr val="accent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0.3698</cdr:x>
      <cdr:y>0.37365</cdr:y>
    </cdr:from>
    <cdr:to>
      <cdr:x>0.46324</cdr:x>
      <cdr:y>0.4117</cdr:y>
    </cdr:to>
    <cdr:sp macro="" textlink="">
      <cdr:nvSpPr>
        <cdr:cNvPr id="42" name="TextBox 1">
          <a:extLst xmlns:a="http://schemas.openxmlformats.org/drawingml/2006/main">
            <a:ext uri="{FF2B5EF4-FFF2-40B4-BE49-F238E27FC236}">
              <a16:creationId xmlns:a16="http://schemas.microsoft.com/office/drawing/2014/main" id="{EF3381C2-5D19-4E52-B84E-785116F8842D}"/>
            </a:ext>
          </a:extLst>
        </cdr:cNvPr>
        <cdr:cNvSpPr txBox="1"/>
      </cdr:nvSpPr>
      <cdr:spPr>
        <a:xfrm xmlns:a="http://schemas.openxmlformats.org/drawingml/2006/main" rot="1621658">
          <a:off x="3794748" y="2983641"/>
          <a:ext cx="958844" cy="30380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100" b="0">
              <a:solidFill>
                <a:schemeClr val="accent1"/>
              </a:solidFill>
            </a:rPr>
            <a:t>GDPpCR &gt;</a:t>
          </a:r>
          <a:r>
            <a:rPr lang="en-GB" sz="1100" b="0" baseline="0">
              <a:solidFill>
                <a:schemeClr val="accent1"/>
              </a:solidFill>
            </a:rPr>
            <a:t> 23</a:t>
          </a:r>
          <a:endParaRPr lang="en-GB" sz="1100" b="0">
            <a:solidFill>
              <a:schemeClr val="accent1"/>
            </a:solidFill>
          </a:endParaRPr>
        </a:p>
      </cdr:txBody>
    </cdr:sp>
  </cdr:relSizeAnchor>
  <cdr:relSizeAnchor xmlns:cdr="http://schemas.openxmlformats.org/drawingml/2006/chartDrawing">
    <cdr:from>
      <cdr:x>0.57089</cdr:x>
      <cdr:y>0.32278</cdr:y>
    </cdr:from>
    <cdr:to>
      <cdr:x>0.59503</cdr:x>
      <cdr:y>0.36334</cdr:y>
    </cdr:to>
    <cdr:cxnSp macro="">
      <cdr:nvCxnSpPr>
        <cdr:cNvPr id="26" name="Straight Arrow Connector 25">
          <a:extLst xmlns:a="http://schemas.openxmlformats.org/drawingml/2006/main">
            <a:ext uri="{FF2B5EF4-FFF2-40B4-BE49-F238E27FC236}">
              <a16:creationId xmlns:a16="http://schemas.microsoft.com/office/drawing/2014/main" id="{5678467E-23F5-45DC-BDB4-6B4709DAA21E}"/>
            </a:ext>
          </a:extLst>
        </cdr:cNvPr>
        <cdr:cNvCxnSpPr/>
      </cdr:nvCxnSpPr>
      <cdr:spPr>
        <a:xfrm xmlns:a="http://schemas.openxmlformats.org/drawingml/2006/main" flipH="1">
          <a:off x="5967008" y="2619496"/>
          <a:ext cx="252313" cy="329156"/>
        </a:xfrm>
        <a:prstGeom xmlns:a="http://schemas.openxmlformats.org/drawingml/2006/main" prst="straightConnector1">
          <a:avLst/>
        </a:prstGeom>
        <a:ln xmlns:a="http://schemas.openxmlformats.org/drawingml/2006/main" w="9525">
          <a:solidFill>
            <a:srgbClr val="00B0F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0.46769</cdr:x>
      <cdr:y>0.28231</cdr:y>
    </cdr:from>
    <cdr:to>
      <cdr:x>0.50977</cdr:x>
      <cdr:y>0.3507</cdr:y>
    </cdr:to>
    <cdr:cxnSp macro="">
      <cdr:nvCxnSpPr>
        <cdr:cNvPr id="44" name="Straight Arrow Connector 43">
          <a:extLst xmlns:a="http://schemas.openxmlformats.org/drawingml/2006/main">
            <a:ext uri="{FF2B5EF4-FFF2-40B4-BE49-F238E27FC236}">
              <a16:creationId xmlns:a16="http://schemas.microsoft.com/office/drawing/2014/main" id="{DFB8451D-250B-4991-B6BF-CCA630FA322C}"/>
            </a:ext>
          </a:extLst>
        </cdr:cNvPr>
        <cdr:cNvCxnSpPr/>
      </cdr:nvCxnSpPr>
      <cdr:spPr>
        <a:xfrm xmlns:a="http://schemas.openxmlformats.org/drawingml/2006/main" flipH="1">
          <a:off x="4888302" y="2291030"/>
          <a:ext cx="439824" cy="555006"/>
        </a:xfrm>
        <a:prstGeom xmlns:a="http://schemas.openxmlformats.org/drawingml/2006/main" prst="straightConnector1">
          <a:avLst/>
        </a:prstGeom>
        <a:ln xmlns:a="http://schemas.openxmlformats.org/drawingml/2006/main" w="9525">
          <a:solidFill>
            <a:schemeClr val="accent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0.81939</cdr:x>
      <cdr:y>0.52895</cdr:y>
    </cdr:from>
    <cdr:to>
      <cdr:x>0.84143</cdr:x>
      <cdr:y>0.57578</cdr:y>
    </cdr:to>
    <cdr:cxnSp macro="">
      <cdr:nvCxnSpPr>
        <cdr:cNvPr id="46" name="Straight Arrow Connector 45">
          <a:extLst xmlns:a="http://schemas.openxmlformats.org/drawingml/2006/main">
            <a:ext uri="{FF2B5EF4-FFF2-40B4-BE49-F238E27FC236}">
              <a16:creationId xmlns:a16="http://schemas.microsoft.com/office/drawing/2014/main" id="{DFB8451D-250B-4991-B6BF-CCA630FA322C}"/>
            </a:ext>
          </a:extLst>
        </cdr:cNvPr>
        <cdr:cNvCxnSpPr/>
      </cdr:nvCxnSpPr>
      <cdr:spPr>
        <a:xfrm xmlns:a="http://schemas.openxmlformats.org/drawingml/2006/main" flipH="1">
          <a:off x="8564319" y="4292600"/>
          <a:ext cx="230431" cy="379987"/>
        </a:xfrm>
        <a:prstGeom xmlns:a="http://schemas.openxmlformats.org/drawingml/2006/main" prst="straightConnector1">
          <a:avLst/>
        </a:prstGeom>
        <a:ln xmlns:a="http://schemas.openxmlformats.org/drawingml/2006/main" w="9525">
          <a:solidFill>
            <a:srgbClr val="00B05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0.82681</cdr:x>
      <cdr:y>0.50101</cdr:y>
    </cdr:from>
    <cdr:to>
      <cdr:x>0.91469</cdr:x>
      <cdr:y>0.53441</cdr:y>
    </cdr:to>
    <cdr:sp macro="" textlink="">
      <cdr:nvSpPr>
        <cdr:cNvPr id="47" name="TextBox 1">
          <a:extLst xmlns:a="http://schemas.openxmlformats.org/drawingml/2006/main">
            <a:ext uri="{FF2B5EF4-FFF2-40B4-BE49-F238E27FC236}">
              <a16:creationId xmlns:a16="http://schemas.microsoft.com/office/drawing/2014/main" id="{96FA4C05-D6B8-403C-B86D-85C037EECA86}"/>
            </a:ext>
          </a:extLst>
        </cdr:cNvPr>
        <cdr:cNvSpPr txBox="1"/>
      </cdr:nvSpPr>
      <cdr:spPr>
        <a:xfrm xmlns:a="http://schemas.openxmlformats.org/drawingml/2006/main">
          <a:off x="8641872" y="4065887"/>
          <a:ext cx="918531" cy="27105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100" b="0">
              <a:solidFill>
                <a:srgbClr val="00B050"/>
              </a:solidFill>
            </a:rPr>
            <a:t>GDPpCR</a:t>
          </a:r>
          <a:r>
            <a:rPr lang="en-GB" sz="1100" b="0" baseline="0">
              <a:solidFill>
                <a:srgbClr val="00B050"/>
              </a:solidFill>
            </a:rPr>
            <a:t> 1st</a:t>
          </a:r>
          <a:endParaRPr lang="en-GB" sz="1100" b="0">
            <a:solidFill>
              <a:srgbClr val="00B050"/>
            </a:solidFill>
          </a:endParaRPr>
        </a:p>
      </cdr:txBody>
    </cdr:sp>
  </cdr:relSizeAnchor>
  <cdr:relSizeAnchor xmlns:cdr="http://schemas.openxmlformats.org/drawingml/2006/chartDrawing">
    <cdr:from>
      <cdr:x>0.57522</cdr:x>
      <cdr:y>0.29733</cdr:y>
    </cdr:from>
    <cdr:to>
      <cdr:x>0.66248</cdr:x>
      <cdr:y>0.32914</cdr:y>
    </cdr:to>
    <cdr:sp macro="" textlink="">
      <cdr:nvSpPr>
        <cdr:cNvPr id="48" name="TextBox 1">
          <a:extLst xmlns:a="http://schemas.openxmlformats.org/drawingml/2006/main">
            <a:ext uri="{FF2B5EF4-FFF2-40B4-BE49-F238E27FC236}">
              <a16:creationId xmlns:a16="http://schemas.microsoft.com/office/drawing/2014/main" id="{E9316B78-D1FC-411B-A2A9-6FAE44AC68E1}"/>
            </a:ext>
          </a:extLst>
        </cdr:cNvPr>
        <cdr:cNvSpPr txBox="1"/>
      </cdr:nvSpPr>
      <cdr:spPr>
        <a:xfrm xmlns:a="http://schemas.openxmlformats.org/drawingml/2006/main">
          <a:off x="6012265" y="2412961"/>
          <a:ext cx="912051" cy="2581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100" b="0">
              <a:solidFill>
                <a:srgbClr val="00B0F0"/>
              </a:solidFill>
            </a:rPr>
            <a:t>GDPpCR</a:t>
          </a:r>
          <a:r>
            <a:rPr lang="en-GB" sz="1100" b="0" baseline="0">
              <a:solidFill>
                <a:srgbClr val="00B0F0"/>
              </a:solidFill>
            </a:rPr>
            <a:t> 1st</a:t>
          </a:r>
          <a:endParaRPr lang="en-GB" sz="1100" b="0">
            <a:solidFill>
              <a:srgbClr val="00B0F0"/>
            </a:solidFill>
          </a:endParaRPr>
        </a:p>
      </cdr:txBody>
    </cdr:sp>
  </cdr:relSizeAnchor>
  <cdr:relSizeAnchor xmlns:cdr="http://schemas.openxmlformats.org/drawingml/2006/chartDrawing">
    <cdr:from>
      <cdr:x>0.48997</cdr:x>
      <cdr:y>0.25765</cdr:y>
    </cdr:from>
    <cdr:to>
      <cdr:x>0.57722</cdr:x>
      <cdr:y>0.28946</cdr:y>
    </cdr:to>
    <cdr:sp macro="" textlink="">
      <cdr:nvSpPr>
        <cdr:cNvPr id="50" name="TextBox 1">
          <a:extLst xmlns:a="http://schemas.openxmlformats.org/drawingml/2006/main">
            <a:ext uri="{FF2B5EF4-FFF2-40B4-BE49-F238E27FC236}">
              <a16:creationId xmlns:a16="http://schemas.microsoft.com/office/drawing/2014/main" id="{D755125C-8450-4662-83C0-DA0FAE5B4B57}"/>
            </a:ext>
          </a:extLst>
        </cdr:cNvPr>
        <cdr:cNvSpPr txBox="1"/>
      </cdr:nvSpPr>
      <cdr:spPr>
        <a:xfrm xmlns:a="http://schemas.openxmlformats.org/drawingml/2006/main">
          <a:off x="5121174" y="2090907"/>
          <a:ext cx="911946" cy="2581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100" b="0">
              <a:solidFill>
                <a:schemeClr val="accent1"/>
              </a:solidFill>
            </a:rPr>
            <a:t>GDPpCR</a:t>
          </a:r>
          <a:r>
            <a:rPr lang="en-GB" sz="1100" b="0" baseline="0">
              <a:solidFill>
                <a:schemeClr val="accent1"/>
              </a:solidFill>
            </a:rPr>
            <a:t> 1st</a:t>
          </a:r>
          <a:endParaRPr lang="en-GB" sz="1100" b="0">
            <a:solidFill>
              <a:schemeClr val="accent1"/>
            </a:solidFill>
          </a:endParaRPr>
        </a:p>
      </cdr:txBody>
    </cdr:sp>
  </cdr:relSizeAnchor>
  <cdr:relSizeAnchor xmlns:cdr="http://schemas.openxmlformats.org/drawingml/2006/chartDrawing">
    <cdr:from>
      <cdr:x>0.65577</cdr:x>
      <cdr:y>0.44238</cdr:y>
    </cdr:from>
    <cdr:to>
      <cdr:x>0.67415</cdr:x>
      <cdr:y>0.49671</cdr:y>
    </cdr:to>
    <cdr:cxnSp macro="">
      <cdr:nvCxnSpPr>
        <cdr:cNvPr id="43" name="Straight Arrow Connector 42">
          <a:extLst xmlns:a="http://schemas.openxmlformats.org/drawingml/2006/main">
            <a:ext uri="{FF2B5EF4-FFF2-40B4-BE49-F238E27FC236}">
              <a16:creationId xmlns:a16="http://schemas.microsoft.com/office/drawing/2014/main" id="{F1B97D3F-C665-492C-B470-BF17B43FBC43}"/>
            </a:ext>
          </a:extLst>
        </cdr:cNvPr>
        <cdr:cNvCxnSpPr/>
      </cdr:nvCxnSpPr>
      <cdr:spPr>
        <a:xfrm xmlns:a="http://schemas.openxmlformats.org/drawingml/2006/main" flipH="1">
          <a:off x="7317015" y="3607705"/>
          <a:ext cx="205013" cy="443076"/>
        </a:xfrm>
        <a:prstGeom xmlns:a="http://schemas.openxmlformats.org/drawingml/2006/main" prst="straightConnector1">
          <a:avLst/>
        </a:prstGeom>
        <a:ln xmlns:a="http://schemas.openxmlformats.org/drawingml/2006/main" w="9525">
          <a:solidFill>
            <a:schemeClr val="accent6">
              <a:lumMod val="75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0.65703</cdr:x>
      <cdr:y>0.41468</cdr:y>
    </cdr:from>
    <cdr:to>
      <cdr:x>0.74135</cdr:x>
      <cdr:y>0.44649</cdr:y>
    </cdr:to>
    <cdr:sp macro="" textlink="">
      <cdr:nvSpPr>
        <cdr:cNvPr id="45" name="TextBox 1">
          <a:extLst xmlns:a="http://schemas.openxmlformats.org/drawingml/2006/main">
            <a:ext uri="{FF2B5EF4-FFF2-40B4-BE49-F238E27FC236}">
              <a16:creationId xmlns:a16="http://schemas.microsoft.com/office/drawing/2014/main" id="{2AE3E80B-8536-4C6A-843C-7C4B780CF816}"/>
            </a:ext>
          </a:extLst>
        </cdr:cNvPr>
        <cdr:cNvSpPr txBox="1"/>
      </cdr:nvSpPr>
      <cdr:spPr>
        <a:xfrm xmlns:a="http://schemas.openxmlformats.org/drawingml/2006/main">
          <a:off x="7331039" y="3381827"/>
          <a:ext cx="940784" cy="25941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100" b="0">
              <a:solidFill>
                <a:schemeClr val="accent6">
                  <a:lumMod val="75000"/>
                </a:schemeClr>
              </a:solidFill>
            </a:rPr>
            <a:t>GDPpCR</a:t>
          </a:r>
          <a:r>
            <a:rPr lang="en-GB" sz="1100" b="0" baseline="0">
              <a:solidFill>
                <a:schemeClr val="accent6">
                  <a:lumMod val="75000"/>
                </a:schemeClr>
              </a:solidFill>
            </a:rPr>
            <a:t> 1st</a:t>
          </a:r>
          <a:endParaRPr lang="en-GB" sz="1100" b="0">
            <a:solidFill>
              <a:schemeClr val="accent6">
                <a:lumMod val="75000"/>
              </a:schemeClr>
            </a:solidFill>
          </a:endParaRPr>
        </a:p>
      </cdr:txBody>
    </cdr:sp>
  </cdr:relSizeAnchor>
</c:userShapes>
</file>

<file path=xl/drawings/drawing80.xml><?xml version="1.0" encoding="utf-8"?>
<c:userShapes xmlns:c="http://schemas.openxmlformats.org/drawingml/2006/chart">
  <cdr:relSizeAnchor xmlns:cdr="http://schemas.openxmlformats.org/drawingml/2006/chartDrawing">
    <cdr:from>
      <cdr:x>0.12871</cdr:x>
      <cdr:y>0.44498</cdr:y>
    </cdr:from>
    <cdr:to>
      <cdr:x>0.21217</cdr:x>
      <cdr:y>0.51406</cdr:y>
    </cdr:to>
    <cdr:sp macro="" textlink="">
      <cdr:nvSpPr>
        <cdr:cNvPr id="2" name="TextBox 1">
          <a:extLst xmlns:a="http://schemas.openxmlformats.org/drawingml/2006/main">
            <a:ext uri="{FF2B5EF4-FFF2-40B4-BE49-F238E27FC236}">
              <a16:creationId xmlns:a16="http://schemas.microsoft.com/office/drawing/2014/main" id="{3CD24DCC-E697-430A-8B1C-141029DDADF5}"/>
            </a:ext>
          </a:extLst>
        </cdr:cNvPr>
        <cdr:cNvSpPr txBox="1"/>
      </cdr:nvSpPr>
      <cdr:spPr>
        <a:xfrm xmlns:a="http://schemas.openxmlformats.org/drawingml/2006/main">
          <a:off x="1490771" y="3517901"/>
          <a:ext cx="966679" cy="54612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GB" sz="1400" b="1">
              <a:solidFill>
                <a:sysClr val="windowText" lastClr="000000"/>
              </a:solidFill>
            </a:rPr>
            <a:t>R = 0.7262</a:t>
          </a:r>
        </a:p>
        <a:p xmlns:a="http://schemas.openxmlformats.org/drawingml/2006/main">
          <a:pPr algn="ctr"/>
          <a:r>
            <a:rPr lang="en-GB" sz="1200" b="1">
              <a:solidFill>
                <a:sysClr val="windowText" lastClr="000000"/>
              </a:solidFill>
            </a:rPr>
            <a:t>p = 7.89E-7</a:t>
          </a:r>
        </a:p>
      </cdr:txBody>
    </cdr:sp>
  </cdr:relSizeAnchor>
  <cdr:relSizeAnchor xmlns:cdr="http://schemas.openxmlformats.org/drawingml/2006/chartDrawing">
    <cdr:from>
      <cdr:x>0.10636</cdr:x>
      <cdr:y>0.10322</cdr:y>
    </cdr:from>
    <cdr:to>
      <cdr:x>0.39309</cdr:x>
      <cdr:y>0.18233</cdr:y>
    </cdr:to>
    <cdr:sp macro="" textlink="">
      <cdr:nvSpPr>
        <cdr:cNvPr id="4" name="TextBox 1">
          <a:extLst xmlns:a="http://schemas.openxmlformats.org/drawingml/2006/main">
            <a:ext uri="{FF2B5EF4-FFF2-40B4-BE49-F238E27FC236}">
              <a16:creationId xmlns:a16="http://schemas.microsoft.com/office/drawing/2014/main" id="{3730CB15-54B3-4070-9AA0-F646612D14F0}"/>
            </a:ext>
          </a:extLst>
        </cdr:cNvPr>
        <cdr:cNvSpPr txBox="1"/>
      </cdr:nvSpPr>
      <cdr:spPr>
        <a:xfrm xmlns:a="http://schemas.openxmlformats.org/drawingml/2006/main">
          <a:off x="1231900" y="816062"/>
          <a:ext cx="3321050" cy="625388"/>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600" b="1">
              <a:solidFill>
                <a:schemeClr val="bg2">
                  <a:lumMod val="50000"/>
                </a:schemeClr>
              </a:solidFill>
            </a:rPr>
            <a:t>"GDPpC</a:t>
          </a:r>
          <a:r>
            <a:rPr lang="en-GB" sz="1600" b="1" baseline="0">
              <a:solidFill>
                <a:schemeClr val="bg2">
                  <a:lumMod val="50000"/>
                </a:schemeClr>
              </a:solidFill>
            </a:rPr>
            <a:t>" = GDP-per-Capita.  </a:t>
          </a:r>
        </a:p>
        <a:p xmlns:a="http://schemas.openxmlformats.org/drawingml/2006/main">
          <a:pPr algn="l"/>
          <a:r>
            <a:rPr lang="en-GB" sz="1600" b="1">
              <a:solidFill>
                <a:schemeClr val="bg2">
                  <a:lumMod val="50000"/>
                </a:schemeClr>
              </a:solidFill>
            </a:rPr>
            <a:t>Coded for Religiosity,</a:t>
          </a:r>
          <a:r>
            <a:rPr lang="en-GB" sz="1600" b="1" baseline="0">
              <a:solidFill>
                <a:schemeClr val="bg2">
                  <a:lumMod val="50000"/>
                </a:schemeClr>
              </a:solidFill>
            </a:rPr>
            <a:t> see key below. </a:t>
          </a:r>
          <a:endParaRPr lang="en-GB" sz="1600" b="1">
            <a:solidFill>
              <a:schemeClr val="bg2">
                <a:lumMod val="50000"/>
              </a:schemeClr>
            </a:solidFill>
          </a:endParaRPr>
        </a:p>
      </cdr:txBody>
    </cdr:sp>
  </cdr:relSizeAnchor>
  <cdr:relSizeAnchor xmlns:cdr="http://schemas.openxmlformats.org/drawingml/2006/chartDrawing">
    <cdr:from>
      <cdr:x>0.27275</cdr:x>
      <cdr:y>0.21084</cdr:y>
    </cdr:from>
    <cdr:to>
      <cdr:x>0.56552</cdr:x>
      <cdr:y>0.21205</cdr:y>
    </cdr:to>
    <cdr:cxnSp macro="">
      <cdr:nvCxnSpPr>
        <cdr:cNvPr id="6" name="Straight Connector 5">
          <a:extLst xmlns:a="http://schemas.openxmlformats.org/drawingml/2006/main">
            <a:ext uri="{FF2B5EF4-FFF2-40B4-BE49-F238E27FC236}">
              <a16:creationId xmlns:a16="http://schemas.microsoft.com/office/drawing/2014/main" id="{B79096B1-EE3F-4861-BD72-3768E1DA5832}"/>
            </a:ext>
          </a:extLst>
        </cdr:cNvPr>
        <cdr:cNvCxnSpPr/>
      </cdr:nvCxnSpPr>
      <cdr:spPr>
        <a:xfrm xmlns:a="http://schemas.openxmlformats.org/drawingml/2006/main">
          <a:off x="3159125" y="1666875"/>
          <a:ext cx="3390900" cy="9525"/>
        </a:xfrm>
        <a:prstGeom xmlns:a="http://schemas.openxmlformats.org/drawingml/2006/main" prst="line">
          <a:avLst/>
        </a:prstGeom>
        <a:ln xmlns:a="http://schemas.openxmlformats.org/drawingml/2006/main" w="50800">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0.34677</cdr:x>
      <cdr:y>0.1996</cdr:y>
    </cdr:from>
    <cdr:to>
      <cdr:x>0.82072</cdr:x>
      <cdr:y>0.1996</cdr:y>
    </cdr:to>
    <cdr:cxnSp macro="">
      <cdr:nvCxnSpPr>
        <cdr:cNvPr id="8" name="Straight Connector 7">
          <a:extLst xmlns:a="http://schemas.openxmlformats.org/drawingml/2006/main">
            <a:ext uri="{FF2B5EF4-FFF2-40B4-BE49-F238E27FC236}">
              <a16:creationId xmlns:a16="http://schemas.microsoft.com/office/drawing/2014/main" id="{03BEA8F6-D59C-487B-9511-4FA114EA89E8}"/>
            </a:ext>
          </a:extLst>
        </cdr:cNvPr>
        <cdr:cNvCxnSpPr/>
      </cdr:nvCxnSpPr>
      <cdr:spPr>
        <a:xfrm xmlns:a="http://schemas.openxmlformats.org/drawingml/2006/main">
          <a:off x="4016375" y="1577975"/>
          <a:ext cx="5489575" cy="0"/>
        </a:xfrm>
        <a:prstGeom xmlns:a="http://schemas.openxmlformats.org/drawingml/2006/main" prst="line">
          <a:avLst/>
        </a:prstGeom>
        <a:ln xmlns:a="http://schemas.openxmlformats.org/drawingml/2006/main" w="50800">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0.3358</cdr:x>
      <cdr:y>0.20482</cdr:y>
    </cdr:from>
    <cdr:to>
      <cdr:x>0.73273</cdr:x>
      <cdr:y>0.20602</cdr:y>
    </cdr:to>
    <cdr:cxnSp macro="">
      <cdr:nvCxnSpPr>
        <cdr:cNvPr id="18" name="Straight Connector 17">
          <a:extLst xmlns:a="http://schemas.openxmlformats.org/drawingml/2006/main">
            <a:ext uri="{FF2B5EF4-FFF2-40B4-BE49-F238E27FC236}">
              <a16:creationId xmlns:a16="http://schemas.microsoft.com/office/drawing/2014/main" id="{09636F18-677B-461A-B78D-3331152AE180}"/>
            </a:ext>
          </a:extLst>
        </cdr:cNvPr>
        <cdr:cNvCxnSpPr/>
      </cdr:nvCxnSpPr>
      <cdr:spPr>
        <a:xfrm xmlns:a="http://schemas.openxmlformats.org/drawingml/2006/main">
          <a:off x="3889375" y="1619250"/>
          <a:ext cx="4597400" cy="9525"/>
        </a:xfrm>
        <a:prstGeom xmlns:a="http://schemas.openxmlformats.org/drawingml/2006/main" prst="line">
          <a:avLst/>
        </a:prstGeom>
        <a:ln xmlns:a="http://schemas.openxmlformats.org/drawingml/2006/main" w="50800">
          <a:solidFill>
            <a:schemeClr val="bg1">
              <a:lumMod val="6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0.51261</cdr:x>
      <cdr:y>0.19357</cdr:y>
    </cdr:from>
    <cdr:to>
      <cdr:x>0.85609</cdr:x>
      <cdr:y>0.19357</cdr:y>
    </cdr:to>
    <cdr:cxnSp macro="">
      <cdr:nvCxnSpPr>
        <cdr:cNvPr id="25" name="Straight Connector 24">
          <a:extLst xmlns:a="http://schemas.openxmlformats.org/drawingml/2006/main">
            <a:ext uri="{FF2B5EF4-FFF2-40B4-BE49-F238E27FC236}">
              <a16:creationId xmlns:a16="http://schemas.microsoft.com/office/drawing/2014/main" id="{50170225-9AC1-4EBB-A2C7-7BD444ACD4E6}"/>
            </a:ext>
          </a:extLst>
        </cdr:cNvPr>
        <cdr:cNvCxnSpPr/>
      </cdr:nvCxnSpPr>
      <cdr:spPr>
        <a:xfrm xmlns:a="http://schemas.openxmlformats.org/drawingml/2006/main">
          <a:off x="5937250" y="1530350"/>
          <a:ext cx="3978275" cy="0"/>
        </a:xfrm>
        <a:prstGeom xmlns:a="http://schemas.openxmlformats.org/drawingml/2006/main" prst="line">
          <a:avLst/>
        </a:prstGeom>
        <a:ln xmlns:a="http://schemas.openxmlformats.org/drawingml/2006/main" w="50800">
          <a:solidFill>
            <a:schemeClr val="tx1">
              <a:lumMod val="65000"/>
              <a:lumOff val="3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0.7762</cdr:x>
      <cdr:y>0.18715</cdr:y>
    </cdr:from>
    <cdr:to>
      <cdr:x>0.94353</cdr:x>
      <cdr:y>0.18795</cdr:y>
    </cdr:to>
    <cdr:cxnSp macro="">
      <cdr:nvCxnSpPr>
        <cdr:cNvPr id="29" name="Straight Connector 28">
          <a:extLst xmlns:a="http://schemas.openxmlformats.org/drawingml/2006/main">
            <a:ext uri="{FF2B5EF4-FFF2-40B4-BE49-F238E27FC236}">
              <a16:creationId xmlns:a16="http://schemas.microsoft.com/office/drawing/2014/main" id="{AB786C3E-F87F-4566-A4E3-433A3E768DA0}"/>
            </a:ext>
          </a:extLst>
        </cdr:cNvPr>
        <cdr:cNvCxnSpPr/>
      </cdr:nvCxnSpPr>
      <cdr:spPr>
        <a:xfrm xmlns:a="http://schemas.openxmlformats.org/drawingml/2006/main" flipV="1">
          <a:off x="8990267" y="1479550"/>
          <a:ext cx="1938083" cy="6341"/>
        </a:xfrm>
        <a:prstGeom xmlns:a="http://schemas.openxmlformats.org/drawingml/2006/main" prst="line">
          <a:avLst/>
        </a:prstGeom>
        <a:ln xmlns:a="http://schemas.openxmlformats.org/drawingml/2006/main" w="508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0.47845</cdr:x>
      <cdr:y>0.20887</cdr:y>
    </cdr:from>
    <cdr:to>
      <cdr:x>0.72828</cdr:x>
      <cdr:y>0.253</cdr:y>
    </cdr:to>
    <cdr:sp macro="" textlink="">
      <cdr:nvSpPr>
        <cdr:cNvPr id="49" name="TextBox 1">
          <a:extLst xmlns:a="http://schemas.openxmlformats.org/drawingml/2006/main">
            <a:ext uri="{FF2B5EF4-FFF2-40B4-BE49-F238E27FC236}">
              <a16:creationId xmlns:a16="http://schemas.microsoft.com/office/drawing/2014/main" id="{FE2004CA-B99D-4D20-B944-F7CCDA5166D5}"/>
            </a:ext>
          </a:extLst>
        </cdr:cNvPr>
        <cdr:cNvSpPr txBox="1"/>
      </cdr:nvSpPr>
      <cdr:spPr>
        <a:xfrm xmlns:a="http://schemas.openxmlformats.org/drawingml/2006/main">
          <a:off x="5499100" y="1644650"/>
          <a:ext cx="2871421" cy="34747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0"/>
            <a:t>&lt;&lt;  Religiosity</a:t>
          </a:r>
          <a:r>
            <a:rPr lang="en-GB" sz="1400" b="0" baseline="0"/>
            <a:t> bands  &gt;&gt; </a:t>
          </a:r>
          <a:endParaRPr lang="en-GB" sz="1400" b="0"/>
        </a:p>
      </cdr:txBody>
    </cdr:sp>
  </cdr:relSizeAnchor>
  <cdr:relSizeAnchor xmlns:cdr="http://schemas.openxmlformats.org/drawingml/2006/chartDrawing">
    <cdr:from>
      <cdr:x>0.1239</cdr:x>
      <cdr:y>0.21647</cdr:y>
    </cdr:from>
    <cdr:to>
      <cdr:x>0.45313</cdr:x>
      <cdr:y>0.21727</cdr:y>
    </cdr:to>
    <cdr:cxnSp macro="">
      <cdr:nvCxnSpPr>
        <cdr:cNvPr id="11" name="Straight Connector 10">
          <a:extLst xmlns:a="http://schemas.openxmlformats.org/drawingml/2006/main">
            <a:ext uri="{FF2B5EF4-FFF2-40B4-BE49-F238E27FC236}">
              <a16:creationId xmlns:a16="http://schemas.microsoft.com/office/drawing/2014/main" id="{8E714993-D1F4-4BB9-9034-475D0529392D}"/>
            </a:ext>
          </a:extLst>
        </cdr:cNvPr>
        <cdr:cNvCxnSpPr/>
      </cdr:nvCxnSpPr>
      <cdr:spPr>
        <a:xfrm xmlns:a="http://schemas.openxmlformats.org/drawingml/2006/main">
          <a:off x="1435100" y="1711325"/>
          <a:ext cx="3813175" cy="6350"/>
        </a:xfrm>
        <a:prstGeom xmlns:a="http://schemas.openxmlformats.org/drawingml/2006/main" prst="line">
          <a:avLst/>
        </a:prstGeom>
        <a:ln xmlns:a="http://schemas.openxmlformats.org/drawingml/2006/main" w="50800">
          <a:solidFill>
            <a:schemeClr val="bg1">
              <a:lumMod val="8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1.xml><?xml version="1.0" encoding="utf-8"?>
<c:userShapes xmlns:c="http://schemas.openxmlformats.org/drawingml/2006/chart">
  <cdr:relSizeAnchor xmlns:cdr="http://schemas.openxmlformats.org/drawingml/2006/chartDrawing">
    <cdr:from>
      <cdr:x>0.21238</cdr:x>
      <cdr:y>0.12315</cdr:y>
    </cdr:from>
    <cdr:to>
      <cdr:x>0.92361</cdr:x>
      <cdr:y>0.90558</cdr:y>
    </cdr:to>
    <cdr:sp macro="" textlink="">
      <cdr:nvSpPr>
        <cdr:cNvPr id="3" name="Right Triangle 2">
          <a:extLst xmlns:a="http://schemas.openxmlformats.org/drawingml/2006/main">
            <a:ext uri="{FF2B5EF4-FFF2-40B4-BE49-F238E27FC236}">
              <a16:creationId xmlns:a16="http://schemas.microsoft.com/office/drawing/2014/main" id="{F8C1CB66-6881-4E4D-9787-A13437A36062}"/>
            </a:ext>
          </a:extLst>
        </cdr:cNvPr>
        <cdr:cNvSpPr/>
      </cdr:nvSpPr>
      <cdr:spPr>
        <a:xfrm xmlns:a="http://schemas.openxmlformats.org/drawingml/2006/main">
          <a:off x="2330415" y="952500"/>
          <a:ext cx="7804185" cy="6051550"/>
        </a:xfrm>
        <a:prstGeom xmlns:a="http://schemas.openxmlformats.org/drawingml/2006/main" prst="rtTriangle">
          <a:avLst/>
        </a:prstGeom>
        <a:gradFill xmlns:a="http://schemas.openxmlformats.org/drawingml/2006/main" flip="none" rotWithShape="1">
          <a:gsLst>
            <a:gs pos="15000">
              <a:schemeClr val="accent6">
                <a:lumMod val="40000"/>
                <a:lumOff val="60000"/>
                <a:alpha val="50000"/>
              </a:schemeClr>
            </a:gs>
            <a:gs pos="90000">
              <a:schemeClr val="accent1">
                <a:lumMod val="20000"/>
                <a:lumOff val="80000"/>
                <a:alpha val="35000"/>
              </a:schemeClr>
            </a:gs>
          </a:gsLst>
          <a:lin ang="5400000" scaled="0"/>
          <a:tileRect/>
        </a:gra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0.93403</cdr:x>
      <cdr:y>0.89327</cdr:y>
    </cdr:from>
    <cdr:to>
      <cdr:x>0.98936</cdr:x>
      <cdr:y>0.97124</cdr:y>
    </cdr:to>
    <cdr:pic>
      <cdr:nvPicPr>
        <cdr:cNvPr id="10" name="chart">
          <a:extLst xmlns:a="http://schemas.openxmlformats.org/drawingml/2006/main">
            <a:ext uri="{FF2B5EF4-FFF2-40B4-BE49-F238E27FC236}">
              <a16:creationId xmlns:a16="http://schemas.microsoft.com/office/drawing/2014/main" id="{85AAB16D-4374-469C-8809-9D447C507E8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0248914" y="6908834"/>
          <a:ext cx="607125" cy="603043"/>
        </a:xfrm>
        <a:prstGeom xmlns:a="http://schemas.openxmlformats.org/drawingml/2006/main" prst="rect">
          <a:avLst/>
        </a:prstGeom>
      </cdr:spPr>
    </cdr:pic>
  </cdr:relSizeAnchor>
  <cdr:relSizeAnchor xmlns:cdr="http://schemas.openxmlformats.org/drawingml/2006/chartDrawing">
    <cdr:from>
      <cdr:x>0.08912</cdr:x>
      <cdr:y>0.89245</cdr:y>
    </cdr:from>
    <cdr:to>
      <cdr:x>0.17245</cdr:x>
      <cdr:y>0.98068</cdr:y>
    </cdr:to>
    <cdr:pic>
      <cdr:nvPicPr>
        <cdr:cNvPr id="11" name="chart">
          <a:extLst xmlns:a="http://schemas.openxmlformats.org/drawingml/2006/main">
            <a:ext uri="{FF2B5EF4-FFF2-40B4-BE49-F238E27FC236}">
              <a16:creationId xmlns:a16="http://schemas.microsoft.com/office/drawing/2014/main" id="{B3E8F211-6D6B-4EA1-AE06-CAC76F46CB9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977916" y="6902450"/>
          <a:ext cx="914384" cy="682443"/>
        </a:xfrm>
        <a:prstGeom xmlns:a="http://schemas.openxmlformats.org/drawingml/2006/main" prst="rect">
          <a:avLst/>
        </a:prstGeom>
      </cdr:spPr>
    </cdr:pic>
  </cdr:relSizeAnchor>
  <cdr:relSizeAnchor xmlns:cdr="http://schemas.openxmlformats.org/drawingml/2006/chartDrawing">
    <cdr:from>
      <cdr:x>0.06019</cdr:x>
      <cdr:y>0.84811</cdr:y>
    </cdr:from>
    <cdr:to>
      <cdr:x>0.10735</cdr:x>
      <cdr:y>0.8793</cdr:y>
    </cdr:to>
    <cdr:pic>
      <cdr:nvPicPr>
        <cdr:cNvPr id="8" name="chart">
          <a:extLst xmlns:a="http://schemas.openxmlformats.org/drawingml/2006/main">
            <a:ext uri="{FF2B5EF4-FFF2-40B4-BE49-F238E27FC236}">
              <a16:creationId xmlns:a16="http://schemas.microsoft.com/office/drawing/2014/main" id="{412E8059-CF15-45D7-A6B0-ECCE3C54910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660428" y="6559552"/>
          <a:ext cx="517478" cy="241232"/>
        </a:xfrm>
        <a:prstGeom xmlns:a="http://schemas.openxmlformats.org/drawingml/2006/main" prst="rect">
          <a:avLst/>
        </a:prstGeom>
      </cdr:spPr>
    </cdr:pic>
  </cdr:relSizeAnchor>
  <cdr:relSizeAnchor xmlns:cdr="http://schemas.openxmlformats.org/drawingml/2006/chartDrawing">
    <cdr:from>
      <cdr:x>0.0596</cdr:x>
      <cdr:y>0.16256</cdr:y>
    </cdr:from>
    <cdr:to>
      <cdr:x>0.20602</cdr:x>
      <cdr:y>0.25372</cdr:y>
    </cdr:to>
    <cdr:pic>
      <cdr:nvPicPr>
        <cdr:cNvPr id="14" name="chart">
          <a:extLst xmlns:a="http://schemas.openxmlformats.org/drawingml/2006/main">
            <a:ext uri="{FF2B5EF4-FFF2-40B4-BE49-F238E27FC236}">
              <a16:creationId xmlns:a16="http://schemas.microsoft.com/office/drawing/2014/main" id="{45571E47-C842-45BC-A4C4-3F8B05B252E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4"/>
        <a:stretch xmlns:a="http://schemas.openxmlformats.org/drawingml/2006/main">
          <a:fillRect/>
        </a:stretch>
      </cdr:blipFill>
      <cdr:spPr>
        <a:xfrm xmlns:a="http://schemas.openxmlformats.org/drawingml/2006/main">
          <a:off x="653963" y="1257321"/>
          <a:ext cx="1606637" cy="705058"/>
        </a:xfrm>
        <a:prstGeom xmlns:a="http://schemas.openxmlformats.org/drawingml/2006/main" prst="rect">
          <a:avLst/>
        </a:prstGeom>
      </cdr:spPr>
    </cdr:pic>
  </cdr:relSizeAnchor>
  <cdr:relSizeAnchor xmlns:cdr="http://schemas.openxmlformats.org/drawingml/2006/chartDrawing">
    <cdr:from>
      <cdr:x>0.94907</cdr:x>
      <cdr:y>0.84893</cdr:y>
    </cdr:from>
    <cdr:to>
      <cdr:x>0.99623</cdr:x>
      <cdr:y>0.88012</cdr:y>
    </cdr:to>
    <cdr:pic>
      <cdr:nvPicPr>
        <cdr:cNvPr id="15" name="chart">
          <a:extLst xmlns:a="http://schemas.openxmlformats.org/drawingml/2006/main">
            <a:ext uri="{FF2B5EF4-FFF2-40B4-BE49-F238E27FC236}">
              <a16:creationId xmlns:a16="http://schemas.microsoft.com/office/drawing/2014/main" id="{293EBFCC-98FF-48C8-A25A-271D769AB61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10413984" y="6565894"/>
          <a:ext cx="517477" cy="241232"/>
        </a:xfrm>
        <a:prstGeom xmlns:a="http://schemas.openxmlformats.org/drawingml/2006/main" prst="rect">
          <a:avLst/>
        </a:prstGeom>
      </cdr:spPr>
    </cdr:pic>
  </cdr:relSizeAnchor>
  <cdr:relSizeAnchor xmlns:cdr="http://schemas.openxmlformats.org/drawingml/2006/chartDrawing">
    <cdr:from>
      <cdr:x>0.05208</cdr:x>
      <cdr:y>0.07963</cdr:y>
    </cdr:from>
    <cdr:to>
      <cdr:x>0.1985</cdr:x>
      <cdr:y>0.17079</cdr:y>
    </cdr:to>
    <cdr:pic>
      <cdr:nvPicPr>
        <cdr:cNvPr id="9" name="chart">
          <a:extLst xmlns:a="http://schemas.openxmlformats.org/drawingml/2006/main">
            <a:ext uri="{FF2B5EF4-FFF2-40B4-BE49-F238E27FC236}">
              <a16:creationId xmlns:a16="http://schemas.microsoft.com/office/drawing/2014/main" id="{EF363780-D047-44B9-A148-F8FD533805E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4"/>
        <a:stretch xmlns:a="http://schemas.openxmlformats.org/drawingml/2006/main">
          <a:fillRect/>
        </a:stretch>
      </cdr:blipFill>
      <cdr:spPr>
        <a:xfrm xmlns:a="http://schemas.openxmlformats.org/drawingml/2006/main">
          <a:off x="571447" y="615915"/>
          <a:ext cx="1606638" cy="705059"/>
        </a:xfrm>
        <a:prstGeom xmlns:a="http://schemas.openxmlformats.org/drawingml/2006/main" prst="rect">
          <a:avLst/>
        </a:prstGeom>
      </cdr:spPr>
    </cdr:pic>
  </cdr:relSizeAnchor>
  <cdr:relSizeAnchor xmlns:cdr="http://schemas.openxmlformats.org/drawingml/2006/chartDrawing">
    <cdr:from>
      <cdr:x>0.03299</cdr:x>
      <cdr:y>0.17159</cdr:y>
    </cdr:from>
    <cdr:to>
      <cdr:x>0.04398</cdr:x>
      <cdr:y>0.1913</cdr:y>
    </cdr:to>
    <cdr:sp macro="" textlink="">
      <cdr:nvSpPr>
        <cdr:cNvPr id="4" name="Rectangle 3">
          <a:extLst xmlns:a="http://schemas.openxmlformats.org/drawingml/2006/main">
            <a:ext uri="{FF2B5EF4-FFF2-40B4-BE49-F238E27FC236}">
              <a16:creationId xmlns:a16="http://schemas.microsoft.com/office/drawing/2014/main" id="{982FA6F7-74DE-4F7C-854A-7CD52E006D86}"/>
            </a:ext>
          </a:extLst>
        </cdr:cNvPr>
        <cdr:cNvSpPr/>
      </cdr:nvSpPr>
      <cdr:spPr>
        <a:xfrm xmlns:a="http://schemas.openxmlformats.org/drawingml/2006/main">
          <a:off x="361950" y="1327150"/>
          <a:ext cx="120650" cy="152400"/>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0.08392</cdr:x>
      <cdr:y>0.25369</cdr:y>
    </cdr:from>
    <cdr:to>
      <cdr:x>0.16725</cdr:x>
      <cdr:y>0.34192</cdr:y>
    </cdr:to>
    <cdr:pic>
      <cdr:nvPicPr>
        <cdr:cNvPr id="17" name="chart">
          <a:extLst xmlns:a="http://schemas.openxmlformats.org/drawingml/2006/main">
            <a:ext uri="{FF2B5EF4-FFF2-40B4-BE49-F238E27FC236}">
              <a16:creationId xmlns:a16="http://schemas.microsoft.com/office/drawing/2014/main" id="{4C0E0F31-992A-4739-8DDF-2DC2CB5EB03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920791" y="1962140"/>
          <a:ext cx="914363" cy="682397"/>
        </a:xfrm>
        <a:prstGeom xmlns:a="http://schemas.openxmlformats.org/drawingml/2006/main" prst="rect">
          <a:avLst/>
        </a:prstGeom>
      </cdr:spPr>
    </cdr:pic>
  </cdr:relSizeAnchor>
</c:userShapes>
</file>

<file path=xl/drawings/drawing82.xml><?xml version="1.0" encoding="utf-8"?>
<c:userShapes xmlns:c="http://schemas.openxmlformats.org/drawingml/2006/chart">
  <cdr:relSizeAnchor xmlns:cdr="http://schemas.openxmlformats.org/drawingml/2006/chartDrawing">
    <cdr:from>
      <cdr:x>0.84759</cdr:x>
      <cdr:y>0.19411</cdr:y>
    </cdr:from>
    <cdr:to>
      <cdr:x>0.93431</cdr:x>
      <cdr:y>0.28401</cdr:y>
    </cdr:to>
    <cdr:sp macro="" textlink="">
      <cdr:nvSpPr>
        <cdr:cNvPr id="3" name="TextBox 1">
          <a:extLst xmlns:a="http://schemas.openxmlformats.org/drawingml/2006/main">
            <a:ext uri="{FF2B5EF4-FFF2-40B4-BE49-F238E27FC236}">
              <a16:creationId xmlns:a16="http://schemas.microsoft.com/office/drawing/2014/main" id="{E5803182-1076-4883-97A9-8F3AFE8E1902}"/>
            </a:ext>
          </a:extLst>
        </cdr:cNvPr>
        <cdr:cNvSpPr txBox="1"/>
      </cdr:nvSpPr>
      <cdr:spPr>
        <a:xfrm xmlns:a="http://schemas.openxmlformats.org/drawingml/2006/main">
          <a:off x="10282677" y="1549400"/>
          <a:ext cx="1052073" cy="71755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a:solidFill>
                <a:schemeClr val="tx1">
                  <a:lumMod val="65000"/>
                  <a:lumOff val="35000"/>
                </a:schemeClr>
              </a:solidFill>
            </a:rPr>
            <a:t>R = 0.7650</a:t>
          </a:r>
        </a:p>
        <a:p xmlns:a="http://schemas.openxmlformats.org/drawingml/2006/main">
          <a:pPr algn="ctr"/>
          <a:r>
            <a:rPr lang="en-GB" sz="1200" b="1" baseline="0">
              <a:solidFill>
                <a:schemeClr val="tx1">
                  <a:lumMod val="65000"/>
                  <a:lumOff val="35000"/>
                </a:schemeClr>
              </a:solidFill>
            </a:rPr>
            <a:t>p = 3.75E-8</a:t>
          </a:r>
        </a:p>
        <a:p xmlns:a="http://schemas.openxmlformats.org/drawingml/2006/main">
          <a:pPr algn="ctr"/>
          <a:r>
            <a:rPr lang="en-GB" sz="1200" b="1" baseline="0">
              <a:solidFill>
                <a:schemeClr val="tx1">
                  <a:lumMod val="65000"/>
                  <a:lumOff val="35000"/>
                </a:schemeClr>
              </a:solidFill>
            </a:rPr>
            <a:t>'WA1+O2'</a:t>
          </a:r>
          <a:endParaRPr lang="en-GB" sz="1200" b="1">
            <a:solidFill>
              <a:schemeClr val="tx1">
                <a:lumMod val="65000"/>
                <a:lumOff val="35000"/>
              </a:schemeClr>
            </a:solidFill>
          </a:endParaRPr>
        </a:p>
      </cdr:txBody>
    </cdr:sp>
  </cdr:relSizeAnchor>
  <cdr:relSizeAnchor xmlns:cdr="http://schemas.openxmlformats.org/drawingml/2006/chartDrawing">
    <cdr:from>
      <cdr:x>0.84009</cdr:x>
      <cdr:y>0.48449</cdr:y>
    </cdr:from>
    <cdr:to>
      <cdr:x>0.92646</cdr:x>
      <cdr:y>0.55291</cdr:y>
    </cdr:to>
    <cdr:sp macro="" textlink="">
      <cdr:nvSpPr>
        <cdr:cNvPr id="4" name="TextBox 1">
          <a:extLst xmlns:a="http://schemas.openxmlformats.org/drawingml/2006/main">
            <a:ext uri="{FF2B5EF4-FFF2-40B4-BE49-F238E27FC236}">
              <a16:creationId xmlns:a16="http://schemas.microsoft.com/office/drawing/2014/main" id="{45F0EAD4-D51C-4FB0-ABE3-EE55AFDFC255}"/>
            </a:ext>
          </a:extLst>
        </cdr:cNvPr>
        <cdr:cNvSpPr txBox="1"/>
      </cdr:nvSpPr>
      <cdr:spPr>
        <a:xfrm xmlns:a="http://schemas.openxmlformats.org/drawingml/2006/main">
          <a:off x="10191693" y="3867136"/>
          <a:ext cx="1047807" cy="546125"/>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a:solidFill>
                <a:schemeClr val="bg1">
                  <a:lumMod val="65000"/>
                </a:schemeClr>
              </a:solidFill>
            </a:rPr>
            <a:t>R = 0.7006</a:t>
          </a:r>
        </a:p>
        <a:p xmlns:a="http://schemas.openxmlformats.org/drawingml/2006/main">
          <a:pPr algn="ctr"/>
          <a:r>
            <a:rPr lang="en-GB" sz="1200" b="1" baseline="0">
              <a:solidFill>
                <a:schemeClr val="bg1">
                  <a:lumMod val="65000"/>
                </a:schemeClr>
              </a:solidFill>
            </a:rPr>
            <a:t>p = 1.46E-6</a:t>
          </a:r>
        </a:p>
        <a:p xmlns:a="http://schemas.openxmlformats.org/drawingml/2006/main">
          <a:pPr algn="ctr"/>
          <a:r>
            <a:rPr lang="en-GB" sz="1200" b="1" baseline="0">
              <a:solidFill>
                <a:schemeClr val="bg1">
                  <a:lumMod val="65000"/>
                </a:schemeClr>
              </a:solidFill>
            </a:rPr>
            <a:t>'WA1'</a:t>
          </a:r>
          <a:endParaRPr lang="en-GB" sz="1200" b="1">
            <a:solidFill>
              <a:schemeClr val="bg1">
                <a:lumMod val="65000"/>
              </a:schemeClr>
            </a:solidFill>
          </a:endParaRPr>
        </a:p>
      </cdr:txBody>
    </cdr:sp>
  </cdr:relSizeAnchor>
  <cdr:relSizeAnchor xmlns:cdr="http://schemas.openxmlformats.org/drawingml/2006/chartDrawing">
    <cdr:from>
      <cdr:x>0.82335</cdr:x>
      <cdr:y>0.73986</cdr:y>
    </cdr:from>
    <cdr:to>
      <cdr:x>0.91965</cdr:x>
      <cdr:y>0.79554</cdr:y>
    </cdr:to>
    <cdr:sp macro="" textlink="">
      <cdr:nvSpPr>
        <cdr:cNvPr id="6" name="TextBox 1">
          <a:extLst xmlns:a="http://schemas.openxmlformats.org/drawingml/2006/main">
            <a:ext uri="{FF2B5EF4-FFF2-40B4-BE49-F238E27FC236}">
              <a16:creationId xmlns:a16="http://schemas.microsoft.com/office/drawing/2014/main" id="{45F0EAD4-D51C-4FB0-ABE3-EE55AFDFC255}"/>
            </a:ext>
          </a:extLst>
        </cdr:cNvPr>
        <cdr:cNvSpPr txBox="1"/>
      </cdr:nvSpPr>
      <cdr:spPr>
        <a:xfrm xmlns:a="http://schemas.openxmlformats.org/drawingml/2006/main">
          <a:off x="9988571" y="5905533"/>
          <a:ext cx="1168379" cy="444435"/>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a:solidFill>
                <a:schemeClr val="tx1"/>
              </a:solidFill>
            </a:rPr>
            <a:t>R = 0.0892</a:t>
          </a:r>
        </a:p>
        <a:p xmlns:a="http://schemas.openxmlformats.org/drawingml/2006/main">
          <a:pPr algn="ctr"/>
          <a:r>
            <a:rPr lang="en-GB" sz="1200" b="1" baseline="0">
              <a:solidFill>
                <a:schemeClr val="tx1"/>
              </a:solidFill>
            </a:rPr>
            <a:t>p = 5.97E-1</a:t>
          </a:r>
          <a:endParaRPr lang="en-GB" sz="1200" b="1">
            <a:solidFill>
              <a:schemeClr val="tx1"/>
            </a:solidFill>
          </a:endParaRPr>
        </a:p>
      </cdr:txBody>
    </cdr:sp>
  </cdr:relSizeAnchor>
  <cdr:relSizeAnchor xmlns:cdr="http://schemas.openxmlformats.org/drawingml/2006/chartDrawing">
    <cdr:from>
      <cdr:x>0.82282</cdr:x>
      <cdr:y>0.79952</cdr:y>
    </cdr:from>
    <cdr:to>
      <cdr:x>0.96367</cdr:x>
      <cdr:y>0.87032</cdr:y>
    </cdr:to>
    <cdr:sp macro="" textlink="">
      <cdr:nvSpPr>
        <cdr:cNvPr id="7" name="TextBox 1">
          <a:extLst xmlns:a="http://schemas.openxmlformats.org/drawingml/2006/main">
            <a:ext uri="{FF2B5EF4-FFF2-40B4-BE49-F238E27FC236}">
              <a16:creationId xmlns:a16="http://schemas.microsoft.com/office/drawing/2014/main" id="{A4F1BCC4-3EC4-4E45-BB7F-FCB4F6522194}"/>
            </a:ext>
          </a:extLst>
        </cdr:cNvPr>
        <cdr:cNvSpPr txBox="1"/>
      </cdr:nvSpPr>
      <cdr:spPr>
        <a:xfrm xmlns:a="http://schemas.openxmlformats.org/drawingml/2006/main">
          <a:off x="9982200" y="6381744"/>
          <a:ext cx="1708699" cy="565122"/>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300" b="1" u="sng">
              <a:solidFill>
                <a:schemeClr val="tx1"/>
              </a:solidFill>
            </a:rPr>
            <a:t>No</a:t>
          </a:r>
          <a:r>
            <a:rPr lang="en-GB" sz="1300" b="1" u="sng" baseline="0">
              <a:solidFill>
                <a:schemeClr val="tx1"/>
              </a:solidFill>
            </a:rPr>
            <a:t> Trend</a:t>
          </a:r>
          <a:r>
            <a:rPr lang="en-GB" sz="1300" b="1" baseline="0">
              <a:solidFill>
                <a:schemeClr val="tx1"/>
              </a:solidFill>
            </a:rPr>
            <a:t>. Average Y offset = approx +30</a:t>
          </a:r>
        </a:p>
        <a:p xmlns:a="http://schemas.openxmlformats.org/drawingml/2006/main">
          <a:pPr algn="ctr"/>
          <a:r>
            <a:rPr lang="en-GB" sz="1300" b="1" baseline="0">
              <a:solidFill>
                <a:schemeClr val="tx1"/>
              </a:solidFill>
            </a:rPr>
            <a:t>'O2'</a:t>
          </a:r>
          <a:endParaRPr lang="en-GB" sz="1300" b="1">
            <a:solidFill>
              <a:schemeClr val="tx1"/>
            </a:solidFill>
          </a:endParaRPr>
        </a:p>
      </cdr:txBody>
    </cdr:sp>
  </cdr:relSizeAnchor>
  <cdr:relSizeAnchor xmlns:cdr="http://schemas.openxmlformats.org/drawingml/2006/chartDrawing">
    <cdr:from>
      <cdr:x>0.10259</cdr:x>
      <cdr:y>0.16786</cdr:y>
    </cdr:from>
    <cdr:to>
      <cdr:x>0.30411</cdr:x>
      <cdr:y>0.26253</cdr:y>
    </cdr:to>
    <cdr:sp macro="" textlink="">
      <cdr:nvSpPr>
        <cdr:cNvPr id="8" name="TextBox 1">
          <a:extLst xmlns:a="http://schemas.openxmlformats.org/drawingml/2006/main">
            <a:ext uri="{FF2B5EF4-FFF2-40B4-BE49-F238E27FC236}">
              <a16:creationId xmlns:a16="http://schemas.microsoft.com/office/drawing/2014/main" id="{36473930-E3F6-48BF-8764-424BBA5DF64C}"/>
            </a:ext>
          </a:extLst>
        </cdr:cNvPr>
        <cdr:cNvSpPr txBox="1"/>
      </cdr:nvSpPr>
      <cdr:spPr>
        <a:xfrm xmlns:a="http://schemas.openxmlformats.org/drawingml/2006/main">
          <a:off x="1244559" y="1339826"/>
          <a:ext cx="2444775" cy="755674"/>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a:solidFill>
                <a:schemeClr val="tx1">
                  <a:lumMod val="65000"/>
                  <a:lumOff val="35000"/>
                </a:schemeClr>
              </a:solidFill>
            </a:rPr>
            <a:t>For</a:t>
          </a:r>
          <a:r>
            <a:rPr lang="en-GB" sz="1400" b="1" baseline="0">
              <a:solidFill>
                <a:schemeClr val="tx1">
                  <a:lumMod val="65000"/>
                  <a:lumOff val="35000"/>
                </a:schemeClr>
              </a:solidFill>
            </a:rPr>
            <a:t> clarity, Nation labels suppressed on Black circle  series. Nations align vertically</a:t>
          </a:r>
          <a:r>
            <a:rPr lang="en-GB" sz="1400" b="1" baseline="0">
              <a:solidFill>
                <a:schemeClr val="tx1">
                  <a:lumMod val="85000"/>
                  <a:lumOff val="15000"/>
                </a:schemeClr>
              </a:solidFill>
            </a:rPr>
            <a:t>.</a:t>
          </a:r>
          <a:endParaRPr lang="en-GB" sz="1400" b="1">
            <a:solidFill>
              <a:schemeClr val="tx1">
                <a:lumMod val="85000"/>
                <a:lumOff val="15000"/>
              </a:schemeClr>
            </a:solidFill>
          </a:endParaRPr>
        </a:p>
      </cdr:txBody>
    </cdr:sp>
  </cdr:relSizeAnchor>
</c:userShapes>
</file>

<file path=xl/drawings/drawing83.xml><?xml version="1.0" encoding="utf-8"?>
<c:userShapes xmlns:c="http://schemas.openxmlformats.org/drawingml/2006/chart">
  <cdr:relSizeAnchor xmlns:cdr="http://schemas.openxmlformats.org/drawingml/2006/chartDrawing">
    <cdr:from>
      <cdr:x>0.19428</cdr:x>
      <cdr:y>0.65229</cdr:y>
    </cdr:from>
    <cdr:to>
      <cdr:x>0.29777</cdr:x>
      <cdr:y>0.70599</cdr:y>
    </cdr:to>
    <cdr:sp macro="" textlink="">
      <cdr:nvSpPr>
        <cdr:cNvPr id="3" name="TextBox 2">
          <a:extLst xmlns:a="http://schemas.openxmlformats.org/drawingml/2006/main">
            <a:ext uri="{FF2B5EF4-FFF2-40B4-BE49-F238E27FC236}">
              <a16:creationId xmlns:a16="http://schemas.microsoft.com/office/drawing/2014/main" id="{95EB945A-8391-4E4C-9C37-06D25C51AD7A}"/>
            </a:ext>
          </a:extLst>
        </cdr:cNvPr>
        <cdr:cNvSpPr txBox="1"/>
      </cdr:nvSpPr>
      <cdr:spPr>
        <a:xfrm xmlns:a="http://schemas.openxmlformats.org/drawingml/2006/main">
          <a:off x="2133600" y="4705350"/>
          <a:ext cx="1136650" cy="3873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400" b="1">
              <a:solidFill>
                <a:schemeClr val="tx1">
                  <a:lumMod val="75000"/>
                  <a:lumOff val="25000"/>
                </a:schemeClr>
              </a:solidFill>
            </a:rPr>
            <a:t>r = -0.8491</a:t>
          </a:r>
        </a:p>
      </cdr:txBody>
    </cdr:sp>
  </cdr:relSizeAnchor>
</c:userShapes>
</file>

<file path=xl/drawings/drawing84.xml><?xml version="1.0" encoding="utf-8"?>
<c:userShapes xmlns:c="http://schemas.openxmlformats.org/drawingml/2006/chart">
  <cdr:relSizeAnchor xmlns:cdr="http://schemas.openxmlformats.org/drawingml/2006/chartDrawing">
    <cdr:from>
      <cdr:x>0.4948</cdr:x>
      <cdr:y>0.3198</cdr:y>
    </cdr:from>
    <cdr:to>
      <cdr:x>0.59695</cdr:x>
      <cdr:y>0.85127</cdr:y>
    </cdr:to>
    <cdr:cxnSp macro="">
      <cdr:nvCxnSpPr>
        <cdr:cNvPr id="3" name="Straight Connector 2">
          <a:extLst xmlns:a="http://schemas.openxmlformats.org/drawingml/2006/main">
            <a:ext uri="{FF2B5EF4-FFF2-40B4-BE49-F238E27FC236}">
              <a16:creationId xmlns:a16="http://schemas.microsoft.com/office/drawing/2014/main" id="{22FB295D-44C6-4E77-B654-5239D67D4AA9}"/>
            </a:ext>
          </a:extLst>
        </cdr:cNvPr>
        <cdr:cNvCxnSpPr/>
      </cdr:nvCxnSpPr>
      <cdr:spPr>
        <a:xfrm xmlns:a="http://schemas.openxmlformats.org/drawingml/2006/main">
          <a:off x="5768643" y="2471363"/>
          <a:ext cx="1190957" cy="4107237"/>
        </a:xfrm>
        <a:prstGeom xmlns:a="http://schemas.openxmlformats.org/drawingml/2006/main" prst="line">
          <a:avLst/>
        </a:prstGeom>
        <a:ln xmlns:a="http://schemas.openxmlformats.org/drawingml/2006/main" w="9525">
          <a:solidFill>
            <a:schemeClr val="tx1">
              <a:lumMod val="50000"/>
              <a:lumOff val="5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0.10874</cdr:x>
      <cdr:y>0.44952</cdr:y>
    </cdr:from>
    <cdr:to>
      <cdr:x>0.20116</cdr:x>
      <cdr:y>0.5267</cdr:y>
    </cdr:to>
    <cdr:sp macro="" textlink="">
      <cdr:nvSpPr>
        <cdr:cNvPr id="4" name="TextBox 3">
          <a:extLst xmlns:a="http://schemas.openxmlformats.org/drawingml/2006/main">
            <a:ext uri="{FF2B5EF4-FFF2-40B4-BE49-F238E27FC236}">
              <a16:creationId xmlns:a16="http://schemas.microsoft.com/office/drawing/2014/main" id="{BCE133D1-D16A-4740-A48B-C69F8F5058B9}"/>
            </a:ext>
          </a:extLst>
        </cdr:cNvPr>
        <cdr:cNvSpPr txBox="1"/>
      </cdr:nvSpPr>
      <cdr:spPr>
        <a:xfrm xmlns:a="http://schemas.openxmlformats.org/drawingml/2006/main">
          <a:off x="1267762" y="3473869"/>
          <a:ext cx="1077488" cy="596443"/>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GB" sz="1400" b="1"/>
            <a:t>R = 0.4844</a:t>
          </a:r>
        </a:p>
        <a:p xmlns:a="http://schemas.openxmlformats.org/drawingml/2006/main">
          <a:pPr algn="ctr"/>
          <a:r>
            <a:rPr lang="en-GB" sz="1200" b="1"/>
            <a:t>p</a:t>
          </a:r>
          <a:r>
            <a:rPr lang="en-GB" sz="1200" b="1" baseline="0"/>
            <a:t> = 1.54E-3</a:t>
          </a:r>
        </a:p>
      </cdr:txBody>
    </cdr:sp>
  </cdr:relSizeAnchor>
  <cdr:relSizeAnchor xmlns:cdr="http://schemas.openxmlformats.org/drawingml/2006/chartDrawing">
    <cdr:from>
      <cdr:x>0.09586</cdr:x>
      <cdr:y>0.12861</cdr:y>
    </cdr:from>
    <cdr:to>
      <cdr:x>0.4281</cdr:x>
      <cdr:y>0.19392</cdr:y>
    </cdr:to>
    <cdr:sp macro="" textlink="">
      <cdr:nvSpPr>
        <cdr:cNvPr id="5" name="TextBox 1">
          <a:extLst xmlns:a="http://schemas.openxmlformats.org/drawingml/2006/main">
            <a:ext uri="{FF2B5EF4-FFF2-40B4-BE49-F238E27FC236}">
              <a16:creationId xmlns:a16="http://schemas.microsoft.com/office/drawing/2014/main" id="{3730CB15-54B3-4070-9AA0-F646612D14F0}"/>
            </a:ext>
          </a:extLst>
        </cdr:cNvPr>
        <cdr:cNvSpPr txBox="1"/>
      </cdr:nvSpPr>
      <cdr:spPr>
        <a:xfrm xmlns:a="http://schemas.openxmlformats.org/drawingml/2006/main">
          <a:off x="1117600" y="993901"/>
          <a:ext cx="3873500" cy="504713"/>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1">
              <a:solidFill>
                <a:schemeClr val="bg2">
                  <a:lumMod val="50000"/>
                </a:schemeClr>
              </a:solidFill>
            </a:rPr>
            <a:t>Coded for Religiosity,</a:t>
          </a:r>
          <a:r>
            <a:rPr lang="en-GB" sz="1600" b="1" baseline="0">
              <a:solidFill>
                <a:schemeClr val="bg2">
                  <a:lumMod val="50000"/>
                </a:schemeClr>
              </a:solidFill>
            </a:rPr>
            <a:t> see key below.</a:t>
          </a:r>
        </a:p>
        <a:p xmlns:a="http://schemas.openxmlformats.org/drawingml/2006/main">
          <a:pPr algn="ctr"/>
          <a:r>
            <a:rPr lang="en-GB" sz="1600" b="1" baseline="0">
              <a:solidFill>
                <a:schemeClr val="bg2">
                  <a:lumMod val="50000"/>
                </a:schemeClr>
              </a:solidFill>
            </a:rPr>
            <a:t>Solar Capacity averaged over 2016 to 2018.</a:t>
          </a:r>
          <a:r>
            <a:rPr lang="en-GB" sz="1800" b="1" baseline="0">
              <a:solidFill>
                <a:schemeClr val="bg2">
                  <a:lumMod val="50000"/>
                </a:schemeClr>
              </a:solidFill>
            </a:rPr>
            <a:t> </a:t>
          </a:r>
          <a:endParaRPr lang="en-GB" sz="1800" b="1">
            <a:solidFill>
              <a:schemeClr val="bg2">
                <a:lumMod val="50000"/>
              </a:schemeClr>
            </a:solidFill>
          </a:endParaRPr>
        </a:p>
      </cdr:txBody>
    </cdr:sp>
  </cdr:relSizeAnchor>
</c:userShapes>
</file>

<file path=xl/drawings/drawing85.xml><?xml version="1.0" encoding="utf-8"?>
<c:userShapes xmlns:c="http://schemas.openxmlformats.org/drawingml/2006/chart">
  <cdr:relSizeAnchor xmlns:cdr="http://schemas.openxmlformats.org/drawingml/2006/chartDrawing">
    <cdr:from>
      <cdr:x>0.17334</cdr:x>
      <cdr:y>0.46089</cdr:y>
    </cdr:from>
    <cdr:to>
      <cdr:x>0.91434</cdr:x>
      <cdr:y>0.59623</cdr:y>
    </cdr:to>
    <cdr:sp macro="" textlink="">
      <cdr:nvSpPr>
        <cdr:cNvPr id="5" name="Rectangle 4">
          <a:extLst xmlns:a="http://schemas.openxmlformats.org/drawingml/2006/main">
            <a:ext uri="{FF2B5EF4-FFF2-40B4-BE49-F238E27FC236}">
              <a16:creationId xmlns:a16="http://schemas.microsoft.com/office/drawing/2014/main" id="{159A5728-B77B-4357-8692-F734460EFC5B}"/>
            </a:ext>
          </a:extLst>
        </cdr:cNvPr>
        <cdr:cNvSpPr/>
      </cdr:nvSpPr>
      <cdr:spPr>
        <a:xfrm xmlns:a="http://schemas.openxmlformats.org/drawingml/2006/main" rot="19981287">
          <a:off x="2006600" y="3479801"/>
          <a:ext cx="8577853" cy="1021837"/>
        </a:xfrm>
        <a:prstGeom xmlns:a="http://schemas.openxmlformats.org/drawingml/2006/main" prst="rect">
          <a:avLst/>
        </a:prstGeom>
        <a:solidFill xmlns:a="http://schemas.openxmlformats.org/drawingml/2006/main">
          <a:schemeClr val="bg1">
            <a:lumMod val="95000"/>
            <a:alpha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0.84923</cdr:x>
      <cdr:y>0.65686</cdr:y>
    </cdr:from>
    <cdr:to>
      <cdr:x>0.92488</cdr:x>
      <cdr:y>0.70972</cdr:y>
    </cdr:to>
    <cdr:sp macro="" textlink="">
      <cdr:nvSpPr>
        <cdr:cNvPr id="3" name="TextBox 1">
          <a:extLst xmlns:a="http://schemas.openxmlformats.org/drawingml/2006/main">
            <a:ext uri="{FF2B5EF4-FFF2-40B4-BE49-F238E27FC236}">
              <a16:creationId xmlns:a16="http://schemas.microsoft.com/office/drawing/2014/main" id="{114F2622-4C76-430F-A380-125EF6B98F34}"/>
            </a:ext>
          </a:extLst>
        </cdr:cNvPr>
        <cdr:cNvSpPr txBox="1"/>
      </cdr:nvSpPr>
      <cdr:spPr>
        <a:xfrm xmlns:a="http://schemas.openxmlformats.org/drawingml/2006/main">
          <a:off x="9830767" y="4959385"/>
          <a:ext cx="875728" cy="399101"/>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a:solidFill>
                <a:schemeClr val="tx1">
                  <a:lumMod val="75000"/>
                  <a:lumOff val="25000"/>
                </a:schemeClr>
              </a:solidFill>
            </a:rPr>
            <a:t>R = 0.649</a:t>
          </a:r>
        </a:p>
        <a:p xmlns:a="http://schemas.openxmlformats.org/drawingml/2006/main">
          <a:pPr algn="ctr"/>
          <a:r>
            <a:rPr lang="en-GB" sz="1200" b="1">
              <a:solidFill>
                <a:schemeClr val="tx1">
                  <a:lumMod val="75000"/>
                  <a:lumOff val="25000"/>
                </a:schemeClr>
              </a:solidFill>
            </a:rPr>
            <a:t>p = 2.5E-5</a:t>
          </a:r>
        </a:p>
      </cdr:txBody>
    </cdr:sp>
  </cdr:relSizeAnchor>
  <cdr:relSizeAnchor xmlns:cdr="http://schemas.openxmlformats.org/drawingml/2006/chartDrawing">
    <cdr:from>
      <cdr:x>0.05844</cdr:x>
      <cdr:y>0.09167</cdr:y>
    </cdr:from>
    <cdr:to>
      <cdr:x>0.45036</cdr:x>
      <cdr:y>0.25568</cdr:y>
    </cdr:to>
    <cdr:sp macro="" textlink="">
      <cdr:nvSpPr>
        <cdr:cNvPr id="4" name="TextBox 3">
          <a:extLst xmlns:a="http://schemas.openxmlformats.org/drawingml/2006/main">
            <a:ext uri="{FF2B5EF4-FFF2-40B4-BE49-F238E27FC236}">
              <a16:creationId xmlns:a16="http://schemas.microsoft.com/office/drawing/2014/main" id="{6FC3E306-B1B6-4C5F-9ACB-F545D22FDCE7}"/>
            </a:ext>
          </a:extLst>
        </cdr:cNvPr>
        <cdr:cNvSpPr txBox="1"/>
      </cdr:nvSpPr>
      <cdr:spPr>
        <a:xfrm xmlns:a="http://schemas.openxmlformats.org/drawingml/2006/main">
          <a:off x="676528" y="692150"/>
          <a:ext cx="4536822" cy="1238250"/>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nchor="ctr"/>
        <a:lstStyle xmlns:a="http://schemas.openxmlformats.org/drawingml/2006/main"/>
        <a:p xmlns:a="http://schemas.openxmlformats.org/drawingml/2006/main">
          <a:pPr algn="ctr"/>
          <a:r>
            <a:rPr lang="en-GB" sz="1700" b="1" i="0" baseline="0">
              <a:solidFill>
                <a:schemeClr val="tx1">
                  <a:lumMod val="50000"/>
                  <a:lumOff val="50000"/>
                </a:schemeClr>
              </a:solidFill>
              <a:effectLst/>
            </a:rPr>
            <a:t>Renewables Commitment = Average of (GDPpC-normalised anual-sunshine-duration-adjusted Solar Capacity / Population) and (GDPpC-normalised Wind Capacity / Population).</a:t>
          </a:r>
        </a:p>
      </cdr:txBody>
    </cdr:sp>
  </cdr:relSizeAnchor>
  <cdr:relSizeAnchor xmlns:cdr="http://schemas.openxmlformats.org/drawingml/2006/chartDrawing">
    <cdr:from>
      <cdr:x>0.67691</cdr:x>
      <cdr:y>0.83263</cdr:y>
    </cdr:from>
    <cdr:to>
      <cdr:x>0.96824</cdr:x>
      <cdr:y>0.92341</cdr:y>
    </cdr:to>
    <cdr:sp macro="" textlink="">
      <cdr:nvSpPr>
        <cdr:cNvPr id="6" name="TextBox 1">
          <a:extLst xmlns:a="http://schemas.openxmlformats.org/drawingml/2006/main">
            <a:ext uri="{FF2B5EF4-FFF2-40B4-BE49-F238E27FC236}">
              <a16:creationId xmlns:a16="http://schemas.microsoft.com/office/drawing/2014/main" id="{9CEBD78C-9FD1-4763-B349-EE67069D260D}"/>
            </a:ext>
          </a:extLst>
        </cdr:cNvPr>
        <cdr:cNvSpPr txBox="1"/>
      </cdr:nvSpPr>
      <cdr:spPr>
        <a:xfrm xmlns:a="http://schemas.openxmlformats.org/drawingml/2006/main">
          <a:off x="7835900" y="6286499"/>
          <a:ext cx="3372495" cy="685385"/>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u="none">
              <a:solidFill>
                <a:schemeClr val="tx1">
                  <a:lumMod val="50000"/>
                  <a:lumOff val="50000"/>
                </a:schemeClr>
              </a:solidFill>
            </a:rPr>
            <a:t>See text for Religio-regional GDPpC upper / lower ranking rule (hollow / full shape pairs). Underlined</a:t>
          </a:r>
          <a:r>
            <a:rPr lang="en-GB" sz="1400" b="1" u="none" baseline="0">
              <a:solidFill>
                <a:schemeClr val="tx1">
                  <a:lumMod val="50000"/>
                  <a:lumOff val="50000"/>
                </a:schemeClr>
              </a:solidFill>
            </a:rPr>
            <a:t> text = exceptions.</a:t>
          </a:r>
          <a:endParaRPr lang="en-GB" sz="1400" b="1" u="none">
            <a:solidFill>
              <a:schemeClr val="tx1">
                <a:lumMod val="50000"/>
                <a:lumOff val="50000"/>
              </a:schemeClr>
            </a:solidFill>
          </a:endParaRPr>
        </a:p>
      </cdr:txBody>
    </cdr:sp>
  </cdr:relSizeAnchor>
  <cdr:relSizeAnchor xmlns:cdr="http://schemas.openxmlformats.org/drawingml/2006/chartDrawing">
    <cdr:from>
      <cdr:x>0.14798</cdr:x>
      <cdr:y>0.73087</cdr:y>
    </cdr:from>
    <cdr:to>
      <cdr:x>0.20765</cdr:x>
      <cdr:y>0.83852</cdr:y>
    </cdr:to>
    <cdr:sp macro="" textlink="">
      <cdr:nvSpPr>
        <cdr:cNvPr id="7" name="TextBox 1">
          <a:extLst xmlns:a="http://schemas.openxmlformats.org/drawingml/2006/main">
            <a:ext uri="{FF2B5EF4-FFF2-40B4-BE49-F238E27FC236}">
              <a16:creationId xmlns:a16="http://schemas.microsoft.com/office/drawing/2014/main" id="{5D954EC7-155E-4E12-B6BF-3D04E5F234CB}"/>
            </a:ext>
          </a:extLst>
        </cdr:cNvPr>
        <cdr:cNvSpPr txBox="1"/>
      </cdr:nvSpPr>
      <cdr:spPr>
        <a:xfrm xmlns:a="http://schemas.openxmlformats.org/drawingml/2006/main">
          <a:off x="1712967" y="5518150"/>
          <a:ext cx="690743" cy="8128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100" b="1">
              <a:solidFill>
                <a:schemeClr val="tx1">
                  <a:lumMod val="65000"/>
                  <a:lumOff val="35000"/>
                </a:schemeClr>
              </a:solidFill>
            </a:rPr>
            <a:t>Approx</a:t>
          </a:r>
          <a:endParaRPr lang="en-GB" sz="1100" b="1" baseline="0">
            <a:solidFill>
              <a:schemeClr val="tx1">
                <a:lumMod val="65000"/>
                <a:lumOff val="35000"/>
              </a:schemeClr>
            </a:solidFill>
          </a:endParaRPr>
        </a:p>
        <a:p xmlns:a="http://schemas.openxmlformats.org/drawingml/2006/main">
          <a:pPr algn="ctr"/>
          <a:r>
            <a:rPr lang="en-GB" sz="1100" b="1">
              <a:solidFill>
                <a:schemeClr val="tx1">
                  <a:lumMod val="65000"/>
                  <a:lumOff val="35000"/>
                </a:schemeClr>
              </a:solidFill>
            </a:rPr>
            <a:t>+/-10% ranking width</a:t>
          </a:r>
        </a:p>
      </cdr:txBody>
    </cdr:sp>
  </cdr:relSizeAnchor>
  <cdr:relSizeAnchor xmlns:cdr="http://schemas.openxmlformats.org/drawingml/2006/chartDrawing">
    <cdr:from>
      <cdr:x>0.06308</cdr:x>
      <cdr:y>0.24558</cdr:y>
    </cdr:from>
    <cdr:to>
      <cdr:x>0.33571</cdr:x>
      <cdr:y>0.36797</cdr:y>
    </cdr:to>
    <cdr:sp macro="" textlink="">
      <cdr:nvSpPr>
        <cdr:cNvPr id="8" name="TextBox 1">
          <a:extLst xmlns:a="http://schemas.openxmlformats.org/drawingml/2006/main">
            <a:ext uri="{FF2B5EF4-FFF2-40B4-BE49-F238E27FC236}">
              <a16:creationId xmlns:a16="http://schemas.microsoft.com/office/drawing/2014/main" id="{0C8EABAD-F25B-4A4F-BB6E-485B17B7ECAC}"/>
            </a:ext>
          </a:extLst>
        </cdr:cNvPr>
        <cdr:cNvSpPr txBox="1"/>
      </cdr:nvSpPr>
      <cdr:spPr>
        <a:xfrm xmlns:a="http://schemas.openxmlformats.org/drawingml/2006/main">
          <a:off x="730250" y="1854200"/>
          <a:ext cx="3155950" cy="924040"/>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600" b="0">
              <a:solidFill>
                <a:schemeClr val="tx1">
                  <a:lumMod val="50000"/>
                  <a:lumOff val="50000"/>
                </a:schemeClr>
              </a:solidFill>
              <a:effectLst/>
              <a:latin typeface="+mn-lt"/>
              <a:ea typeface="+mn-ea"/>
              <a:cs typeface="+mn-cs"/>
            </a:rPr>
            <a:t>"GDPpC</a:t>
          </a:r>
          <a:r>
            <a:rPr lang="en-GB" sz="1600" b="0" baseline="0">
              <a:solidFill>
                <a:schemeClr val="tx1">
                  <a:lumMod val="50000"/>
                  <a:lumOff val="50000"/>
                </a:schemeClr>
              </a:solidFill>
              <a:effectLst/>
              <a:latin typeface="+mn-lt"/>
              <a:ea typeface="+mn-ea"/>
              <a:cs typeface="+mn-cs"/>
            </a:rPr>
            <a:t>" = GDP-per-Capita.</a:t>
          </a:r>
        </a:p>
        <a:p xmlns:a="http://schemas.openxmlformats.org/drawingml/2006/main">
          <a:pPr algn="l"/>
          <a:r>
            <a:rPr lang="en-GB" sz="1600" b="0" baseline="0">
              <a:solidFill>
                <a:schemeClr val="tx1">
                  <a:lumMod val="50000"/>
                  <a:lumOff val="50000"/>
                </a:schemeClr>
              </a:solidFill>
              <a:effectLst/>
              <a:latin typeface="+mn-lt"/>
              <a:ea typeface="+mn-ea"/>
              <a:cs typeface="+mn-cs"/>
            </a:rPr>
            <a:t>Wind Capacity Avg over 2017/18.</a:t>
          </a:r>
        </a:p>
        <a:p xmlns:a="http://schemas.openxmlformats.org/drawingml/2006/main">
          <a:pPr algn="l"/>
          <a:r>
            <a:rPr lang="en-GB" sz="1600" b="0" baseline="0">
              <a:solidFill>
                <a:schemeClr val="tx1">
                  <a:lumMod val="50000"/>
                  <a:lumOff val="50000"/>
                </a:schemeClr>
              </a:solidFill>
              <a:effectLst/>
              <a:latin typeface="+mn-lt"/>
              <a:ea typeface="+mn-ea"/>
              <a:cs typeface="+mn-cs"/>
            </a:rPr>
            <a:t>Solar Capacity Avg over 2016 to 18.       </a:t>
          </a:r>
          <a:endParaRPr lang="en-GB" sz="1600" b="0">
            <a:solidFill>
              <a:schemeClr val="tx1">
                <a:lumMod val="50000"/>
                <a:lumOff val="50000"/>
              </a:schemeClr>
            </a:solidFill>
          </a:endParaRPr>
        </a:p>
      </cdr:txBody>
    </cdr:sp>
  </cdr:relSizeAnchor>
</c:userShapes>
</file>

<file path=xl/drawings/drawing86.xml><?xml version="1.0" encoding="utf-8"?>
<c:userShapes xmlns:c="http://schemas.openxmlformats.org/drawingml/2006/chart">
  <cdr:relSizeAnchor xmlns:cdr="http://schemas.openxmlformats.org/drawingml/2006/chartDrawing">
    <cdr:from>
      <cdr:x>0.19733</cdr:x>
      <cdr:y>0.30569</cdr:y>
    </cdr:from>
    <cdr:to>
      <cdr:x>0.42127</cdr:x>
      <cdr:y>0.62816</cdr:y>
    </cdr:to>
    <cdr:sp macro="" textlink="">
      <cdr:nvSpPr>
        <cdr:cNvPr id="6" name="Trapezoid 5">
          <a:extLst xmlns:a="http://schemas.openxmlformats.org/drawingml/2006/main">
            <a:ext uri="{FF2B5EF4-FFF2-40B4-BE49-F238E27FC236}">
              <a16:creationId xmlns:a16="http://schemas.microsoft.com/office/drawing/2014/main" id="{99D35E20-9471-4743-84EB-0BCA81A5F3D5}"/>
            </a:ext>
          </a:extLst>
        </cdr:cNvPr>
        <cdr:cNvSpPr/>
      </cdr:nvSpPr>
      <cdr:spPr>
        <a:xfrm xmlns:a="http://schemas.openxmlformats.org/drawingml/2006/main" rot="5701113">
          <a:off x="1905220" y="3082448"/>
          <a:ext cx="2977333" cy="2457248"/>
        </a:xfrm>
        <a:prstGeom xmlns:a="http://schemas.openxmlformats.org/drawingml/2006/main" prst="trapezoid">
          <a:avLst>
            <a:gd name="adj" fmla="val 29747"/>
          </a:avLst>
        </a:prstGeom>
        <a:solidFill xmlns:a="http://schemas.openxmlformats.org/drawingml/2006/main">
          <a:schemeClr val="bg1">
            <a:lumMod val="85000"/>
            <a:alpha val="2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0.42008</cdr:x>
      <cdr:y>0.22915</cdr:y>
    </cdr:from>
    <cdr:to>
      <cdr:x>0.80366</cdr:x>
      <cdr:y>0.76964</cdr:y>
    </cdr:to>
    <cdr:sp macro="" textlink="">
      <cdr:nvSpPr>
        <cdr:cNvPr id="32" name="Trapezoid 31">
          <a:extLst xmlns:a="http://schemas.openxmlformats.org/drawingml/2006/main">
            <a:ext uri="{FF2B5EF4-FFF2-40B4-BE49-F238E27FC236}">
              <a16:creationId xmlns:a16="http://schemas.microsoft.com/office/drawing/2014/main" id="{A1FA863B-948C-404C-A4AF-0CCF70E900C6}"/>
            </a:ext>
          </a:extLst>
        </cdr:cNvPr>
        <cdr:cNvSpPr/>
      </cdr:nvSpPr>
      <cdr:spPr>
        <a:xfrm xmlns:a="http://schemas.openxmlformats.org/drawingml/2006/main" rot="16518152">
          <a:off x="4218820" y="2506431"/>
          <a:ext cx="4990222" cy="4208883"/>
        </a:xfrm>
        <a:prstGeom xmlns:a="http://schemas.openxmlformats.org/drawingml/2006/main" prst="trapezoid">
          <a:avLst>
            <a:gd name="adj" fmla="val 41313"/>
          </a:avLst>
        </a:prstGeom>
        <a:solidFill xmlns:a="http://schemas.openxmlformats.org/drawingml/2006/main">
          <a:schemeClr val="bg1">
            <a:lumMod val="85000"/>
            <a:alpha val="2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0.61401</cdr:x>
      <cdr:y>0.67552</cdr:y>
    </cdr:from>
    <cdr:to>
      <cdr:x>0.80246</cdr:x>
      <cdr:y>0.70578</cdr:y>
    </cdr:to>
    <cdr:sp macro="" textlink="">
      <cdr:nvSpPr>
        <cdr:cNvPr id="45" name="TextBox 32">
          <a:extLst xmlns:a="http://schemas.openxmlformats.org/drawingml/2006/main">
            <a:ext uri="{FF2B5EF4-FFF2-40B4-BE49-F238E27FC236}">
              <a16:creationId xmlns:a16="http://schemas.microsoft.com/office/drawing/2014/main" id="{5615ACBB-BE05-47A8-B270-693A6B98FCA8}"/>
            </a:ext>
          </a:extLst>
        </cdr:cNvPr>
        <cdr:cNvSpPr txBox="1"/>
      </cdr:nvSpPr>
      <cdr:spPr>
        <a:xfrm xmlns:a="http://schemas.openxmlformats.org/drawingml/2006/main" rot="1532923">
          <a:off x="6737359" y="6236984"/>
          <a:ext cx="2067896" cy="279388"/>
        </a:xfrm>
        <a:prstGeom xmlns:a="http://schemas.openxmlformats.org/drawingml/2006/main" prst="rect">
          <a:avLst/>
        </a:prstGeom>
        <a:noFill xmlns:a="http://schemas.openxmlformats.org/drawingml/2006/main"/>
        <a:ln xmlns:a="http://schemas.openxmlformats.org/drawingml/2006/main" w="6350"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600" b="0" i="0" baseline="0">
              <a:solidFill>
                <a:schemeClr val="tx1">
                  <a:lumMod val="50000"/>
                  <a:lumOff val="50000"/>
                </a:schemeClr>
              </a:solidFill>
            </a:rPr>
            <a:t>Weakly-Constrained</a:t>
          </a:r>
        </a:p>
      </cdr:txBody>
    </cdr:sp>
  </cdr:relSizeAnchor>
  <cdr:relSizeAnchor xmlns:cdr="http://schemas.openxmlformats.org/drawingml/2006/chartDrawing">
    <cdr:from>
      <cdr:x>0.3882</cdr:x>
      <cdr:y>0.40818</cdr:y>
    </cdr:from>
    <cdr:to>
      <cdr:x>0.61032</cdr:x>
      <cdr:y>0.48441</cdr:y>
    </cdr:to>
    <cdr:sp macro="" textlink="">
      <cdr:nvSpPr>
        <cdr:cNvPr id="46" name="TextBox 32">
          <a:extLst xmlns:a="http://schemas.openxmlformats.org/drawingml/2006/main">
            <a:ext uri="{FF2B5EF4-FFF2-40B4-BE49-F238E27FC236}">
              <a16:creationId xmlns:a16="http://schemas.microsoft.com/office/drawing/2014/main" id="{1BC16175-5DCE-46E3-81A8-F0AA91904B82}"/>
            </a:ext>
          </a:extLst>
        </cdr:cNvPr>
        <cdr:cNvSpPr txBox="1"/>
      </cdr:nvSpPr>
      <cdr:spPr>
        <a:xfrm xmlns:a="http://schemas.openxmlformats.org/drawingml/2006/main" rot="20563687">
          <a:off x="4259592" y="3768648"/>
          <a:ext cx="2437278" cy="703894"/>
        </a:xfrm>
        <a:prstGeom xmlns:a="http://schemas.openxmlformats.org/drawingml/2006/main" prst="rect">
          <a:avLst/>
        </a:prstGeom>
        <a:noFill xmlns:a="http://schemas.openxmlformats.org/drawingml/2006/main"/>
        <a:ln xmlns:a="http://schemas.openxmlformats.org/drawingml/2006/main" w="6350"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500" b="0" i="0" baseline="0">
              <a:solidFill>
                <a:schemeClr val="tx1"/>
              </a:solidFill>
            </a:rPr>
            <a:t>Estimated Very Weakly-Aligned to CCCC</a:t>
          </a:r>
        </a:p>
      </cdr:txBody>
    </cdr:sp>
  </cdr:relSizeAnchor>
  <cdr:relSizeAnchor xmlns:cdr="http://schemas.openxmlformats.org/drawingml/2006/chartDrawing">
    <cdr:from>
      <cdr:x>0.45493</cdr:x>
      <cdr:y>0.5331</cdr:y>
    </cdr:from>
    <cdr:to>
      <cdr:x>0.67235</cdr:x>
      <cdr:y>0.58723</cdr:y>
    </cdr:to>
    <cdr:sp macro="" textlink="">
      <cdr:nvSpPr>
        <cdr:cNvPr id="53" name="TextBox 32">
          <a:extLst xmlns:a="http://schemas.openxmlformats.org/drawingml/2006/main">
            <a:ext uri="{FF2B5EF4-FFF2-40B4-BE49-F238E27FC236}">
              <a16:creationId xmlns:a16="http://schemas.microsoft.com/office/drawing/2014/main" id="{506A25BF-2B49-4129-A597-5FF31B449B3A}"/>
            </a:ext>
          </a:extLst>
        </cdr:cNvPr>
        <cdr:cNvSpPr txBox="1"/>
      </cdr:nvSpPr>
      <cdr:spPr>
        <a:xfrm xmlns:a="http://schemas.openxmlformats.org/drawingml/2006/main" rot="1602706">
          <a:off x="4991896" y="4922067"/>
          <a:ext cx="2385706" cy="499782"/>
        </a:xfrm>
        <a:prstGeom xmlns:a="http://schemas.openxmlformats.org/drawingml/2006/main" prst="rect">
          <a:avLst/>
        </a:prstGeom>
        <a:noFill xmlns:a="http://schemas.openxmlformats.org/drawingml/2006/main"/>
        <a:ln xmlns:a="http://schemas.openxmlformats.org/drawingml/2006/main" w="6350"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500" b="0" i="0" baseline="0">
              <a:solidFill>
                <a:schemeClr val="tx1">
                  <a:lumMod val="50000"/>
                  <a:lumOff val="50000"/>
                </a:schemeClr>
              </a:solidFill>
            </a:rPr>
            <a:t>Estimated Very-</a:t>
          </a:r>
        </a:p>
        <a:p xmlns:a="http://schemas.openxmlformats.org/drawingml/2006/main">
          <a:pPr algn="ctr"/>
          <a:r>
            <a:rPr lang="en-GB" sz="1500" b="0" i="0" baseline="0">
              <a:solidFill>
                <a:schemeClr val="tx1">
                  <a:lumMod val="50000"/>
                  <a:lumOff val="50000"/>
                </a:schemeClr>
              </a:solidFill>
            </a:rPr>
            <a:t>Weakly-Constrained</a:t>
          </a:r>
        </a:p>
      </cdr:txBody>
    </cdr:sp>
  </cdr:relSizeAnchor>
  <cdr:relSizeAnchor xmlns:cdr="http://schemas.openxmlformats.org/drawingml/2006/chartDrawing">
    <cdr:from>
      <cdr:x>0.22046</cdr:x>
      <cdr:y>0.58924</cdr:y>
    </cdr:from>
    <cdr:to>
      <cdr:x>0.43057</cdr:x>
      <cdr:y>0.63477</cdr:y>
    </cdr:to>
    <cdr:sp macro="" textlink="">
      <cdr:nvSpPr>
        <cdr:cNvPr id="55" name="TextBox 32">
          <a:extLst xmlns:a="http://schemas.openxmlformats.org/drawingml/2006/main">
            <a:ext uri="{FF2B5EF4-FFF2-40B4-BE49-F238E27FC236}">
              <a16:creationId xmlns:a16="http://schemas.microsoft.com/office/drawing/2014/main" id="{7E12AF2D-DC0F-4BD2-89CA-38E4E8C6E9CF}"/>
            </a:ext>
          </a:extLst>
        </cdr:cNvPr>
        <cdr:cNvSpPr txBox="1"/>
      </cdr:nvSpPr>
      <cdr:spPr>
        <a:xfrm xmlns:a="http://schemas.openxmlformats.org/drawingml/2006/main" rot="20026911">
          <a:off x="2419058" y="5440372"/>
          <a:ext cx="2305516" cy="420374"/>
        </a:xfrm>
        <a:prstGeom xmlns:a="http://schemas.openxmlformats.org/drawingml/2006/main" prst="rect">
          <a:avLst/>
        </a:prstGeom>
        <a:noFill xmlns:a="http://schemas.openxmlformats.org/drawingml/2006/main"/>
        <a:ln xmlns:a="http://schemas.openxmlformats.org/drawingml/2006/main" w="6350"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600" b="0" i="0" baseline="0">
              <a:solidFill>
                <a:schemeClr val="tx1"/>
              </a:solidFill>
            </a:rPr>
            <a:t>Weakly-Aligned to CCCC</a:t>
          </a:r>
        </a:p>
      </cdr:txBody>
    </cdr:sp>
  </cdr:relSizeAnchor>
  <cdr:relSizeAnchor xmlns:cdr="http://schemas.openxmlformats.org/drawingml/2006/chartDrawing">
    <cdr:from>
      <cdr:x>0.78472</cdr:x>
      <cdr:y>0.71157</cdr:y>
    </cdr:from>
    <cdr:to>
      <cdr:x>0.83102</cdr:x>
      <cdr:y>0.74692</cdr:y>
    </cdr:to>
    <cdr:sp macro="" textlink="">
      <cdr:nvSpPr>
        <cdr:cNvPr id="57" name="TextBox 1">
          <a:extLst xmlns:a="http://schemas.openxmlformats.org/drawingml/2006/main">
            <a:ext uri="{FF2B5EF4-FFF2-40B4-BE49-F238E27FC236}">
              <a16:creationId xmlns:a16="http://schemas.microsoft.com/office/drawing/2014/main" id="{9F133AA4-1308-45EF-9CB6-A58B84DB92F6}"/>
            </a:ext>
          </a:extLst>
        </cdr:cNvPr>
        <cdr:cNvSpPr txBox="1"/>
      </cdr:nvSpPr>
      <cdr:spPr>
        <a:xfrm xmlns:a="http://schemas.openxmlformats.org/drawingml/2006/main">
          <a:off x="8610600" y="6569855"/>
          <a:ext cx="508000" cy="32638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600" b="1">
              <a:solidFill>
                <a:schemeClr val="tx1">
                  <a:lumMod val="50000"/>
                  <a:lumOff val="50000"/>
                </a:schemeClr>
              </a:solidFill>
            </a:rPr>
            <a:t>WC</a:t>
          </a:r>
        </a:p>
      </cdr:txBody>
    </cdr:sp>
  </cdr:relSizeAnchor>
  <cdr:relSizeAnchor xmlns:cdr="http://schemas.openxmlformats.org/drawingml/2006/chartDrawing">
    <cdr:from>
      <cdr:x>0.78241</cdr:x>
      <cdr:y>0.67874</cdr:y>
    </cdr:from>
    <cdr:to>
      <cdr:x>0.84433</cdr:x>
      <cdr:y>0.71409</cdr:y>
    </cdr:to>
    <cdr:sp macro="" textlink="">
      <cdr:nvSpPr>
        <cdr:cNvPr id="59" name="TextBox 1">
          <a:extLst xmlns:a="http://schemas.openxmlformats.org/drawingml/2006/main">
            <a:ext uri="{FF2B5EF4-FFF2-40B4-BE49-F238E27FC236}">
              <a16:creationId xmlns:a16="http://schemas.microsoft.com/office/drawing/2014/main" id="{9F133AA4-1308-45EF-9CB6-A58B84DB92F6}"/>
            </a:ext>
          </a:extLst>
        </cdr:cNvPr>
        <cdr:cNvSpPr txBox="1"/>
      </cdr:nvSpPr>
      <cdr:spPr>
        <a:xfrm xmlns:a="http://schemas.openxmlformats.org/drawingml/2006/main">
          <a:off x="8585176" y="6266699"/>
          <a:ext cx="679474" cy="32638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600" b="1">
              <a:solidFill>
                <a:schemeClr val="tx1">
                  <a:lumMod val="50000"/>
                  <a:lumOff val="50000"/>
                </a:schemeClr>
              </a:solidFill>
            </a:rPr>
            <a:t>VWC</a:t>
          </a:r>
        </a:p>
      </cdr:txBody>
    </cdr:sp>
  </cdr:relSizeAnchor>
  <cdr:relSizeAnchor xmlns:cdr="http://schemas.openxmlformats.org/drawingml/2006/chartDrawing">
    <cdr:from>
      <cdr:x>0.21007</cdr:x>
      <cdr:y>0.3461</cdr:y>
    </cdr:from>
    <cdr:to>
      <cdr:x>0.78704</cdr:x>
      <cdr:y>0.69739</cdr:y>
    </cdr:to>
    <cdr:cxnSp macro="">
      <cdr:nvCxnSpPr>
        <cdr:cNvPr id="33" name="Straight Connector 32">
          <a:extLst xmlns:a="http://schemas.openxmlformats.org/drawingml/2006/main">
            <a:ext uri="{FF2B5EF4-FFF2-40B4-BE49-F238E27FC236}">
              <a16:creationId xmlns:a16="http://schemas.microsoft.com/office/drawing/2014/main" id="{404B501A-C6DE-49F0-ABC5-1C376233ABE0}"/>
            </a:ext>
          </a:extLst>
        </cdr:cNvPr>
        <cdr:cNvCxnSpPr/>
      </cdr:nvCxnSpPr>
      <cdr:spPr>
        <a:xfrm xmlns:a="http://schemas.openxmlformats.org/drawingml/2006/main">
          <a:off x="2305056" y="3195507"/>
          <a:ext cx="6330944" cy="3243393"/>
        </a:xfrm>
        <a:prstGeom xmlns:a="http://schemas.openxmlformats.org/drawingml/2006/main" prst="line">
          <a:avLst/>
        </a:prstGeom>
        <a:ln xmlns:a="http://schemas.openxmlformats.org/drawingml/2006/main" w="28575">
          <a:solidFill>
            <a:schemeClr val="bg1">
              <a:lumMod val="65000"/>
              <a:alpha val="65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0.21354</cdr:x>
      <cdr:y>0.34525</cdr:y>
    </cdr:from>
    <cdr:to>
      <cdr:x>0.78704</cdr:x>
      <cdr:y>0.54713</cdr:y>
    </cdr:to>
    <cdr:cxnSp macro="">
      <cdr:nvCxnSpPr>
        <cdr:cNvPr id="35" name="Straight Connector 34">
          <a:extLst xmlns:a="http://schemas.openxmlformats.org/drawingml/2006/main">
            <a:ext uri="{FF2B5EF4-FFF2-40B4-BE49-F238E27FC236}">
              <a16:creationId xmlns:a16="http://schemas.microsoft.com/office/drawing/2014/main" id="{27EB65E5-005C-4CB3-A263-0D2E9EA4AAF7}"/>
            </a:ext>
          </a:extLst>
        </cdr:cNvPr>
        <cdr:cNvCxnSpPr/>
      </cdr:nvCxnSpPr>
      <cdr:spPr>
        <a:xfrm xmlns:a="http://schemas.openxmlformats.org/drawingml/2006/main" flipV="1">
          <a:off x="2343132" y="3187700"/>
          <a:ext cx="6292868" cy="1863897"/>
        </a:xfrm>
        <a:prstGeom xmlns:a="http://schemas.openxmlformats.org/drawingml/2006/main" prst="line">
          <a:avLst/>
        </a:prstGeom>
        <a:ln xmlns:a="http://schemas.openxmlformats.org/drawingml/2006/main" w="25400">
          <a:solidFill>
            <a:schemeClr val="tx1">
              <a:alpha val="65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0.39442</cdr:x>
      <cdr:y>0.20892</cdr:y>
    </cdr:from>
    <cdr:to>
      <cdr:x>0.60068</cdr:x>
      <cdr:y>0.27296</cdr:y>
    </cdr:to>
    <cdr:sp macro="" textlink="">
      <cdr:nvSpPr>
        <cdr:cNvPr id="2" name="Oval 1">
          <a:extLst xmlns:a="http://schemas.openxmlformats.org/drawingml/2006/main">
            <a:ext uri="{FF2B5EF4-FFF2-40B4-BE49-F238E27FC236}">
              <a16:creationId xmlns:a16="http://schemas.microsoft.com/office/drawing/2014/main" id="{57B431F1-47CF-46C4-A6A1-6F68EE0CF39B}"/>
            </a:ext>
          </a:extLst>
        </cdr:cNvPr>
        <cdr:cNvSpPr/>
      </cdr:nvSpPr>
      <cdr:spPr>
        <a:xfrm xmlns:a="http://schemas.openxmlformats.org/drawingml/2006/main" rot="456484">
          <a:off x="4327858" y="1928942"/>
          <a:ext cx="2263314" cy="591275"/>
        </a:xfrm>
        <a:prstGeom xmlns:a="http://schemas.openxmlformats.org/drawingml/2006/main" prst="ellipse">
          <a:avLst/>
        </a:prstGeom>
        <a:noFill xmlns:a="http://schemas.openxmlformats.org/drawingml/2006/main"/>
        <a:ln xmlns:a="http://schemas.openxmlformats.org/drawingml/2006/main" w="12700">
          <a:solidFill>
            <a:schemeClr val="tx1">
              <a:lumMod val="75000"/>
              <a:lumOff val="25000"/>
            </a:schemeClr>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0.70486</cdr:x>
      <cdr:y>0.23563</cdr:y>
    </cdr:from>
    <cdr:to>
      <cdr:x>0.75116</cdr:x>
      <cdr:y>0.27098</cdr:y>
    </cdr:to>
    <cdr:sp macro="" textlink="">
      <cdr:nvSpPr>
        <cdr:cNvPr id="31" name="TextBox 1">
          <a:extLst xmlns:a="http://schemas.openxmlformats.org/drawingml/2006/main">
            <a:ext uri="{FF2B5EF4-FFF2-40B4-BE49-F238E27FC236}">
              <a16:creationId xmlns:a16="http://schemas.microsoft.com/office/drawing/2014/main" id="{B86CD5B9-6491-449C-9E2F-480C90C7EE47}"/>
            </a:ext>
          </a:extLst>
        </cdr:cNvPr>
        <cdr:cNvSpPr txBox="1"/>
      </cdr:nvSpPr>
      <cdr:spPr>
        <a:xfrm xmlns:a="http://schemas.openxmlformats.org/drawingml/2006/main">
          <a:off x="7734265" y="2175582"/>
          <a:ext cx="508041" cy="32638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chemeClr val="bg1">
                  <a:lumMod val="75000"/>
                </a:schemeClr>
              </a:solidFill>
            </a:rPr>
            <a:t>??</a:t>
          </a:r>
        </a:p>
      </cdr:txBody>
    </cdr:sp>
  </cdr:relSizeAnchor>
  <cdr:relSizeAnchor xmlns:cdr="http://schemas.openxmlformats.org/drawingml/2006/chartDrawing">
    <cdr:from>
      <cdr:x>0.44098</cdr:x>
      <cdr:y>0.20672</cdr:y>
    </cdr:from>
    <cdr:to>
      <cdr:x>0.54861</cdr:x>
      <cdr:y>0.27299</cdr:y>
    </cdr:to>
    <cdr:sp macro="" textlink="">
      <cdr:nvSpPr>
        <cdr:cNvPr id="34" name="TextBox 1">
          <a:extLst xmlns:a="http://schemas.openxmlformats.org/drawingml/2006/main">
            <a:ext uri="{FF2B5EF4-FFF2-40B4-BE49-F238E27FC236}">
              <a16:creationId xmlns:a16="http://schemas.microsoft.com/office/drawing/2014/main" id="{37EC7E2D-5F9F-4248-9B04-7D9EBA923547}"/>
            </a:ext>
          </a:extLst>
        </cdr:cNvPr>
        <cdr:cNvSpPr txBox="1"/>
      </cdr:nvSpPr>
      <cdr:spPr>
        <a:xfrm xmlns:a="http://schemas.openxmlformats.org/drawingml/2006/main">
          <a:off x="4838755" y="1908657"/>
          <a:ext cx="1181045" cy="61186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0">
              <a:solidFill>
                <a:schemeClr val="tx1">
                  <a:lumMod val="75000"/>
                  <a:lumOff val="25000"/>
                </a:schemeClr>
              </a:solidFill>
            </a:rPr>
            <a:t>Youth</a:t>
          </a:r>
        </a:p>
        <a:p xmlns:a="http://schemas.openxmlformats.org/drawingml/2006/main">
          <a:pPr algn="ctr"/>
          <a:r>
            <a:rPr lang="en-GB" sz="1600" b="0" baseline="0">
              <a:solidFill>
                <a:schemeClr val="tx1">
                  <a:lumMod val="75000"/>
                  <a:lumOff val="25000"/>
                </a:schemeClr>
              </a:solidFill>
            </a:rPr>
            <a:t> infuence?</a:t>
          </a:r>
          <a:endParaRPr lang="en-GB" sz="1600" b="0">
            <a:solidFill>
              <a:schemeClr val="tx1">
                <a:lumMod val="75000"/>
                <a:lumOff val="25000"/>
              </a:schemeClr>
            </a:solidFill>
          </a:endParaRPr>
        </a:p>
      </cdr:txBody>
    </cdr:sp>
  </cdr:relSizeAnchor>
  <cdr:relSizeAnchor xmlns:cdr="http://schemas.openxmlformats.org/drawingml/2006/chartDrawing">
    <cdr:from>
      <cdr:x>0.60558</cdr:x>
      <cdr:y>0.22336</cdr:y>
    </cdr:from>
    <cdr:to>
      <cdr:x>0.93019</cdr:x>
      <cdr:y>0.5781</cdr:y>
    </cdr:to>
    <cdr:sp macro="" textlink="">
      <cdr:nvSpPr>
        <cdr:cNvPr id="19" name="Arc 18">
          <a:extLst xmlns:a="http://schemas.openxmlformats.org/drawingml/2006/main">
            <a:ext uri="{FF2B5EF4-FFF2-40B4-BE49-F238E27FC236}">
              <a16:creationId xmlns:a16="http://schemas.microsoft.com/office/drawing/2014/main" id="{B5406A08-8ACC-4BB0-BE51-6F9B860322FE}"/>
            </a:ext>
          </a:extLst>
        </cdr:cNvPr>
        <cdr:cNvSpPr/>
      </cdr:nvSpPr>
      <cdr:spPr>
        <a:xfrm xmlns:a="http://schemas.openxmlformats.org/drawingml/2006/main" rot="18280706">
          <a:off x="6788163" y="1918965"/>
          <a:ext cx="3275335" cy="3561862"/>
        </a:xfrm>
        <a:prstGeom xmlns:a="http://schemas.openxmlformats.org/drawingml/2006/main" prst="arc">
          <a:avLst>
            <a:gd name="adj1" fmla="val 15605655"/>
            <a:gd name="adj2" fmla="val 21369787"/>
          </a:avLst>
        </a:prstGeom>
        <a:ln xmlns:a="http://schemas.openxmlformats.org/drawingml/2006/main" w="19050">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rtlCol="0" anchor="t"/>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endParaRPr lang="en-GB" sz="1100">
            <a:solidFill>
              <a:schemeClr val="accent6">
                <a:lumMod val="40000"/>
                <a:lumOff val="60000"/>
              </a:schemeClr>
            </a:solidFill>
          </a:endParaRPr>
        </a:p>
      </cdr:txBody>
    </cdr:sp>
  </cdr:relSizeAnchor>
  <cdr:relSizeAnchor xmlns:cdr="http://schemas.openxmlformats.org/drawingml/2006/chartDrawing">
    <cdr:from>
      <cdr:x>0.78704</cdr:x>
      <cdr:y>0.32806</cdr:y>
    </cdr:from>
    <cdr:to>
      <cdr:x>0.84491</cdr:x>
      <cdr:y>0.36451</cdr:y>
    </cdr:to>
    <cdr:sp macro="" textlink="">
      <cdr:nvSpPr>
        <cdr:cNvPr id="62" name="TextBox 1">
          <a:extLst xmlns:a="http://schemas.openxmlformats.org/drawingml/2006/main">
            <a:ext uri="{FF2B5EF4-FFF2-40B4-BE49-F238E27FC236}">
              <a16:creationId xmlns:a16="http://schemas.microsoft.com/office/drawing/2014/main" id="{C4405D7D-6D04-428F-8C35-AB7989633B5D}"/>
            </a:ext>
          </a:extLst>
        </cdr:cNvPr>
        <cdr:cNvSpPr txBox="1"/>
      </cdr:nvSpPr>
      <cdr:spPr>
        <a:xfrm xmlns:a="http://schemas.openxmlformats.org/drawingml/2006/main">
          <a:off x="8636000" y="3028951"/>
          <a:ext cx="635000" cy="3365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600" b="1">
              <a:solidFill>
                <a:schemeClr val="tx1"/>
              </a:solidFill>
            </a:rPr>
            <a:t>VWA</a:t>
          </a:r>
        </a:p>
      </cdr:txBody>
    </cdr:sp>
  </cdr:relSizeAnchor>
  <cdr:relSizeAnchor xmlns:cdr="http://schemas.openxmlformats.org/drawingml/2006/chartDrawing">
    <cdr:from>
      <cdr:x>0.78472</cdr:x>
      <cdr:y>0.29505</cdr:y>
    </cdr:from>
    <cdr:to>
      <cdr:x>0.83275</cdr:x>
      <cdr:y>0.32806</cdr:y>
    </cdr:to>
    <cdr:sp macro="" textlink="">
      <cdr:nvSpPr>
        <cdr:cNvPr id="61" name="TextBox 1">
          <a:extLst xmlns:a="http://schemas.openxmlformats.org/drawingml/2006/main">
            <a:ext uri="{FF2B5EF4-FFF2-40B4-BE49-F238E27FC236}">
              <a16:creationId xmlns:a16="http://schemas.microsoft.com/office/drawing/2014/main" id="{C4405D7D-6D04-428F-8C35-AB7989633B5D}"/>
            </a:ext>
          </a:extLst>
        </cdr:cNvPr>
        <cdr:cNvSpPr txBox="1"/>
      </cdr:nvSpPr>
      <cdr:spPr>
        <a:xfrm xmlns:a="http://schemas.openxmlformats.org/drawingml/2006/main">
          <a:off x="8610576" y="2724151"/>
          <a:ext cx="527074" cy="304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600" b="1">
              <a:solidFill>
                <a:schemeClr val="tx1"/>
              </a:solidFill>
            </a:rPr>
            <a:t>WA</a:t>
          </a:r>
        </a:p>
      </cdr:txBody>
    </cdr:sp>
  </cdr:relSizeAnchor>
  <cdr:relSizeAnchor xmlns:cdr="http://schemas.openxmlformats.org/drawingml/2006/chartDrawing">
    <cdr:from>
      <cdr:x>0.1103</cdr:x>
      <cdr:y>0.7868</cdr:y>
    </cdr:from>
    <cdr:to>
      <cdr:x>0.48322</cdr:x>
      <cdr:y>0.90303</cdr:y>
    </cdr:to>
    <cdr:sp macro="" textlink="">
      <cdr:nvSpPr>
        <cdr:cNvPr id="20" name="Text Box 2">
          <a:extLst xmlns:a="http://schemas.openxmlformats.org/drawingml/2006/main">
            <a:ext uri="{FF2B5EF4-FFF2-40B4-BE49-F238E27FC236}">
              <a16:creationId xmlns:a16="http://schemas.microsoft.com/office/drawing/2014/main" id="{52BB8E59-99B0-4D31-9F7F-FD69947663C6}"/>
            </a:ext>
          </a:extLst>
        </cdr:cNvPr>
        <cdr:cNvSpPr txBox="1">
          <a:spLocks xmlns:a="http://schemas.openxmlformats.org/drawingml/2006/main" noChangeArrowheads="1"/>
        </cdr:cNvSpPr>
      </cdr:nvSpPr>
      <cdr:spPr bwMode="auto">
        <a:xfrm xmlns:a="http://schemas.openxmlformats.org/drawingml/2006/main">
          <a:off x="1210310" y="7264400"/>
          <a:ext cx="4091940" cy="1073149"/>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rot="0" vert="horz" wrap="square" lIns="91440" tIns="45720" rIns="91440" bIns="45720" anchor="t" anchorCtr="0">
          <a:noAutofit/>
        </a:bodyPr>
        <a:lstStyle xmlns:a="http://schemas.openxmlformats.org/drawingml/2006/main"/>
        <a:p xmlns:a="http://schemas.openxmlformats.org/drawingml/2006/main">
          <a:pPr algn="ctr">
            <a:lnSpc>
              <a:spcPct val="115000"/>
            </a:lnSpc>
            <a:spcAft>
              <a:spcPts val="1000"/>
            </a:spcAft>
          </a:pPr>
          <a:r>
            <a:rPr lang="en-US" sz="1800">
              <a:effectLst/>
              <a:latin typeface="Times New Roman" panose="02020603050405020304" pitchFamily="18" charset="0"/>
              <a:ea typeface="Calibri" panose="020F0502020204030204" pitchFamily="34" charset="0"/>
              <a:cs typeface="Calibri" panose="020F0502020204030204" pitchFamily="34" charset="0"/>
            </a:rPr>
            <a:t>Response ‘</a:t>
          </a:r>
          <a:r>
            <a:rPr lang="en-US" sz="1800" i="1">
              <a:effectLst/>
              <a:latin typeface="Times New Roman" panose="02020603050405020304" pitchFamily="18" charset="0"/>
              <a:ea typeface="Calibri" panose="020F0502020204030204" pitchFamily="34" charset="0"/>
              <a:cs typeface="Calibri" panose="020F0502020204030204" pitchFamily="34" charset="0"/>
            </a:rPr>
            <a:t>can personally do more</a:t>
          </a:r>
          <a:r>
            <a:rPr lang="en-US" sz="1800">
              <a:effectLst/>
              <a:latin typeface="Times New Roman" panose="02020603050405020304" pitchFamily="18" charset="0"/>
              <a:ea typeface="Calibri" panose="020F0502020204030204" pitchFamily="34" charset="0"/>
              <a:cs typeface="Calibri" panose="020F0502020204030204" pitchFamily="34" charset="0"/>
            </a:rPr>
            <a:t>’ to the question: ‘</a:t>
          </a:r>
          <a:r>
            <a:rPr lang="en-US" sz="1800" i="1">
              <a:effectLst/>
              <a:latin typeface="Times New Roman" panose="02020603050405020304" pitchFamily="18" charset="0"/>
              <a:ea typeface="Calibri" panose="020F0502020204030204" pitchFamily="34" charset="0"/>
              <a:cs typeface="Calibri" panose="020F0502020204030204" pitchFamily="34" charset="0"/>
            </a:rPr>
            <a:t>Do you think you could be doing more to tackle climate change?’</a:t>
          </a:r>
          <a:endParaRPr lang="en-GB" sz="1800">
            <a:effectLst/>
            <a:latin typeface="Calibri" panose="020F0502020204030204" pitchFamily="34" charset="0"/>
            <a:ea typeface="Calibri" panose="020F0502020204030204" pitchFamily="34" charset="0"/>
            <a:cs typeface="Times New Roman" panose="02020603050405020304" pitchFamily="18" charset="0"/>
          </a:endParaRPr>
        </a:p>
      </cdr:txBody>
    </cdr:sp>
  </cdr:relSizeAnchor>
</c:userShapes>
</file>

<file path=xl/drawings/drawing87.xml><?xml version="1.0" encoding="utf-8"?>
<c:userShapes xmlns:c="http://schemas.openxmlformats.org/drawingml/2006/chart">
  <cdr:relSizeAnchor xmlns:cdr="http://schemas.openxmlformats.org/drawingml/2006/chartDrawing">
    <cdr:from>
      <cdr:x>0.47407</cdr:x>
      <cdr:y>0.20762</cdr:y>
    </cdr:from>
    <cdr:to>
      <cdr:x>0.59357</cdr:x>
      <cdr:y>0.24574</cdr:y>
    </cdr:to>
    <cdr:sp macro="" textlink="">
      <cdr:nvSpPr>
        <cdr:cNvPr id="2" name="Arrow: Right 1">
          <a:extLst xmlns:a="http://schemas.openxmlformats.org/drawingml/2006/main">
            <a:ext uri="{FF2B5EF4-FFF2-40B4-BE49-F238E27FC236}">
              <a16:creationId xmlns:a16="http://schemas.microsoft.com/office/drawing/2014/main" id="{D27E1361-15B9-4B84-9EC5-03D77C40E920}"/>
            </a:ext>
          </a:extLst>
        </cdr:cNvPr>
        <cdr:cNvSpPr/>
      </cdr:nvSpPr>
      <cdr:spPr>
        <a:xfrm xmlns:a="http://schemas.openxmlformats.org/drawingml/2006/main">
          <a:off x="5340380" y="1625577"/>
          <a:ext cx="1346155" cy="298463"/>
        </a:xfrm>
        <a:prstGeom xmlns:a="http://schemas.openxmlformats.org/drawingml/2006/main" prst="rightArrow">
          <a:avLst/>
        </a:prstGeom>
        <a:solidFill xmlns:a="http://schemas.openxmlformats.org/drawingml/2006/main">
          <a:schemeClr val="bg1">
            <a:lumMod val="65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0.28917</cdr:x>
      <cdr:y>0.1768</cdr:y>
    </cdr:from>
    <cdr:to>
      <cdr:x>0.47914</cdr:x>
      <cdr:y>0.26115</cdr:y>
    </cdr:to>
    <cdr:sp macro="" textlink="">
      <cdr:nvSpPr>
        <cdr:cNvPr id="3" name="TextBox 2">
          <a:extLst xmlns:a="http://schemas.openxmlformats.org/drawingml/2006/main">
            <a:ext uri="{FF2B5EF4-FFF2-40B4-BE49-F238E27FC236}">
              <a16:creationId xmlns:a16="http://schemas.microsoft.com/office/drawing/2014/main" id="{C97BA960-09E5-4B85-9380-1020AED0A44B}"/>
            </a:ext>
          </a:extLst>
        </cdr:cNvPr>
        <cdr:cNvSpPr txBox="1"/>
      </cdr:nvSpPr>
      <cdr:spPr>
        <a:xfrm xmlns:a="http://schemas.openxmlformats.org/drawingml/2006/main">
          <a:off x="3257513" y="1384292"/>
          <a:ext cx="2139988" cy="660423"/>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nchor="ctr"/>
        <a:lstStyle xmlns:a="http://schemas.openxmlformats.org/drawingml/2006/main"/>
        <a:p xmlns:a="http://schemas.openxmlformats.org/drawingml/2006/main">
          <a:pPr algn="ctr"/>
          <a:r>
            <a:rPr lang="en-GB" sz="1600">
              <a:solidFill>
                <a:schemeClr val="bg1">
                  <a:lumMod val="50000"/>
                </a:schemeClr>
              </a:solidFill>
            </a:rPr>
            <a:t>All fall below threshold of a single Group</a:t>
          </a:r>
        </a:p>
      </cdr:txBody>
    </cdr:sp>
  </cdr:relSizeAnchor>
  <cdr:relSizeAnchor xmlns:cdr="http://schemas.openxmlformats.org/drawingml/2006/chartDrawing">
    <cdr:from>
      <cdr:x>0.82187</cdr:x>
      <cdr:y>0.23601</cdr:y>
    </cdr:from>
    <cdr:to>
      <cdr:x>0.83145</cdr:x>
      <cdr:y>0.55556</cdr:y>
    </cdr:to>
    <cdr:sp macro="" textlink="">
      <cdr:nvSpPr>
        <cdr:cNvPr id="4" name="Arrow: Right 3">
          <a:extLst xmlns:a="http://schemas.openxmlformats.org/drawingml/2006/main">
            <a:ext uri="{FF2B5EF4-FFF2-40B4-BE49-F238E27FC236}">
              <a16:creationId xmlns:a16="http://schemas.microsoft.com/office/drawing/2014/main" id="{4702135E-FC9D-43B8-8053-32191BF05BB2}"/>
            </a:ext>
          </a:extLst>
        </cdr:cNvPr>
        <cdr:cNvSpPr/>
      </cdr:nvSpPr>
      <cdr:spPr>
        <a:xfrm xmlns:a="http://schemas.openxmlformats.org/drawingml/2006/main" rot="16200000">
          <a:off x="8061341" y="3044837"/>
          <a:ext cx="2501900" cy="107926"/>
        </a:xfrm>
        <a:prstGeom xmlns:a="http://schemas.openxmlformats.org/drawingml/2006/main" prst="rightArrow">
          <a:avLst>
            <a:gd name="adj1" fmla="val 50000"/>
            <a:gd name="adj2" fmla="val 122308"/>
          </a:avLst>
        </a:prstGeom>
        <a:solidFill xmlns:a="http://schemas.openxmlformats.org/drawingml/2006/main">
          <a:schemeClr val="bg1">
            <a:lumMod val="65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0.82413</cdr:x>
      <cdr:y>0.26927</cdr:y>
    </cdr:from>
    <cdr:to>
      <cdr:x>0.93574</cdr:x>
      <cdr:y>0.49554</cdr:y>
    </cdr:to>
    <cdr:sp macro="" textlink="">
      <cdr:nvSpPr>
        <cdr:cNvPr id="5" name="TextBox 1">
          <a:extLst xmlns:a="http://schemas.openxmlformats.org/drawingml/2006/main">
            <a:ext uri="{FF2B5EF4-FFF2-40B4-BE49-F238E27FC236}">
              <a16:creationId xmlns:a16="http://schemas.microsoft.com/office/drawing/2014/main" id="{3F7DC24F-EF7D-4869-B37E-CD4375965D27}"/>
            </a:ext>
          </a:extLst>
        </cdr:cNvPr>
        <cdr:cNvSpPr txBox="1"/>
      </cdr:nvSpPr>
      <cdr:spPr>
        <a:xfrm xmlns:a="http://schemas.openxmlformats.org/drawingml/2006/main">
          <a:off x="9283700" y="2108239"/>
          <a:ext cx="1257276" cy="1771592"/>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500">
              <a:solidFill>
                <a:schemeClr val="bg1">
                  <a:lumMod val="50000"/>
                </a:schemeClr>
              </a:solidFill>
            </a:rPr>
            <a:t>Very low population. Without</a:t>
          </a:r>
          <a:r>
            <a:rPr lang="en-GB" sz="1500" baseline="0">
              <a:solidFill>
                <a:schemeClr val="bg1">
                  <a:lumMod val="50000"/>
                </a:schemeClr>
              </a:solidFill>
            </a:rPr>
            <a:t> its </a:t>
          </a:r>
          <a:r>
            <a:rPr lang="en-GB" sz="1500">
              <a:solidFill>
                <a:schemeClr val="bg1">
                  <a:lumMod val="50000"/>
                </a:schemeClr>
              </a:solidFill>
            </a:rPr>
            <a:t>single Group, Qatar would move here</a:t>
          </a:r>
        </a:p>
      </cdr:txBody>
    </cdr:sp>
  </cdr:relSizeAnchor>
  <cdr:relSizeAnchor xmlns:cdr="http://schemas.openxmlformats.org/drawingml/2006/chartDrawing">
    <cdr:from>
      <cdr:x>0.6133</cdr:x>
      <cdr:y>0.23439</cdr:y>
    </cdr:from>
    <cdr:to>
      <cdr:x>0.6257</cdr:x>
      <cdr:y>0.46148</cdr:y>
    </cdr:to>
    <cdr:sp macro="" textlink="">
      <cdr:nvSpPr>
        <cdr:cNvPr id="6" name="Arrow: Right 5">
          <a:extLst xmlns:a="http://schemas.openxmlformats.org/drawingml/2006/main">
            <a:ext uri="{FF2B5EF4-FFF2-40B4-BE49-F238E27FC236}">
              <a16:creationId xmlns:a16="http://schemas.microsoft.com/office/drawing/2014/main" id="{445121D8-B843-42D7-B01D-E8A2FB8BFB3B}"/>
            </a:ext>
          </a:extLst>
        </cdr:cNvPr>
        <cdr:cNvSpPr/>
      </cdr:nvSpPr>
      <cdr:spPr>
        <a:xfrm xmlns:a="http://schemas.openxmlformats.org/drawingml/2006/main" rot="5400000">
          <a:off x="6089645" y="2654299"/>
          <a:ext cx="1778001" cy="139707"/>
        </a:xfrm>
        <a:prstGeom xmlns:a="http://schemas.openxmlformats.org/drawingml/2006/main" prst="rightArrow">
          <a:avLst>
            <a:gd name="adj1" fmla="val 50000"/>
            <a:gd name="adj2" fmla="val 122308"/>
          </a:avLst>
        </a:prstGeom>
        <a:solidFill xmlns:a="http://schemas.openxmlformats.org/drawingml/2006/main">
          <a:schemeClr val="bg1">
            <a:lumMod val="65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0.41038</cdr:x>
      <cdr:y>0.30738</cdr:y>
    </cdr:from>
    <cdr:to>
      <cdr:x>0.62345</cdr:x>
      <cdr:y>0.38281</cdr:y>
    </cdr:to>
    <cdr:sp macro="" textlink="">
      <cdr:nvSpPr>
        <cdr:cNvPr id="7" name="TextBox 1">
          <a:extLst xmlns:a="http://schemas.openxmlformats.org/drawingml/2006/main">
            <a:ext uri="{FF2B5EF4-FFF2-40B4-BE49-F238E27FC236}">
              <a16:creationId xmlns:a16="http://schemas.microsoft.com/office/drawing/2014/main" id="{137F7B4B-5B08-47C9-88CD-A83CDDF74456}"/>
            </a:ext>
          </a:extLst>
        </cdr:cNvPr>
        <cdr:cNvSpPr txBox="1"/>
      </cdr:nvSpPr>
      <cdr:spPr>
        <a:xfrm xmlns:a="http://schemas.openxmlformats.org/drawingml/2006/main">
          <a:off x="4622848" y="2406640"/>
          <a:ext cx="2400212" cy="590583"/>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500">
              <a:solidFill>
                <a:schemeClr val="bg1">
                  <a:lumMod val="50000"/>
                </a:schemeClr>
              </a:solidFill>
            </a:rPr>
            <a:t>With</a:t>
          </a:r>
          <a:r>
            <a:rPr lang="en-GB" sz="1500" baseline="0">
              <a:solidFill>
                <a:schemeClr val="bg1">
                  <a:lumMod val="50000"/>
                </a:schemeClr>
              </a:solidFill>
            </a:rPr>
            <a:t> just a single </a:t>
          </a:r>
          <a:r>
            <a:rPr lang="en-GB" sz="1500">
              <a:solidFill>
                <a:schemeClr val="bg1">
                  <a:lumMod val="50000"/>
                </a:schemeClr>
              </a:solidFill>
            </a:rPr>
            <a:t>Group, Singapore would move here</a:t>
          </a:r>
        </a:p>
      </cdr:txBody>
    </cdr:sp>
  </cdr:relSizeAnchor>
  <cdr:relSizeAnchor xmlns:cdr="http://schemas.openxmlformats.org/drawingml/2006/chartDrawing">
    <cdr:from>
      <cdr:x>0.10962</cdr:x>
      <cdr:y>0.30029</cdr:y>
    </cdr:from>
    <cdr:to>
      <cdr:x>0.20404</cdr:x>
      <cdr:y>0.3847</cdr:y>
    </cdr:to>
    <cdr:sp macro="" textlink="">
      <cdr:nvSpPr>
        <cdr:cNvPr id="8" name="TextBox 1">
          <a:extLst xmlns:a="http://schemas.openxmlformats.org/drawingml/2006/main">
            <a:ext uri="{FF2B5EF4-FFF2-40B4-BE49-F238E27FC236}">
              <a16:creationId xmlns:a16="http://schemas.microsoft.com/office/drawing/2014/main" id="{55E1461F-001E-47D6-9DB7-B2F55D90ACD6}"/>
            </a:ext>
          </a:extLst>
        </cdr:cNvPr>
        <cdr:cNvSpPr txBox="1"/>
      </cdr:nvSpPr>
      <cdr:spPr>
        <a:xfrm xmlns:a="http://schemas.openxmlformats.org/drawingml/2006/main">
          <a:off x="1250555" y="2349511"/>
          <a:ext cx="1077173" cy="660388"/>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1">
              <a:solidFill>
                <a:schemeClr val="tx1">
                  <a:lumMod val="75000"/>
                  <a:lumOff val="25000"/>
                </a:schemeClr>
              </a:solidFill>
            </a:rPr>
            <a:t>R</a:t>
          </a:r>
          <a:r>
            <a:rPr lang="en-GB" sz="1600" b="1" baseline="0">
              <a:solidFill>
                <a:schemeClr val="tx1">
                  <a:lumMod val="75000"/>
                  <a:lumOff val="25000"/>
                </a:schemeClr>
              </a:solidFill>
            </a:rPr>
            <a:t> = 0.866</a:t>
          </a:r>
        </a:p>
        <a:p xmlns:a="http://schemas.openxmlformats.org/drawingml/2006/main">
          <a:pPr algn="ctr"/>
          <a:r>
            <a:rPr lang="en-GB" sz="1400" b="1" baseline="0">
              <a:solidFill>
                <a:schemeClr val="tx1">
                  <a:lumMod val="75000"/>
                  <a:lumOff val="25000"/>
                </a:schemeClr>
              </a:solidFill>
            </a:rPr>
            <a:t>p = 1.3E-9</a:t>
          </a:r>
        </a:p>
      </cdr:txBody>
    </cdr:sp>
  </cdr:relSizeAnchor>
</c:userShapes>
</file>

<file path=xl/drawings/drawing88.xml><?xml version="1.0" encoding="utf-8"?>
<c:userShapes xmlns:c="http://schemas.openxmlformats.org/drawingml/2006/chart">
  <cdr:relSizeAnchor xmlns:cdr="http://schemas.openxmlformats.org/drawingml/2006/chartDrawing">
    <cdr:from>
      <cdr:x>0.11936</cdr:x>
      <cdr:y>0.35926</cdr:y>
    </cdr:from>
    <cdr:to>
      <cdr:x>0.22375</cdr:x>
      <cdr:y>0.42438</cdr:y>
    </cdr:to>
    <cdr:sp macro="" textlink="">
      <cdr:nvSpPr>
        <cdr:cNvPr id="2" name="TextBox 1">
          <a:extLst xmlns:a="http://schemas.openxmlformats.org/drawingml/2006/main">
            <a:ext uri="{FF2B5EF4-FFF2-40B4-BE49-F238E27FC236}">
              <a16:creationId xmlns:a16="http://schemas.microsoft.com/office/drawing/2014/main" id="{AF63A528-50F8-4C20-A045-2579545B06B8}"/>
            </a:ext>
          </a:extLst>
        </cdr:cNvPr>
        <cdr:cNvSpPr txBox="1"/>
      </cdr:nvSpPr>
      <cdr:spPr>
        <a:xfrm xmlns:a="http://schemas.openxmlformats.org/drawingml/2006/main">
          <a:off x="1356633" y="2796887"/>
          <a:ext cx="1186542" cy="506927"/>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1">
              <a:solidFill>
                <a:schemeClr val="tx1">
                  <a:lumMod val="75000"/>
                  <a:lumOff val="25000"/>
                </a:schemeClr>
              </a:solidFill>
            </a:rPr>
            <a:t>R</a:t>
          </a:r>
          <a:r>
            <a:rPr lang="en-GB" sz="1600" b="1" baseline="0">
              <a:solidFill>
                <a:schemeClr val="tx1">
                  <a:lumMod val="75000"/>
                  <a:lumOff val="25000"/>
                </a:schemeClr>
              </a:solidFill>
            </a:rPr>
            <a:t> = 0.7986</a:t>
          </a:r>
        </a:p>
        <a:p xmlns:a="http://schemas.openxmlformats.org/drawingml/2006/main">
          <a:pPr algn="ctr"/>
          <a:r>
            <a:rPr lang="en-GB" sz="1400" b="1" baseline="0">
              <a:solidFill>
                <a:schemeClr val="tx1">
                  <a:lumMod val="75000"/>
                  <a:lumOff val="25000"/>
                </a:schemeClr>
              </a:solidFill>
            </a:rPr>
            <a:t>p = 2.1E-7</a:t>
          </a:r>
          <a:endParaRPr lang="en-GB" sz="1400" b="1">
            <a:solidFill>
              <a:schemeClr val="tx1">
                <a:lumMod val="75000"/>
                <a:lumOff val="25000"/>
              </a:schemeClr>
            </a:solidFill>
          </a:endParaRPr>
        </a:p>
      </cdr:txBody>
    </cdr:sp>
  </cdr:relSizeAnchor>
  <cdr:relSizeAnchor xmlns:cdr="http://schemas.openxmlformats.org/drawingml/2006/chartDrawing">
    <cdr:from>
      <cdr:x>0.80051</cdr:x>
      <cdr:y>0.4623</cdr:y>
    </cdr:from>
    <cdr:to>
      <cdr:x>0.88076</cdr:x>
      <cdr:y>0.57623</cdr:y>
    </cdr:to>
    <cdr:sp macro="" textlink="">
      <cdr:nvSpPr>
        <cdr:cNvPr id="3" name="Oval 2">
          <a:extLst xmlns:a="http://schemas.openxmlformats.org/drawingml/2006/main">
            <a:ext uri="{FF2B5EF4-FFF2-40B4-BE49-F238E27FC236}">
              <a16:creationId xmlns:a16="http://schemas.microsoft.com/office/drawing/2014/main" id="{91C1C1CF-12B6-44B8-970C-14EBD91141DB}"/>
            </a:ext>
          </a:extLst>
        </cdr:cNvPr>
        <cdr:cNvSpPr/>
      </cdr:nvSpPr>
      <cdr:spPr>
        <a:xfrm xmlns:a="http://schemas.openxmlformats.org/drawingml/2006/main">
          <a:off x="8994797" y="3581409"/>
          <a:ext cx="901715" cy="882616"/>
        </a:xfrm>
        <a:prstGeom xmlns:a="http://schemas.openxmlformats.org/drawingml/2006/main" prst="ellipse">
          <a:avLst/>
        </a:prstGeom>
        <a:noFill xmlns:a="http://schemas.openxmlformats.org/drawingml/2006/main"/>
        <a:ln xmlns:a="http://schemas.openxmlformats.org/drawingml/2006/main" w="25400">
          <a:solidFill>
            <a:schemeClr val="bg1">
              <a:lumMod val="6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0.7406</cdr:x>
      <cdr:y>0.58279</cdr:y>
    </cdr:from>
    <cdr:to>
      <cdr:x>0.93501</cdr:x>
      <cdr:y>0.65</cdr:y>
    </cdr:to>
    <cdr:sp macro="" textlink="">
      <cdr:nvSpPr>
        <cdr:cNvPr id="4" name="TextBox 1">
          <a:extLst xmlns:a="http://schemas.openxmlformats.org/drawingml/2006/main">
            <a:ext uri="{FF2B5EF4-FFF2-40B4-BE49-F238E27FC236}">
              <a16:creationId xmlns:a16="http://schemas.microsoft.com/office/drawing/2014/main" id="{949ECD13-1912-4B6E-A1D0-C057CA20BCA4}"/>
            </a:ext>
          </a:extLst>
        </cdr:cNvPr>
        <cdr:cNvSpPr txBox="1"/>
      </cdr:nvSpPr>
      <cdr:spPr>
        <a:xfrm xmlns:a="http://schemas.openxmlformats.org/drawingml/2006/main">
          <a:off x="8321632" y="4514845"/>
          <a:ext cx="2184454" cy="520676"/>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500" baseline="0">
              <a:solidFill>
                <a:schemeClr val="bg1">
                  <a:lumMod val="50000"/>
                </a:schemeClr>
              </a:solidFill>
            </a:rPr>
            <a:t>Very low populations and just a single </a:t>
          </a:r>
          <a:r>
            <a:rPr lang="en-GB" sz="1500">
              <a:solidFill>
                <a:schemeClr val="bg1">
                  <a:lumMod val="50000"/>
                </a:schemeClr>
              </a:solidFill>
            </a:rPr>
            <a:t>Group</a:t>
          </a:r>
          <a:r>
            <a:rPr lang="en-GB" sz="1500" baseline="0">
              <a:solidFill>
                <a:schemeClr val="bg1">
                  <a:lumMod val="50000"/>
                </a:schemeClr>
              </a:solidFill>
            </a:rPr>
            <a:t> each</a:t>
          </a:r>
          <a:endParaRPr lang="en-GB" sz="1500">
            <a:solidFill>
              <a:schemeClr val="bg1">
                <a:lumMod val="50000"/>
              </a:schemeClr>
            </a:solidFill>
          </a:endParaRPr>
        </a:p>
      </cdr:txBody>
    </cdr:sp>
  </cdr:relSizeAnchor>
</c:userShapes>
</file>

<file path=xl/drawings/drawing89.xml><?xml version="1.0" encoding="utf-8"?>
<c:userShapes xmlns:c="http://schemas.openxmlformats.org/drawingml/2006/chart">
  <cdr:relSizeAnchor xmlns:cdr="http://schemas.openxmlformats.org/drawingml/2006/chartDrawing">
    <cdr:from>
      <cdr:x>0.11936</cdr:x>
      <cdr:y>0.35926</cdr:y>
    </cdr:from>
    <cdr:to>
      <cdr:x>0.22375</cdr:x>
      <cdr:y>0.42438</cdr:y>
    </cdr:to>
    <cdr:sp macro="" textlink="">
      <cdr:nvSpPr>
        <cdr:cNvPr id="2" name="TextBox 1">
          <a:extLst xmlns:a="http://schemas.openxmlformats.org/drawingml/2006/main">
            <a:ext uri="{FF2B5EF4-FFF2-40B4-BE49-F238E27FC236}">
              <a16:creationId xmlns:a16="http://schemas.microsoft.com/office/drawing/2014/main" id="{AF63A528-50F8-4C20-A045-2579545B06B8}"/>
            </a:ext>
          </a:extLst>
        </cdr:cNvPr>
        <cdr:cNvSpPr txBox="1"/>
      </cdr:nvSpPr>
      <cdr:spPr>
        <a:xfrm xmlns:a="http://schemas.openxmlformats.org/drawingml/2006/main">
          <a:off x="1356633" y="2796887"/>
          <a:ext cx="1186542" cy="506927"/>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1">
              <a:solidFill>
                <a:schemeClr val="tx1">
                  <a:lumMod val="75000"/>
                  <a:lumOff val="25000"/>
                </a:schemeClr>
              </a:solidFill>
            </a:rPr>
            <a:t>R</a:t>
          </a:r>
          <a:r>
            <a:rPr lang="en-GB" sz="1600" b="1" baseline="0">
              <a:solidFill>
                <a:schemeClr val="tx1">
                  <a:lumMod val="75000"/>
                  <a:lumOff val="25000"/>
                </a:schemeClr>
              </a:solidFill>
            </a:rPr>
            <a:t> = 0.7986</a:t>
          </a:r>
        </a:p>
        <a:p xmlns:a="http://schemas.openxmlformats.org/drawingml/2006/main">
          <a:pPr algn="ctr"/>
          <a:r>
            <a:rPr lang="en-GB" sz="1400" b="1" baseline="0">
              <a:solidFill>
                <a:schemeClr val="tx1">
                  <a:lumMod val="75000"/>
                  <a:lumOff val="25000"/>
                </a:schemeClr>
              </a:solidFill>
            </a:rPr>
            <a:t>p = 2.1E-7</a:t>
          </a:r>
          <a:endParaRPr lang="en-GB" sz="1400" b="1">
            <a:solidFill>
              <a:schemeClr val="tx1">
                <a:lumMod val="75000"/>
                <a:lumOff val="25000"/>
              </a:schemeClr>
            </a:solidFill>
          </a:endParaRPr>
        </a:p>
      </cdr:txBody>
    </cdr:sp>
  </cdr:relSizeAnchor>
  <cdr:relSizeAnchor xmlns:cdr="http://schemas.openxmlformats.org/drawingml/2006/chartDrawing">
    <cdr:from>
      <cdr:x>0.80051</cdr:x>
      <cdr:y>0.4623</cdr:y>
    </cdr:from>
    <cdr:to>
      <cdr:x>0.88076</cdr:x>
      <cdr:y>0.57623</cdr:y>
    </cdr:to>
    <cdr:sp macro="" textlink="">
      <cdr:nvSpPr>
        <cdr:cNvPr id="3" name="Oval 2">
          <a:extLst xmlns:a="http://schemas.openxmlformats.org/drawingml/2006/main">
            <a:ext uri="{FF2B5EF4-FFF2-40B4-BE49-F238E27FC236}">
              <a16:creationId xmlns:a16="http://schemas.microsoft.com/office/drawing/2014/main" id="{91C1C1CF-12B6-44B8-970C-14EBD91141DB}"/>
            </a:ext>
          </a:extLst>
        </cdr:cNvPr>
        <cdr:cNvSpPr/>
      </cdr:nvSpPr>
      <cdr:spPr>
        <a:xfrm xmlns:a="http://schemas.openxmlformats.org/drawingml/2006/main">
          <a:off x="8994797" y="3581409"/>
          <a:ext cx="901715" cy="882616"/>
        </a:xfrm>
        <a:prstGeom xmlns:a="http://schemas.openxmlformats.org/drawingml/2006/main" prst="ellipse">
          <a:avLst/>
        </a:prstGeom>
        <a:noFill xmlns:a="http://schemas.openxmlformats.org/drawingml/2006/main"/>
        <a:ln xmlns:a="http://schemas.openxmlformats.org/drawingml/2006/main" w="25400">
          <a:solidFill>
            <a:schemeClr val="bg1">
              <a:lumMod val="6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0.7406</cdr:x>
      <cdr:y>0.58279</cdr:y>
    </cdr:from>
    <cdr:to>
      <cdr:x>0.93501</cdr:x>
      <cdr:y>0.65</cdr:y>
    </cdr:to>
    <cdr:sp macro="" textlink="">
      <cdr:nvSpPr>
        <cdr:cNvPr id="4" name="TextBox 1">
          <a:extLst xmlns:a="http://schemas.openxmlformats.org/drawingml/2006/main">
            <a:ext uri="{FF2B5EF4-FFF2-40B4-BE49-F238E27FC236}">
              <a16:creationId xmlns:a16="http://schemas.microsoft.com/office/drawing/2014/main" id="{949ECD13-1912-4B6E-A1D0-C057CA20BCA4}"/>
            </a:ext>
          </a:extLst>
        </cdr:cNvPr>
        <cdr:cNvSpPr txBox="1"/>
      </cdr:nvSpPr>
      <cdr:spPr>
        <a:xfrm xmlns:a="http://schemas.openxmlformats.org/drawingml/2006/main">
          <a:off x="8321632" y="4514845"/>
          <a:ext cx="2184454" cy="520676"/>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500" baseline="0">
              <a:solidFill>
                <a:schemeClr val="bg1">
                  <a:lumMod val="50000"/>
                </a:schemeClr>
              </a:solidFill>
            </a:rPr>
            <a:t>Very low populations and just a single </a:t>
          </a:r>
          <a:r>
            <a:rPr lang="en-GB" sz="1500">
              <a:solidFill>
                <a:schemeClr val="bg1">
                  <a:lumMod val="50000"/>
                </a:schemeClr>
              </a:solidFill>
            </a:rPr>
            <a:t>Group</a:t>
          </a:r>
          <a:r>
            <a:rPr lang="en-GB" sz="1500" baseline="0">
              <a:solidFill>
                <a:schemeClr val="bg1">
                  <a:lumMod val="50000"/>
                </a:schemeClr>
              </a:solidFill>
            </a:rPr>
            <a:t> each</a:t>
          </a:r>
          <a:endParaRPr lang="en-GB" sz="1500">
            <a:solidFill>
              <a:schemeClr val="bg1">
                <a:lumMod val="50000"/>
              </a:schemeClr>
            </a:solidFill>
          </a:endParaRPr>
        </a:p>
      </cdr:txBody>
    </cdr:sp>
  </cdr:relSizeAnchor>
  <cdr:relSizeAnchor xmlns:cdr="http://schemas.openxmlformats.org/drawingml/2006/chartDrawing">
    <cdr:from>
      <cdr:x>0.69929</cdr:x>
      <cdr:y>0.78466</cdr:y>
    </cdr:from>
    <cdr:to>
      <cdr:x>0.96414</cdr:x>
      <cdr:y>0.88383</cdr:y>
    </cdr:to>
    <cdr:sp macro="" textlink="">
      <cdr:nvSpPr>
        <cdr:cNvPr id="5" name="TextBox 1">
          <a:extLst xmlns:a="http://schemas.openxmlformats.org/drawingml/2006/main">
            <a:ext uri="{FF2B5EF4-FFF2-40B4-BE49-F238E27FC236}">
              <a16:creationId xmlns:a16="http://schemas.microsoft.com/office/drawing/2014/main" id="{BC0FA8D0-9770-42B4-B8A0-2D922C36F7F8}"/>
            </a:ext>
          </a:extLst>
        </cdr:cNvPr>
        <cdr:cNvSpPr txBox="1"/>
      </cdr:nvSpPr>
      <cdr:spPr>
        <a:xfrm xmlns:a="http://schemas.openxmlformats.org/drawingml/2006/main">
          <a:off x="7836808" y="6078761"/>
          <a:ext cx="2968158" cy="768270"/>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500" baseline="0">
              <a:solidFill>
                <a:schemeClr val="tx1">
                  <a:lumMod val="75000"/>
                  <a:lumOff val="25000"/>
                </a:schemeClr>
              </a:solidFill>
            </a:rPr>
            <a:t>Square / hollow data-points more weighted to child religiosity</a:t>
          </a:r>
        </a:p>
        <a:p xmlns:a="http://schemas.openxmlformats.org/drawingml/2006/main">
          <a:pPr algn="ctr"/>
          <a:r>
            <a:rPr lang="en-GB" sz="1500" baseline="0">
              <a:solidFill>
                <a:schemeClr val="tx1">
                  <a:lumMod val="75000"/>
                  <a:lumOff val="25000"/>
                </a:schemeClr>
              </a:solidFill>
            </a:rPr>
            <a:t>(not contributing to trend)</a:t>
          </a:r>
          <a:endParaRPr lang="en-GB" sz="1500">
            <a:solidFill>
              <a:schemeClr val="tx1">
                <a:lumMod val="75000"/>
                <a:lumOff val="25000"/>
              </a:schemeClr>
            </a:solidFill>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cdr:x>
      <cdr:y>0.03065</cdr:y>
    </cdr:from>
    <cdr:to>
      <cdr:x>0.11254</cdr:x>
      <cdr:y>0.09375</cdr:y>
    </cdr:to>
    <cdr:sp macro="" textlink="">
      <cdr:nvSpPr>
        <cdr:cNvPr id="40" name="TextBox 32">
          <a:extLst xmlns:a="http://schemas.openxmlformats.org/drawingml/2006/main">
            <a:ext uri="{FF2B5EF4-FFF2-40B4-BE49-F238E27FC236}">
              <a16:creationId xmlns:a16="http://schemas.microsoft.com/office/drawing/2014/main" id="{14EF1433-C3C1-4BC1-BCEB-6CCAA42773DE}"/>
            </a:ext>
          </a:extLst>
        </cdr:cNvPr>
        <cdr:cNvSpPr txBox="1"/>
      </cdr:nvSpPr>
      <cdr:spPr>
        <a:xfrm xmlns:a="http://schemas.openxmlformats.org/drawingml/2006/main">
          <a:off x="0" y="282988"/>
          <a:ext cx="1234879" cy="582596"/>
        </a:xfrm>
        <a:prstGeom xmlns:a="http://schemas.openxmlformats.org/drawingml/2006/main" prst="rect">
          <a:avLst/>
        </a:prstGeom>
        <a:noFill xmlns:a="http://schemas.openxmlformats.org/drawingml/2006/main"/>
        <a:ln xmlns:a="http://schemas.openxmlformats.org/drawingml/2006/main" w="6350"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GB" sz="2200" b="1" i="0" baseline="0">
              <a:solidFill>
                <a:sysClr val="windowText" lastClr="000000"/>
              </a:solidFill>
            </a:rPr>
            <a:t>VW</a:t>
          </a:r>
          <a:r>
            <a:rPr lang="en-GB" sz="1800" b="1" i="0" baseline="0">
              <a:solidFill>
                <a:sysClr val="windowText" lastClr="000000"/>
              </a:solidFill>
            </a:rPr>
            <a:t>trends</a:t>
          </a:r>
        </a:p>
      </cdr:txBody>
    </cdr:sp>
  </cdr:relSizeAnchor>
  <cdr:relSizeAnchor xmlns:cdr="http://schemas.openxmlformats.org/drawingml/2006/chartDrawing">
    <cdr:from>
      <cdr:x>0.63272</cdr:x>
      <cdr:y>0.68056</cdr:y>
    </cdr:from>
    <cdr:to>
      <cdr:x>0.8015</cdr:x>
      <cdr:y>0.71082</cdr:y>
    </cdr:to>
    <cdr:sp macro="" textlink="">
      <cdr:nvSpPr>
        <cdr:cNvPr id="45" name="TextBox 32">
          <a:extLst xmlns:a="http://schemas.openxmlformats.org/drawingml/2006/main">
            <a:ext uri="{FF2B5EF4-FFF2-40B4-BE49-F238E27FC236}">
              <a16:creationId xmlns:a16="http://schemas.microsoft.com/office/drawing/2014/main" id="{5615ACBB-BE05-47A8-B270-693A6B98FCA8}"/>
            </a:ext>
          </a:extLst>
        </cdr:cNvPr>
        <cdr:cNvSpPr txBox="1"/>
      </cdr:nvSpPr>
      <cdr:spPr>
        <a:xfrm xmlns:a="http://schemas.openxmlformats.org/drawingml/2006/main" rot="1532923">
          <a:off x="6942745" y="6283524"/>
          <a:ext cx="1851989" cy="279388"/>
        </a:xfrm>
        <a:prstGeom xmlns:a="http://schemas.openxmlformats.org/drawingml/2006/main" prst="rect">
          <a:avLst/>
        </a:prstGeom>
        <a:noFill xmlns:a="http://schemas.openxmlformats.org/drawingml/2006/main"/>
        <a:ln xmlns:a="http://schemas.openxmlformats.org/drawingml/2006/main" w="6350"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0" i="0" baseline="0">
              <a:solidFill>
                <a:schemeClr val="accent2">
                  <a:lumMod val="60000"/>
                  <a:lumOff val="40000"/>
                </a:schemeClr>
              </a:solidFill>
            </a:rPr>
            <a:t>Weakly-Constrained</a:t>
          </a:r>
        </a:p>
      </cdr:txBody>
    </cdr:sp>
  </cdr:relSizeAnchor>
  <cdr:relSizeAnchor xmlns:cdr="http://schemas.openxmlformats.org/drawingml/2006/chartDrawing">
    <cdr:from>
      <cdr:x>0.38821</cdr:x>
      <cdr:y>0.42705</cdr:y>
    </cdr:from>
    <cdr:to>
      <cdr:x>0.61033</cdr:x>
      <cdr:y>0.46565</cdr:y>
    </cdr:to>
    <cdr:sp macro="" textlink="">
      <cdr:nvSpPr>
        <cdr:cNvPr id="46" name="TextBox 32">
          <a:extLst xmlns:a="http://schemas.openxmlformats.org/drawingml/2006/main">
            <a:ext uri="{FF2B5EF4-FFF2-40B4-BE49-F238E27FC236}">
              <a16:creationId xmlns:a16="http://schemas.microsoft.com/office/drawing/2014/main" id="{1BC16175-5DCE-46E3-81A8-F0AA91904B82}"/>
            </a:ext>
          </a:extLst>
        </cdr:cNvPr>
        <cdr:cNvSpPr txBox="1"/>
      </cdr:nvSpPr>
      <cdr:spPr>
        <a:xfrm xmlns:a="http://schemas.openxmlformats.org/drawingml/2006/main" rot="20563687">
          <a:off x="4259761" y="3942880"/>
          <a:ext cx="2437279" cy="356425"/>
        </a:xfrm>
        <a:prstGeom xmlns:a="http://schemas.openxmlformats.org/drawingml/2006/main" prst="rect">
          <a:avLst/>
        </a:prstGeom>
        <a:noFill xmlns:a="http://schemas.openxmlformats.org/drawingml/2006/main"/>
        <a:ln xmlns:a="http://schemas.openxmlformats.org/drawingml/2006/main" w="6350"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0" i="0" baseline="0">
              <a:solidFill>
                <a:srgbClr val="B6C8E8"/>
              </a:solidFill>
            </a:rPr>
            <a:t>Estimated Very Weakly-Aligned to CCCC</a:t>
          </a:r>
        </a:p>
      </cdr:txBody>
    </cdr:sp>
  </cdr:relSizeAnchor>
  <cdr:relSizeAnchor xmlns:cdr="http://schemas.openxmlformats.org/drawingml/2006/chartDrawing">
    <cdr:from>
      <cdr:x>0.45562</cdr:x>
      <cdr:y>0.54342</cdr:y>
    </cdr:from>
    <cdr:to>
      <cdr:x>0.67304</cdr:x>
      <cdr:y>0.57367</cdr:y>
    </cdr:to>
    <cdr:sp macro="" textlink="">
      <cdr:nvSpPr>
        <cdr:cNvPr id="53" name="TextBox 32">
          <a:extLst xmlns:a="http://schemas.openxmlformats.org/drawingml/2006/main">
            <a:ext uri="{FF2B5EF4-FFF2-40B4-BE49-F238E27FC236}">
              <a16:creationId xmlns:a16="http://schemas.microsoft.com/office/drawing/2014/main" id="{506A25BF-2B49-4129-A597-5FF31B449B3A}"/>
            </a:ext>
          </a:extLst>
        </cdr:cNvPr>
        <cdr:cNvSpPr txBox="1"/>
      </cdr:nvSpPr>
      <cdr:spPr>
        <a:xfrm xmlns:a="http://schemas.openxmlformats.org/drawingml/2006/main" rot="1602706">
          <a:off x="4999375" y="5017375"/>
          <a:ext cx="2385706" cy="279296"/>
        </a:xfrm>
        <a:prstGeom xmlns:a="http://schemas.openxmlformats.org/drawingml/2006/main" prst="rect">
          <a:avLst/>
        </a:prstGeom>
        <a:noFill xmlns:a="http://schemas.openxmlformats.org/drawingml/2006/main"/>
        <a:ln xmlns:a="http://schemas.openxmlformats.org/drawingml/2006/main" w="6350"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0" i="0" baseline="0">
              <a:solidFill>
                <a:srgbClr val="F5C19D"/>
              </a:solidFill>
            </a:rPr>
            <a:t>Estimated Very-Weakly-Constrained</a:t>
          </a:r>
        </a:p>
      </cdr:txBody>
    </cdr:sp>
  </cdr:relSizeAnchor>
  <cdr:relSizeAnchor xmlns:cdr="http://schemas.openxmlformats.org/drawingml/2006/chartDrawing">
    <cdr:from>
      <cdr:x>0.22133</cdr:x>
      <cdr:y>0.59368</cdr:y>
    </cdr:from>
    <cdr:to>
      <cdr:x>0.41452</cdr:x>
      <cdr:y>0.63921</cdr:y>
    </cdr:to>
    <cdr:sp macro="" textlink="">
      <cdr:nvSpPr>
        <cdr:cNvPr id="55" name="TextBox 32">
          <a:extLst xmlns:a="http://schemas.openxmlformats.org/drawingml/2006/main">
            <a:ext uri="{FF2B5EF4-FFF2-40B4-BE49-F238E27FC236}">
              <a16:creationId xmlns:a16="http://schemas.microsoft.com/office/drawing/2014/main" id="{7E12AF2D-DC0F-4BD2-89CA-38E4E8C6E9CF}"/>
            </a:ext>
          </a:extLst>
        </cdr:cNvPr>
        <cdr:cNvSpPr txBox="1"/>
      </cdr:nvSpPr>
      <cdr:spPr>
        <a:xfrm xmlns:a="http://schemas.openxmlformats.org/drawingml/2006/main" rot="20026911">
          <a:off x="2428572" y="5481398"/>
          <a:ext cx="2119836" cy="420354"/>
        </a:xfrm>
        <a:prstGeom xmlns:a="http://schemas.openxmlformats.org/drawingml/2006/main" prst="rect">
          <a:avLst/>
        </a:prstGeom>
        <a:noFill xmlns:a="http://schemas.openxmlformats.org/drawingml/2006/main"/>
        <a:ln xmlns:a="http://schemas.openxmlformats.org/drawingml/2006/main" w="6350"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0" i="0" baseline="0">
              <a:solidFill>
                <a:srgbClr val="82A1D8"/>
              </a:solidFill>
            </a:rPr>
            <a:t>Weakly-Aligned to CCCC</a:t>
          </a:r>
        </a:p>
      </cdr:txBody>
    </cdr:sp>
  </cdr:relSizeAnchor>
  <cdr:relSizeAnchor xmlns:cdr="http://schemas.openxmlformats.org/drawingml/2006/chartDrawing">
    <cdr:from>
      <cdr:x>0.7853</cdr:x>
      <cdr:y>0.71157</cdr:y>
    </cdr:from>
    <cdr:to>
      <cdr:x>0.82697</cdr:x>
      <cdr:y>0.74692</cdr:y>
    </cdr:to>
    <cdr:sp macro="" textlink="">
      <cdr:nvSpPr>
        <cdr:cNvPr id="57" name="TextBox 1">
          <a:extLst xmlns:a="http://schemas.openxmlformats.org/drawingml/2006/main">
            <a:ext uri="{FF2B5EF4-FFF2-40B4-BE49-F238E27FC236}">
              <a16:creationId xmlns:a16="http://schemas.microsoft.com/office/drawing/2014/main" id="{9F133AA4-1308-45EF-9CB6-A58B84DB92F6}"/>
            </a:ext>
          </a:extLst>
        </cdr:cNvPr>
        <cdr:cNvSpPr txBox="1"/>
      </cdr:nvSpPr>
      <cdr:spPr>
        <a:xfrm xmlns:a="http://schemas.openxmlformats.org/drawingml/2006/main">
          <a:off x="8616911" y="6569899"/>
          <a:ext cx="457237" cy="32638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tx1">
                  <a:lumMod val="65000"/>
                  <a:lumOff val="35000"/>
                </a:schemeClr>
              </a:solidFill>
            </a:rPr>
            <a:t>WC</a:t>
          </a:r>
        </a:p>
      </cdr:txBody>
    </cdr:sp>
  </cdr:relSizeAnchor>
  <cdr:relSizeAnchor xmlns:cdr="http://schemas.openxmlformats.org/drawingml/2006/chartDrawing">
    <cdr:from>
      <cdr:x>0.78472</cdr:x>
      <cdr:y>0.68355</cdr:y>
    </cdr:from>
    <cdr:to>
      <cdr:x>0.83101</cdr:x>
      <cdr:y>0.7189</cdr:y>
    </cdr:to>
    <cdr:sp macro="" textlink="">
      <cdr:nvSpPr>
        <cdr:cNvPr id="59" name="TextBox 1">
          <a:extLst xmlns:a="http://schemas.openxmlformats.org/drawingml/2006/main">
            <a:ext uri="{FF2B5EF4-FFF2-40B4-BE49-F238E27FC236}">
              <a16:creationId xmlns:a16="http://schemas.microsoft.com/office/drawing/2014/main" id="{9F133AA4-1308-45EF-9CB6-A58B84DB92F6}"/>
            </a:ext>
          </a:extLst>
        </cdr:cNvPr>
        <cdr:cNvSpPr txBox="1"/>
      </cdr:nvSpPr>
      <cdr:spPr>
        <a:xfrm xmlns:a="http://schemas.openxmlformats.org/drawingml/2006/main">
          <a:off x="8610622" y="6311139"/>
          <a:ext cx="507931" cy="32638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tx1">
                  <a:lumMod val="65000"/>
                  <a:lumOff val="35000"/>
                </a:schemeClr>
              </a:solidFill>
            </a:rPr>
            <a:t>VWC</a:t>
          </a:r>
        </a:p>
      </cdr:txBody>
    </cdr:sp>
  </cdr:relSizeAnchor>
  <cdr:relSizeAnchor xmlns:cdr="http://schemas.openxmlformats.org/drawingml/2006/chartDrawing">
    <cdr:from>
      <cdr:x>0.78472</cdr:x>
      <cdr:y>0.30187</cdr:y>
    </cdr:from>
    <cdr:to>
      <cdr:x>0.82407</cdr:x>
      <cdr:y>0.33722</cdr:y>
    </cdr:to>
    <cdr:sp macro="" textlink="">
      <cdr:nvSpPr>
        <cdr:cNvPr id="61" name="TextBox 1">
          <a:extLst xmlns:a="http://schemas.openxmlformats.org/drawingml/2006/main">
            <a:ext uri="{FF2B5EF4-FFF2-40B4-BE49-F238E27FC236}">
              <a16:creationId xmlns:a16="http://schemas.microsoft.com/office/drawing/2014/main" id="{C4405D7D-6D04-428F-8C35-AB7989633B5D}"/>
            </a:ext>
          </a:extLst>
        </cdr:cNvPr>
        <cdr:cNvSpPr txBox="1"/>
      </cdr:nvSpPr>
      <cdr:spPr>
        <a:xfrm xmlns:a="http://schemas.openxmlformats.org/drawingml/2006/main">
          <a:off x="8610576" y="2787174"/>
          <a:ext cx="431779" cy="32638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tx1">
                  <a:lumMod val="65000"/>
                  <a:lumOff val="35000"/>
                </a:schemeClr>
              </a:solidFill>
            </a:rPr>
            <a:t>WA</a:t>
          </a:r>
        </a:p>
      </cdr:txBody>
    </cdr:sp>
  </cdr:relSizeAnchor>
  <cdr:relSizeAnchor xmlns:cdr="http://schemas.openxmlformats.org/drawingml/2006/chartDrawing">
    <cdr:from>
      <cdr:x>0.78241</cdr:x>
      <cdr:y>0.33226</cdr:y>
    </cdr:from>
    <cdr:to>
      <cdr:x>0.83391</cdr:x>
      <cdr:y>0.3676</cdr:y>
    </cdr:to>
    <cdr:sp macro="" textlink="">
      <cdr:nvSpPr>
        <cdr:cNvPr id="62" name="TextBox 1">
          <a:extLst xmlns:a="http://schemas.openxmlformats.org/drawingml/2006/main">
            <a:ext uri="{FF2B5EF4-FFF2-40B4-BE49-F238E27FC236}">
              <a16:creationId xmlns:a16="http://schemas.microsoft.com/office/drawing/2014/main" id="{C4405D7D-6D04-428F-8C35-AB7989633B5D}"/>
            </a:ext>
          </a:extLst>
        </cdr:cNvPr>
        <cdr:cNvSpPr txBox="1"/>
      </cdr:nvSpPr>
      <cdr:spPr>
        <a:xfrm xmlns:a="http://schemas.openxmlformats.org/drawingml/2006/main">
          <a:off x="8585257" y="3067752"/>
          <a:ext cx="565099" cy="326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solidFill>
                <a:schemeClr val="tx1">
                  <a:lumMod val="65000"/>
                  <a:lumOff val="35000"/>
                </a:schemeClr>
              </a:solidFill>
            </a:rPr>
            <a:t>VWA</a:t>
          </a:r>
        </a:p>
      </cdr:txBody>
    </cdr:sp>
  </cdr:relSizeAnchor>
  <cdr:relSizeAnchor xmlns:cdr="http://schemas.openxmlformats.org/drawingml/2006/chartDrawing">
    <cdr:from>
      <cdr:x>0.19733</cdr:x>
      <cdr:y>0.30569</cdr:y>
    </cdr:from>
    <cdr:to>
      <cdr:x>0.42127</cdr:x>
      <cdr:y>0.62816</cdr:y>
    </cdr:to>
    <cdr:sp macro="" textlink="">
      <cdr:nvSpPr>
        <cdr:cNvPr id="6" name="Trapezoid 5">
          <a:extLst xmlns:a="http://schemas.openxmlformats.org/drawingml/2006/main">
            <a:ext uri="{FF2B5EF4-FFF2-40B4-BE49-F238E27FC236}">
              <a16:creationId xmlns:a16="http://schemas.microsoft.com/office/drawing/2014/main" id="{99D35E20-9471-4743-84EB-0BCA81A5F3D5}"/>
            </a:ext>
          </a:extLst>
        </cdr:cNvPr>
        <cdr:cNvSpPr/>
      </cdr:nvSpPr>
      <cdr:spPr>
        <a:xfrm xmlns:a="http://schemas.openxmlformats.org/drawingml/2006/main" rot="5701113">
          <a:off x="1905220" y="3082448"/>
          <a:ext cx="2977333" cy="2457248"/>
        </a:xfrm>
        <a:prstGeom xmlns:a="http://schemas.openxmlformats.org/drawingml/2006/main" prst="trapezoid">
          <a:avLst>
            <a:gd name="adj" fmla="val 29747"/>
          </a:avLst>
        </a:prstGeom>
        <a:solidFill xmlns:a="http://schemas.openxmlformats.org/drawingml/2006/main">
          <a:schemeClr val="accent6">
            <a:lumMod val="20000"/>
            <a:lumOff val="80000"/>
            <a:alpha val="15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0.41991</cdr:x>
      <cdr:y>0.23892</cdr:y>
    </cdr:from>
    <cdr:to>
      <cdr:x>0.80889</cdr:x>
      <cdr:y>0.76041</cdr:y>
    </cdr:to>
    <cdr:sp macro="" textlink="">
      <cdr:nvSpPr>
        <cdr:cNvPr id="32" name="Trapezoid 31">
          <a:extLst xmlns:a="http://schemas.openxmlformats.org/drawingml/2006/main">
            <a:ext uri="{FF2B5EF4-FFF2-40B4-BE49-F238E27FC236}">
              <a16:creationId xmlns:a16="http://schemas.microsoft.com/office/drawing/2014/main" id="{A1FA863B-948C-404C-A4AF-0CCF70E900C6}"/>
            </a:ext>
          </a:extLst>
        </cdr:cNvPr>
        <cdr:cNvSpPr/>
      </cdr:nvSpPr>
      <cdr:spPr>
        <a:xfrm xmlns:a="http://schemas.openxmlformats.org/drawingml/2006/main" rot="16518152">
          <a:off x="4334242" y="2479255"/>
          <a:ext cx="4814812" cy="4268200"/>
        </a:xfrm>
        <a:prstGeom xmlns:a="http://schemas.openxmlformats.org/drawingml/2006/main" prst="trapezoid">
          <a:avLst>
            <a:gd name="adj" fmla="val 38902"/>
          </a:avLst>
        </a:prstGeom>
        <a:solidFill xmlns:a="http://schemas.openxmlformats.org/drawingml/2006/main">
          <a:schemeClr val="accent6">
            <a:lumMod val="20000"/>
            <a:lumOff val="80000"/>
            <a:alpha val="15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0.21007</cdr:x>
      <cdr:y>0.3461</cdr:y>
    </cdr:from>
    <cdr:to>
      <cdr:x>0.78704</cdr:x>
      <cdr:y>0.69739</cdr:y>
    </cdr:to>
    <cdr:cxnSp macro="">
      <cdr:nvCxnSpPr>
        <cdr:cNvPr id="33" name="Straight Connector 32">
          <a:extLst xmlns:a="http://schemas.openxmlformats.org/drawingml/2006/main">
            <a:ext uri="{FF2B5EF4-FFF2-40B4-BE49-F238E27FC236}">
              <a16:creationId xmlns:a16="http://schemas.microsoft.com/office/drawing/2014/main" id="{404B501A-C6DE-49F0-ABC5-1C376233ABE0}"/>
            </a:ext>
          </a:extLst>
        </cdr:cNvPr>
        <cdr:cNvCxnSpPr/>
      </cdr:nvCxnSpPr>
      <cdr:spPr>
        <a:xfrm xmlns:a="http://schemas.openxmlformats.org/drawingml/2006/main">
          <a:off x="2305056" y="3195507"/>
          <a:ext cx="6330944" cy="3243393"/>
        </a:xfrm>
        <a:prstGeom xmlns:a="http://schemas.openxmlformats.org/drawingml/2006/main" prst="line">
          <a:avLst/>
        </a:prstGeom>
        <a:ln xmlns:a="http://schemas.openxmlformats.org/drawingml/2006/main" w="19050">
          <a:solidFill>
            <a:schemeClr val="accent2">
              <a:lumMod val="60000"/>
              <a:lumOff val="40000"/>
              <a:alpha val="65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0.21354</cdr:x>
      <cdr:y>0.34525</cdr:y>
    </cdr:from>
    <cdr:to>
      <cdr:x>0.78704</cdr:x>
      <cdr:y>0.54713</cdr:y>
    </cdr:to>
    <cdr:cxnSp macro="">
      <cdr:nvCxnSpPr>
        <cdr:cNvPr id="35" name="Straight Connector 34">
          <a:extLst xmlns:a="http://schemas.openxmlformats.org/drawingml/2006/main">
            <a:ext uri="{FF2B5EF4-FFF2-40B4-BE49-F238E27FC236}">
              <a16:creationId xmlns:a16="http://schemas.microsoft.com/office/drawing/2014/main" id="{27EB65E5-005C-4CB3-A263-0D2E9EA4AAF7}"/>
            </a:ext>
          </a:extLst>
        </cdr:cNvPr>
        <cdr:cNvCxnSpPr/>
      </cdr:nvCxnSpPr>
      <cdr:spPr>
        <a:xfrm xmlns:a="http://schemas.openxmlformats.org/drawingml/2006/main" flipV="1">
          <a:off x="2343132" y="3187700"/>
          <a:ext cx="6292868" cy="1863897"/>
        </a:xfrm>
        <a:prstGeom xmlns:a="http://schemas.openxmlformats.org/drawingml/2006/main" prst="line">
          <a:avLst/>
        </a:prstGeom>
        <a:ln xmlns:a="http://schemas.openxmlformats.org/drawingml/2006/main" w="19050">
          <a:solidFill>
            <a:schemeClr val="accent1">
              <a:lumMod val="60000"/>
              <a:lumOff val="40000"/>
              <a:alpha val="65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0.39445</cdr:x>
      <cdr:y>0.20833</cdr:y>
    </cdr:from>
    <cdr:to>
      <cdr:x>0.59321</cdr:x>
      <cdr:y>0.27237</cdr:y>
    </cdr:to>
    <cdr:sp macro="" textlink="">
      <cdr:nvSpPr>
        <cdr:cNvPr id="2" name="Oval 1">
          <a:extLst xmlns:a="http://schemas.openxmlformats.org/drawingml/2006/main">
            <a:ext uri="{FF2B5EF4-FFF2-40B4-BE49-F238E27FC236}">
              <a16:creationId xmlns:a16="http://schemas.microsoft.com/office/drawing/2014/main" id="{57B431F1-47CF-46C4-A6A1-6F68EE0CF39B}"/>
            </a:ext>
          </a:extLst>
        </cdr:cNvPr>
        <cdr:cNvSpPr/>
      </cdr:nvSpPr>
      <cdr:spPr>
        <a:xfrm xmlns:a="http://schemas.openxmlformats.org/drawingml/2006/main" rot="456484">
          <a:off x="4328206" y="1923453"/>
          <a:ext cx="2180916" cy="591275"/>
        </a:xfrm>
        <a:prstGeom xmlns:a="http://schemas.openxmlformats.org/drawingml/2006/main" prst="ellipse">
          <a:avLst/>
        </a:prstGeom>
        <a:noFill xmlns:a="http://schemas.openxmlformats.org/drawingml/2006/main"/>
        <a:ln xmlns:a="http://schemas.openxmlformats.org/drawingml/2006/main" w="12700">
          <a:solidFill>
            <a:schemeClr val="bg1">
              <a:lumMod val="65000"/>
            </a:schemeClr>
          </a:solidFill>
          <a:prstDash val="sys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0.70486</cdr:x>
      <cdr:y>0.23563</cdr:y>
    </cdr:from>
    <cdr:to>
      <cdr:x>0.75116</cdr:x>
      <cdr:y>0.27098</cdr:y>
    </cdr:to>
    <cdr:sp macro="" textlink="">
      <cdr:nvSpPr>
        <cdr:cNvPr id="31" name="TextBox 1">
          <a:extLst xmlns:a="http://schemas.openxmlformats.org/drawingml/2006/main">
            <a:ext uri="{FF2B5EF4-FFF2-40B4-BE49-F238E27FC236}">
              <a16:creationId xmlns:a16="http://schemas.microsoft.com/office/drawing/2014/main" id="{B86CD5B9-6491-449C-9E2F-480C90C7EE47}"/>
            </a:ext>
          </a:extLst>
        </cdr:cNvPr>
        <cdr:cNvSpPr txBox="1"/>
      </cdr:nvSpPr>
      <cdr:spPr>
        <a:xfrm xmlns:a="http://schemas.openxmlformats.org/drawingml/2006/main">
          <a:off x="7734265" y="2175582"/>
          <a:ext cx="508041" cy="32638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chemeClr val="accent6">
                  <a:lumMod val="40000"/>
                  <a:lumOff val="60000"/>
                </a:schemeClr>
              </a:solidFill>
            </a:rPr>
            <a:t>??</a:t>
          </a:r>
        </a:p>
      </cdr:txBody>
    </cdr:sp>
  </cdr:relSizeAnchor>
  <cdr:relSizeAnchor xmlns:cdr="http://schemas.openxmlformats.org/drawingml/2006/chartDrawing">
    <cdr:from>
      <cdr:x>0.45313</cdr:x>
      <cdr:y>0.21085</cdr:y>
    </cdr:from>
    <cdr:to>
      <cdr:x>0.54398</cdr:x>
      <cdr:y>0.27712</cdr:y>
    </cdr:to>
    <cdr:sp macro="" textlink="">
      <cdr:nvSpPr>
        <cdr:cNvPr id="34" name="TextBox 1">
          <a:extLst xmlns:a="http://schemas.openxmlformats.org/drawingml/2006/main">
            <a:ext uri="{FF2B5EF4-FFF2-40B4-BE49-F238E27FC236}">
              <a16:creationId xmlns:a16="http://schemas.microsoft.com/office/drawing/2014/main" id="{37EC7E2D-5F9F-4248-9B04-7D9EBA923547}"/>
            </a:ext>
          </a:extLst>
        </cdr:cNvPr>
        <cdr:cNvSpPr txBox="1"/>
      </cdr:nvSpPr>
      <cdr:spPr>
        <a:xfrm xmlns:a="http://schemas.openxmlformats.org/drawingml/2006/main">
          <a:off x="4972076" y="1946768"/>
          <a:ext cx="996924" cy="61186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0">
              <a:solidFill>
                <a:schemeClr val="bg1">
                  <a:lumMod val="65000"/>
                </a:schemeClr>
              </a:solidFill>
            </a:rPr>
            <a:t>Youth</a:t>
          </a:r>
        </a:p>
        <a:p xmlns:a="http://schemas.openxmlformats.org/drawingml/2006/main">
          <a:pPr algn="ctr"/>
          <a:r>
            <a:rPr lang="en-GB" sz="1400" b="0" baseline="0">
              <a:solidFill>
                <a:schemeClr val="bg1">
                  <a:lumMod val="65000"/>
                </a:schemeClr>
              </a:solidFill>
            </a:rPr>
            <a:t> infuence?</a:t>
          </a:r>
          <a:endParaRPr lang="en-GB" sz="1400" b="0">
            <a:solidFill>
              <a:schemeClr val="bg1">
                <a:lumMod val="65000"/>
              </a:schemeClr>
            </a:solidFill>
          </a:endParaRPr>
        </a:p>
      </cdr:txBody>
    </cdr:sp>
  </cdr:relSizeAnchor>
  <cdr:relSizeAnchor xmlns:cdr="http://schemas.openxmlformats.org/drawingml/2006/chartDrawing">
    <cdr:from>
      <cdr:x>0.60558</cdr:x>
      <cdr:y>0.22336</cdr:y>
    </cdr:from>
    <cdr:to>
      <cdr:x>0.93019</cdr:x>
      <cdr:y>0.5781</cdr:y>
    </cdr:to>
    <cdr:sp macro="" textlink="">
      <cdr:nvSpPr>
        <cdr:cNvPr id="19" name="Arc 18">
          <a:extLst xmlns:a="http://schemas.openxmlformats.org/drawingml/2006/main">
            <a:ext uri="{FF2B5EF4-FFF2-40B4-BE49-F238E27FC236}">
              <a16:creationId xmlns:a16="http://schemas.microsoft.com/office/drawing/2014/main" id="{B5406A08-8ACC-4BB0-BE51-6F9B860322FE}"/>
            </a:ext>
          </a:extLst>
        </cdr:cNvPr>
        <cdr:cNvSpPr/>
      </cdr:nvSpPr>
      <cdr:spPr>
        <a:xfrm xmlns:a="http://schemas.openxmlformats.org/drawingml/2006/main" rot="18280706">
          <a:off x="6788163" y="1918965"/>
          <a:ext cx="3275335" cy="3561862"/>
        </a:xfrm>
        <a:prstGeom xmlns:a="http://schemas.openxmlformats.org/drawingml/2006/main" prst="arc">
          <a:avLst>
            <a:gd name="adj1" fmla="val 15605655"/>
            <a:gd name="adj2" fmla="val 21369787"/>
          </a:avLst>
        </a:prstGeom>
        <a:ln xmlns:a="http://schemas.openxmlformats.org/drawingml/2006/main" w="15875">
          <a:solidFill>
            <a:schemeClr val="accent6">
              <a:lumMod val="40000"/>
              <a:lumOff val="6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rtlCol="0" anchor="t"/>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endParaRPr lang="en-GB" sz="1100">
            <a:solidFill>
              <a:schemeClr val="accent6">
                <a:lumMod val="40000"/>
                <a:lumOff val="60000"/>
              </a:schemeClr>
            </a:solidFill>
          </a:endParaRPr>
        </a:p>
      </cdr:txBody>
    </cdr:sp>
  </cdr:relSizeAnchor>
</c:userShapes>
</file>

<file path=xl/drawings/drawing90.xml><?xml version="1.0" encoding="utf-8"?>
<c:userShapes xmlns:c="http://schemas.openxmlformats.org/drawingml/2006/chart">
  <cdr:relSizeAnchor xmlns:cdr="http://schemas.openxmlformats.org/drawingml/2006/chartDrawing">
    <cdr:from>
      <cdr:x>0.12179</cdr:x>
      <cdr:y>0.77098</cdr:y>
    </cdr:from>
    <cdr:to>
      <cdr:x>0.35925</cdr:x>
      <cdr:y>0.86699</cdr:y>
    </cdr:to>
    <cdr:sp macro="" textlink="">
      <cdr:nvSpPr>
        <cdr:cNvPr id="3" name="TextBox 1">
          <a:extLst xmlns:a="http://schemas.openxmlformats.org/drawingml/2006/main">
            <a:ext uri="{FF2B5EF4-FFF2-40B4-BE49-F238E27FC236}">
              <a16:creationId xmlns:a16="http://schemas.microsoft.com/office/drawing/2014/main" id="{3066AE91-6A91-4D0D-94CE-107AD132715A}"/>
            </a:ext>
          </a:extLst>
        </cdr:cNvPr>
        <cdr:cNvSpPr txBox="1"/>
      </cdr:nvSpPr>
      <cdr:spPr>
        <a:xfrm xmlns:a="http://schemas.openxmlformats.org/drawingml/2006/main">
          <a:off x="1263636" y="5116048"/>
          <a:ext cx="2463861" cy="637052"/>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300"/>
            <a:t>Dashed dark-grey = trendline only for the response 'a fair amount'</a:t>
          </a:r>
          <a:r>
            <a:rPr lang="en-GB" sz="1300" baseline="0"/>
            <a:t> (uses LH axis). See text.</a:t>
          </a:r>
          <a:endParaRPr lang="en-GB" sz="1300"/>
        </a:p>
      </cdr:txBody>
    </cdr:sp>
  </cdr:relSizeAnchor>
</c:userShapes>
</file>

<file path=xl/drawings/drawing91.xml><?xml version="1.0" encoding="utf-8"?>
<c:userShapes xmlns:c="http://schemas.openxmlformats.org/drawingml/2006/chart">
  <cdr:relSizeAnchor xmlns:cdr="http://schemas.openxmlformats.org/drawingml/2006/chartDrawing">
    <cdr:from>
      <cdr:x>0.86482</cdr:x>
      <cdr:y>0.25694</cdr:y>
    </cdr:from>
    <cdr:to>
      <cdr:x>0.95328</cdr:x>
      <cdr:y>0.32536</cdr:y>
    </cdr:to>
    <cdr:sp macro="" textlink="">
      <cdr:nvSpPr>
        <cdr:cNvPr id="4" name="TextBox 1">
          <a:extLst xmlns:a="http://schemas.openxmlformats.org/drawingml/2006/main">
            <a:ext uri="{FF2B5EF4-FFF2-40B4-BE49-F238E27FC236}">
              <a16:creationId xmlns:a16="http://schemas.microsoft.com/office/drawing/2014/main" id="{45F0EAD4-D51C-4FB0-ABE3-EE55AFDFC255}"/>
            </a:ext>
          </a:extLst>
        </cdr:cNvPr>
        <cdr:cNvSpPr txBox="1"/>
      </cdr:nvSpPr>
      <cdr:spPr>
        <a:xfrm xmlns:a="http://schemas.openxmlformats.org/drawingml/2006/main">
          <a:off x="11177383" y="2097495"/>
          <a:ext cx="1143303" cy="55853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500" b="1">
              <a:solidFill>
                <a:schemeClr val="tx1">
                  <a:lumMod val="95000"/>
                  <a:lumOff val="5000"/>
                </a:schemeClr>
              </a:solidFill>
            </a:rPr>
            <a:t>R = 0.7006</a:t>
          </a:r>
        </a:p>
        <a:p xmlns:a="http://schemas.openxmlformats.org/drawingml/2006/main">
          <a:pPr algn="ctr"/>
          <a:r>
            <a:rPr lang="en-GB" sz="1400" b="1" baseline="0">
              <a:solidFill>
                <a:schemeClr val="tx1">
                  <a:lumMod val="95000"/>
                  <a:lumOff val="5000"/>
                </a:schemeClr>
              </a:solidFill>
            </a:rPr>
            <a:t>p = 1.46E-6</a:t>
          </a:r>
          <a:endParaRPr lang="en-GB" sz="1400" b="1">
            <a:solidFill>
              <a:schemeClr val="tx1">
                <a:lumMod val="95000"/>
                <a:lumOff val="5000"/>
              </a:schemeClr>
            </a:solidFill>
          </a:endParaRPr>
        </a:p>
        <a:p xmlns:a="http://schemas.openxmlformats.org/drawingml/2006/main">
          <a:endParaRPr lang="en-GB" sz="1100" b="1">
            <a:solidFill>
              <a:schemeClr val="tx1">
                <a:lumMod val="95000"/>
                <a:lumOff val="5000"/>
              </a:schemeClr>
            </a:solidFill>
          </a:endParaRPr>
        </a:p>
      </cdr:txBody>
    </cdr:sp>
  </cdr:relSizeAnchor>
  <cdr:relSizeAnchor xmlns:cdr="http://schemas.openxmlformats.org/drawingml/2006/chartDrawing">
    <cdr:from>
      <cdr:x>0.86312</cdr:x>
      <cdr:y>0.56485</cdr:y>
    </cdr:from>
    <cdr:to>
      <cdr:x>0.94687</cdr:x>
      <cdr:y>0.62053</cdr:y>
    </cdr:to>
    <cdr:sp macro="" textlink="">
      <cdr:nvSpPr>
        <cdr:cNvPr id="6" name="TextBox 1">
          <a:extLst xmlns:a="http://schemas.openxmlformats.org/drawingml/2006/main">
            <a:ext uri="{FF2B5EF4-FFF2-40B4-BE49-F238E27FC236}">
              <a16:creationId xmlns:a16="http://schemas.microsoft.com/office/drawing/2014/main" id="{45F0EAD4-D51C-4FB0-ABE3-EE55AFDFC255}"/>
            </a:ext>
          </a:extLst>
        </cdr:cNvPr>
        <cdr:cNvSpPr txBox="1"/>
      </cdr:nvSpPr>
      <cdr:spPr>
        <a:xfrm xmlns:a="http://schemas.openxmlformats.org/drawingml/2006/main">
          <a:off x="10471113" y="4508565"/>
          <a:ext cx="1016037" cy="444435"/>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a:solidFill>
                <a:schemeClr val="bg2">
                  <a:lumMod val="50000"/>
                </a:schemeClr>
              </a:solidFill>
            </a:rPr>
            <a:t>R = 0.0892</a:t>
          </a:r>
        </a:p>
        <a:p xmlns:a="http://schemas.openxmlformats.org/drawingml/2006/main">
          <a:pPr algn="ctr"/>
          <a:r>
            <a:rPr lang="en-GB" sz="1400" b="1" baseline="0">
              <a:solidFill>
                <a:schemeClr val="bg2">
                  <a:lumMod val="50000"/>
                </a:schemeClr>
              </a:solidFill>
            </a:rPr>
            <a:t>p = 5.97E-1</a:t>
          </a:r>
          <a:endParaRPr lang="en-GB" sz="1400" b="1">
            <a:solidFill>
              <a:schemeClr val="bg2">
                <a:lumMod val="50000"/>
              </a:schemeClr>
            </a:solidFill>
          </a:endParaRPr>
        </a:p>
      </cdr:txBody>
    </cdr:sp>
  </cdr:relSizeAnchor>
  <cdr:relSizeAnchor xmlns:cdr="http://schemas.openxmlformats.org/drawingml/2006/chartDrawing">
    <cdr:from>
      <cdr:x>0.83329</cdr:x>
      <cdr:y>0.61655</cdr:y>
    </cdr:from>
    <cdr:to>
      <cdr:x>0.97618</cdr:x>
      <cdr:y>0.71758</cdr:y>
    </cdr:to>
    <cdr:sp macro="" textlink="">
      <cdr:nvSpPr>
        <cdr:cNvPr id="7" name="TextBox 1">
          <a:extLst xmlns:a="http://schemas.openxmlformats.org/drawingml/2006/main">
            <a:ext uri="{FF2B5EF4-FFF2-40B4-BE49-F238E27FC236}">
              <a16:creationId xmlns:a16="http://schemas.microsoft.com/office/drawing/2014/main" id="{A4F1BCC4-3EC4-4E45-BB7F-FCB4F6522194}"/>
            </a:ext>
          </a:extLst>
        </cdr:cNvPr>
        <cdr:cNvSpPr txBox="1"/>
      </cdr:nvSpPr>
      <cdr:spPr>
        <a:xfrm xmlns:a="http://schemas.openxmlformats.org/drawingml/2006/main">
          <a:off x="10109201" y="4921271"/>
          <a:ext cx="1733506" cy="806417"/>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1">
              <a:solidFill>
                <a:schemeClr val="bg2">
                  <a:lumMod val="50000"/>
                </a:schemeClr>
              </a:solidFill>
            </a:rPr>
            <a:t>NO</a:t>
          </a:r>
          <a:r>
            <a:rPr lang="en-GB" sz="1600" b="1" baseline="0">
              <a:solidFill>
                <a:schemeClr val="bg2">
                  <a:lumMod val="50000"/>
                </a:schemeClr>
              </a:solidFill>
            </a:rPr>
            <a:t> TREND: average response = approx 30%</a:t>
          </a:r>
        </a:p>
      </cdr:txBody>
    </cdr:sp>
  </cdr:relSizeAnchor>
  <cdr:relSizeAnchor xmlns:cdr="http://schemas.openxmlformats.org/drawingml/2006/chartDrawing">
    <cdr:from>
      <cdr:x>0.8584</cdr:x>
      <cdr:y>0.85943</cdr:y>
    </cdr:from>
    <cdr:to>
      <cdr:x>0.95482</cdr:x>
      <cdr:y>0.92744</cdr:y>
    </cdr:to>
    <cdr:sp macro="" textlink="">
      <cdr:nvSpPr>
        <cdr:cNvPr id="9" name="TextBox 1">
          <a:extLst xmlns:a="http://schemas.openxmlformats.org/drawingml/2006/main">
            <a:ext uri="{FF2B5EF4-FFF2-40B4-BE49-F238E27FC236}">
              <a16:creationId xmlns:a16="http://schemas.microsoft.com/office/drawing/2014/main" id="{80E5C49E-3CBE-45F7-9FBE-A33C5931BF80}"/>
            </a:ext>
          </a:extLst>
        </cdr:cNvPr>
        <cdr:cNvSpPr txBox="1"/>
      </cdr:nvSpPr>
      <cdr:spPr>
        <a:xfrm xmlns:a="http://schemas.openxmlformats.org/drawingml/2006/main">
          <a:off x="10384191" y="6981550"/>
          <a:ext cx="1166459" cy="552477"/>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500" b="1">
              <a:solidFill>
                <a:schemeClr val="tx1">
                  <a:lumMod val="95000"/>
                  <a:lumOff val="5000"/>
                </a:schemeClr>
              </a:solidFill>
            </a:rPr>
            <a:t>R = -0.7077</a:t>
          </a:r>
        </a:p>
        <a:p xmlns:a="http://schemas.openxmlformats.org/drawingml/2006/main">
          <a:pPr algn="ctr"/>
          <a:r>
            <a:rPr lang="en-GB" sz="1400" b="1" baseline="0">
              <a:solidFill>
                <a:schemeClr val="tx1">
                  <a:lumMod val="95000"/>
                  <a:lumOff val="5000"/>
                </a:schemeClr>
              </a:solidFill>
            </a:rPr>
            <a:t>p = 9.7E-7</a:t>
          </a:r>
          <a:endParaRPr lang="en-GB" sz="1400" b="1">
            <a:solidFill>
              <a:schemeClr val="tx1">
                <a:lumMod val="95000"/>
                <a:lumOff val="5000"/>
              </a:schemeClr>
            </a:solidFill>
          </a:endParaRPr>
        </a:p>
        <a:p xmlns:a="http://schemas.openxmlformats.org/drawingml/2006/main">
          <a:endParaRPr lang="en-GB" sz="1100" b="1">
            <a:solidFill>
              <a:sysClr val="windowText" lastClr="000000"/>
            </a:solidFill>
          </a:endParaRPr>
        </a:p>
      </cdr:txBody>
    </cdr:sp>
  </cdr:relSizeAnchor>
  <cdr:relSizeAnchor xmlns:cdr="http://schemas.openxmlformats.org/drawingml/2006/chartDrawing">
    <cdr:from>
      <cdr:x>0.60905</cdr:x>
      <cdr:y>0.29811</cdr:y>
    </cdr:from>
    <cdr:to>
      <cdr:x>0.82109</cdr:x>
      <cdr:y>0.39316</cdr:y>
    </cdr:to>
    <cdr:sp macro="" textlink="">
      <cdr:nvSpPr>
        <cdr:cNvPr id="10" name="TextBox 1">
          <a:extLst xmlns:a="http://schemas.openxmlformats.org/drawingml/2006/main">
            <a:ext uri="{FF2B5EF4-FFF2-40B4-BE49-F238E27FC236}">
              <a16:creationId xmlns:a16="http://schemas.microsoft.com/office/drawing/2014/main" id="{1989C715-6A64-4B45-A229-44FA886847A7}"/>
            </a:ext>
          </a:extLst>
        </cdr:cNvPr>
        <cdr:cNvSpPr txBox="1"/>
      </cdr:nvSpPr>
      <cdr:spPr>
        <a:xfrm xmlns:a="http://schemas.openxmlformats.org/drawingml/2006/main" rot="20214017">
          <a:off x="7388758" y="2379519"/>
          <a:ext cx="2572441" cy="758647"/>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2000" b="1" baseline="0">
              <a:solidFill>
                <a:schemeClr val="tx1">
                  <a:lumMod val="95000"/>
                  <a:lumOff val="5000"/>
                </a:schemeClr>
              </a:solidFill>
            </a:rPr>
            <a:t>'Extremely Serious'</a:t>
          </a:r>
        </a:p>
      </cdr:txBody>
    </cdr:sp>
  </cdr:relSizeAnchor>
  <cdr:relSizeAnchor xmlns:cdr="http://schemas.openxmlformats.org/drawingml/2006/chartDrawing">
    <cdr:from>
      <cdr:x>0.60703</cdr:x>
      <cdr:y>0.69422</cdr:y>
    </cdr:from>
    <cdr:to>
      <cdr:x>0.84549</cdr:x>
      <cdr:y>0.8811</cdr:y>
    </cdr:to>
    <cdr:sp macro="" textlink="">
      <cdr:nvSpPr>
        <cdr:cNvPr id="11" name="TextBox 1">
          <a:extLst xmlns:a="http://schemas.openxmlformats.org/drawingml/2006/main">
            <a:ext uri="{FF2B5EF4-FFF2-40B4-BE49-F238E27FC236}">
              <a16:creationId xmlns:a16="http://schemas.microsoft.com/office/drawing/2014/main" id="{50054DA8-A501-43A1-ABD3-EB6FF06B20DF}"/>
            </a:ext>
          </a:extLst>
        </cdr:cNvPr>
        <cdr:cNvSpPr txBox="1"/>
      </cdr:nvSpPr>
      <cdr:spPr>
        <a:xfrm xmlns:a="http://schemas.openxmlformats.org/drawingml/2006/main" rot="1207916">
          <a:off x="7364283" y="5541237"/>
          <a:ext cx="2892891" cy="1491698"/>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800" b="1" baseline="0">
              <a:solidFill>
                <a:schemeClr val="tx1">
                  <a:lumMod val="95000"/>
                  <a:lumOff val="5000"/>
                </a:schemeClr>
              </a:solidFill>
            </a:rPr>
            <a:t>'Somewhat' + 'Not Very Serious' + 'Not Serious</a:t>
          </a:r>
        </a:p>
        <a:p xmlns:a="http://schemas.openxmlformats.org/drawingml/2006/main">
          <a:pPr algn="ctr"/>
          <a:r>
            <a:rPr lang="en-GB" sz="1800" b="1" baseline="0">
              <a:solidFill>
                <a:schemeClr val="tx1">
                  <a:lumMod val="95000"/>
                  <a:lumOff val="5000"/>
                </a:schemeClr>
              </a:solidFill>
            </a:rPr>
            <a:t>at All' </a:t>
          </a:r>
          <a:r>
            <a:rPr lang="en-GB" sz="1600" b="1" baseline="0">
              <a:solidFill>
                <a:schemeClr val="tx1">
                  <a:lumMod val="95000"/>
                  <a:lumOff val="5000"/>
                </a:schemeClr>
              </a:solidFill>
            </a:rPr>
            <a:t>(all anti-correlate)</a:t>
          </a:r>
        </a:p>
      </cdr:txBody>
    </cdr:sp>
  </cdr:relSizeAnchor>
  <cdr:relSizeAnchor xmlns:cdr="http://schemas.openxmlformats.org/drawingml/2006/chartDrawing">
    <cdr:from>
      <cdr:x>0.0759</cdr:x>
      <cdr:y>0.59427</cdr:y>
    </cdr:from>
    <cdr:to>
      <cdr:x>0.2235</cdr:x>
      <cdr:y>0.6786</cdr:y>
    </cdr:to>
    <cdr:sp macro="" textlink="">
      <cdr:nvSpPr>
        <cdr:cNvPr id="12" name="TextBox 1">
          <a:extLst xmlns:a="http://schemas.openxmlformats.org/drawingml/2006/main">
            <a:ext uri="{FF2B5EF4-FFF2-40B4-BE49-F238E27FC236}">
              <a16:creationId xmlns:a16="http://schemas.microsoft.com/office/drawing/2014/main" id="{D512ADF6-594D-41F7-9CE3-38A09C6595C6}"/>
            </a:ext>
          </a:extLst>
        </cdr:cNvPr>
        <cdr:cNvSpPr txBox="1"/>
      </cdr:nvSpPr>
      <cdr:spPr>
        <a:xfrm xmlns:a="http://schemas.openxmlformats.org/drawingml/2006/main" rot="21480000">
          <a:off x="920751" y="4743450"/>
          <a:ext cx="1790699" cy="6731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2000" b="1" baseline="0">
              <a:solidFill>
                <a:schemeClr val="bg2">
                  <a:lumMod val="50000"/>
                </a:schemeClr>
              </a:solidFill>
            </a:rPr>
            <a:t>'Very</a:t>
          </a:r>
        </a:p>
        <a:p xmlns:a="http://schemas.openxmlformats.org/drawingml/2006/main">
          <a:pPr algn="ctr"/>
          <a:r>
            <a:rPr lang="en-GB" sz="2000" b="1" baseline="0">
              <a:solidFill>
                <a:schemeClr val="bg2">
                  <a:lumMod val="50000"/>
                </a:schemeClr>
              </a:solidFill>
            </a:rPr>
            <a:t>Serious'</a:t>
          </a:r>
        </a:p>
      </cdr:txBody>
    </cdr:sp>
  </cdr:relSizeAnchor>
  <cdr:relSizeAnchor xmlns:cdr="http://schemas.openxmlformats.org/drawingml/2006/chartDrawing">
    <cdr:from>
      <cdr:x>0.09799</cdr:x>
      <cdr:y>0.12799</cdr:y>
    </cdr:from>
    <cdr:to>
      <cdr:x>0.36343</cdr:x>
      <cdr:y>0.18735</cdr:y>
    </cdr:to>
    <cdr:sp macro="" textlink="">
      <cdr:nvSpPr>
        <cdr:cNvPr id="13" name="TextBox 1">
          <a:extLst xmlns:a="http://schemas.openxmlformats.org/drawingml/2006/main">
            <a:ext uri="{FF2B5EF4-FFF2-40B4-BE49-F238E27FC236}">
              <a16:creationId xmlns:a16="http://schemas.microsoft.com/office/drawing/2014/main" id="{1EECE9F5-171D-4929-9026-52CCA3FA440E}"/>
            </a:ext>
          </a:extLst>
        </cdr:cNvPr>
        <cdr:cNvSpPr txBox="1"/>
      </cdr:nvSpPr>
      <cdr:spPr>
        <a:xfrm xmlns:a="http://schemas.openxmlformats.org/drawingml/2006/main">
          <a:off x="1266531" y="1044818"/>
          <a:ext cx="3430654" cy="484626"/>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2000" b="1" baseline="0">
              <a:solidFill>
                <a:schemeClr val="tx1">
                  <a:lumMod val="65000"/>
                  <a:lumOff val="35000"/>
                </a:schemeClr>
              </a:solidFill>
            </a:rPr>
            <a:t>TRENDS ONLY for </a:t>
          </a:r>
          <a:r>
            <a:rPr lang="en-GB" sz="2000" b="1" baseline="0">
              <a:solidFill>
                <a:schemeClr val="tx1">
                  <a:lumMod val="95000"/>
                  <a:lumOff val="5000"/>
                </a:schemeClr>
              </a:solidFill>
            </a:rPr>
            <a:t>Black</a:t>
          </a:r>
          <a:r>
            <a:rPr lang="en-GB" sz="2000" b="1" baseline="0">
              <a:solidFill>
                <a:srgbClr val="0000FF"/>
              </a:solidFill>
            </a:rPr>
            <a:t> </a:t>
          </a:r>
          <a:r>
            <a:rPr lang="en-GB" sz="2000" b="1" baseline="0">
              <a:solidFill>
                <a:schemeClr val="tx1">
                  <a:lumMod val="65000"/>
                  <a:lumOff val="35000"/>
                </a:schemeClr>
              </a:solidFill>
            </a:rPr>
            <a:t>series</a:t>
          </a:r>
        </a:p>
      </cdr:txBody>
    </cdr:sp>
  </cdr:relSizeAnchor>
</c:userShapes>
</file>

<file path=xl/drawings/drawing92.xml><?xml version="1.0" encoding="utf-8"?>
<c:userShapes xmlns:c="http://schemas.openxmlformats.org/drawingml/2006/chart">
  <cdr:relSizeAnchor xmlns:cdr="http://schemas.openxmlformats.org/drawingml/2006/chartDrawing">
    <cdr:from>
      <cdr:x>0.21065</cdr:x>
      <cdr:y>0.62337</cdr:y>
    </cdr:from>
    <cdr:to>
      <cdr:x>0.79051</cdr:x>
      <cdr:y>0.80825</cdr:y>
    </cdr:to>
    <cdr:cxnSp macro="">
      <cdr:nvCxnSpPr>
        <cdr:cNvPr id="49" name="Straight Connector 48">
          <a:extLst xmlns:a="http://schemas.openxmlformats.org/drawingml/2006/main">
            <a:ext uri="{FF2B5EF4-FFF2-40B4-BE49-F238E27FC236}">
              <a16:creationId xmlns:a16="http://schemas.microsoft.com/office/drawing/2014/main" id="{F17B06B8-3CE8-466B-BC53-369FFF27B86F}"/>
            </a:ext>
          </a:extLst>
        </cdr:cNvPr>
        <cdr:cNvCxnSpPr/>
      </cdr:nvCxnSpPr>
      <cdr:spPr>
        <a:xfrm xmlns:a="http://schemas.openxmlformats.org/drawingml/2006/main">
          <a:off x="2311400" y="5759450"/>
          <a:ext cx="6362700" cy="1708150"/>
        </a:xfrm>
        <a:prstGeom xmlns:a="http://schemas.openxmlformats.org/drawingml/2006/main" prst="line">
          <a:avLst/>
        </a:prstGeom>
        <a:ln xmlns:a="http://schemas.openxmlformats.org/drawingml/2006/main" w="31750">
          <a:solidFill>
            <a:schemeClr val="tx1">
              <a:lumMod val="50000"/>
              <a:lumOff val="50000"/>
              <a:alpha val="7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0.78935</cdr:x>
      <cdr:y>0.8756</cdr:y>
    </cdr:from>
    <cdr:to>
      <cdr:x>0.83333</cdr:x>
      <cdr:y>0.91127</cdr:y>
    </cdr:to>
    <cdr:sp macro="" textlink="">
      <cdr:nvSpPr>
        <cdr:cNvPr id="37" name="TextBox 36">
          <a:extLst xmlns:a="http://schemas.openxmlformats.org/drawingml/2006/main">
            <a:ext uri="{FF2B5EF4-FFF2-40B4-BE49-F238E27FC236}">
              <a16:creationId xmlns:a16="http://schemas.microsoft.com/office/drawing/2014/main" id="{7FF9BA0B-B8E6-430E-B7BA-C829A99C821A}"/>
            </a:ext>
          </a:extLst>
        </cdr:cNvPr>
        <cdr:cNvSpPr txBox="1"/>
      </cdr:nvSpPr>
      <cdr:spPr>
        <a:xfrm xmlns:a="http://schemas.openxmlformats.org/drawingml/2006/main">
          <a:off x="8661380" y="8089899"/>
          <a:ext cx="482583" cy="32955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600" b="1">
              <a:solidFill>
                <a:schemeClr val="tx1">
                  <a:lumMod val="50000"/>
                  <a:lumOff val="50000"/>
                </a:schemeClr>
              </a:solidFill>
            </a:rPr>
            <a:t>FC </a:t>
          </a:r>
        </a:p>
      </cdr:txBody>
    </cdr:sp>
  </cdr:relSizeAnchor>
  <cdr:relSizeAnchor xmlns:cdr="http://schemas.openxmlformats.org/drawingml/2006/chartDrawing">
    <cdr:from>
      <cdr:x>0.78704</cdr:x>
      <cdr:y>0.73608</cdr:y>
    </cdr:from>
    <cdr:to>
      <cdr:x>0.83507</cdr:x>
      <cdr:y>0.78007</cdr:y>
    </cdr:to>
    <cdr:sp macro="" textlink="">
      <cdr:nvSpPr>
        <cdr:cNvPr id="57" name="TextBox 1">
          <a:extLst xmlns:a="http://schemas.openxmlformats.org/drawingml/2006/main">
            <a:ext uri="{FF2B5EF4-FFF2-40B4-BE49-F238E27FC236}">
              <a16:creationId xmlns:a16="http://schemas.microsoft.com/office/drawing/2014/main" id="{9F133AA4-1308-45EF-9CB6-A58B84DB92F6}"/>
            </a:ext>
          </a:extLst>
        </cdr:cNvPr>
        <cdr:cNvSpPr txBox="1"/>
      </cdr:nvSpPr>
      <cdr:spPr>
        <a:xfrm xmlns:a="http://schemas.openxmlformats.org/drawingml/2006/main">
          <a:off x="8636004" y="6800850"/>
          <a:ext cx="527046" cy="4064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600" b="1">
              <a:solidFill>
                <a:schemeClr val="tx1">
                  <a:lumMod val="50000"/>
                  <a:lumOff val="50000"/>
                </a:schemeClr>
              </a:solidFill>
            </a:rPr>
            <a:t>WC</a:t>
          </a:r>
        </a:p>
      </cdr:txBody>
    </cdr:sp>
  </cdr:relSizeAnchor>
  <cdr:relSizeAnchor xmlns:cdr="http://schemas.openxmlformats.org/drawingml/2006/chartDrawing">
    <cdr:from>
      <cdr:x>0.78426</cdr:x>
      <cdr:y>0.33122</cdr:y>
    </cdr:from>
    <cdr:to>
      <cdr:x>0.88889</cdr:x>
      <cdr:y>0.36463</cdr:y>
    </cdr:to>
    <cdr:sp macro="" textlink="">
      <cdr:nvSpPr>
        <cdr:cNvPr id="60" name="TextBox 1">
          <a:extLst xmlns:a="http://schemas.openxmlformats.org/drawingml/2006/main">
            <a:ext uri="{FF2B5EF4-FFF2-40B4-BE49-F238E27FC236}">
              <a16:creationId xmlns:a16="http://schemas.microsoft.com/office/drawing/2014/main" id="{9F133AA4-1308-45EF-9CB6-A58B84DB92F6}"/>
            </a:ext>
          </a:extLst>
        </cdr:cNvPr>
        <cdr:cNvSpPr txBox="1"/>
      </cdr:nvSpPr>
      <cdr:spPr>
        <a:xfrm xmlns:a="http://schemas.openxmlformats.org/drawingml/2006/main">
          <a:off x="9220200" y="3075214"/>
          <a:ext cx="1230086" cy="3102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550" b="1">
              <a:solidFill>
                <a:schemeClr val="tx1"/>
              </a:solidFill>
            </a:rPr>
            <a:t>SA (r=0.94)</a:t>
          </a:r>
        </a:p>
      </cdr:txBody>
    </cdr:sp>
  </cdr:relSizeAnchor>
  <cdr:relSizeAnchor xmlns:cdr="http://schemas.openxmlformats.org/drawingml/2006/chartDrawing">
    <cdr:from>
      <cdr:x>0.77616</cdr:x>
      <cdr:y>0.3998</cdr:y>
    </cdr:from>
    <cdr:to>
      <cdr:x>0.94977</cdr:x>
      <cdr:y>0.46329</cdr:y>
    </cdr:to>
    <cdr:sp macro="" textlink="">
      <cdr:nvSpPr>
        <cdr:cNvPr id="61" name="TextBox 1">
          <a:extLst xmlns:a="http://schemas.openxmlformats.org/drawingml/2006/main">
            <a:ext uri="{FF2B5EF4-FFF2-40B4-BE49-F238E27FC236}">
              <a16:creationId xmlns:a16="http://schemas.microsoft.com/office/drawing/2014/main" id="{C4405D7D-6D04-428F-8C35-AB7989633B5D}"/>
            </a:ext>
          </a:extLst>
        </cdr:cNvPr>
        <cdr:cNvSpPr txBox="1"/>
      </cdr:nvSpPr>
      <cdr:spPr>
        <a:xfrm xmlns:a="http://schemas.openxmlformats.org/drawingml/2006/main">
          <a:off x="9124955" y="3712028"/>
          <a:ext cx="2041058" cy="58944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nSpc>
              <a:spcPct val="90000"/>
            </a:lnSpc>
          </a:pPr>
          <a:r>
            <a:rPr lang="en-GB" sz="1550" b="1">
              <a:solidFill>
                <a:schemeClr val="tx1"/>
              </a:solidFill>
            </a:rPr>
            <a:t>WA (r=0.89) &amp;</a:t>
          </a:r>
        </a:p>
        <a:p xmlns:a="http://schemas.openxmlformats.org/drawingml/2006/main">
          <a:pPr>
            <a:lnSpc>
              <a:spcPct val="90000"/>
            </a:lnSpc>
          </a:pPr>
          <a:r>
            <a:rPr lang="en-GB" sz="1550" b="1">
              <a:solidFill>
                <a:schemeClr val="tx1"/>
              </a:solidFill>
            </a:rPr>
            <a:t>            </a:t>
          </a:r>
          <a:r>
            <a:rPr lang="en-GB" sz="1550" b="1" u="sng">
              <a:solidFill>
                <a:schemeClr val="tx1"/>
              </a:solidFill>
            </a:rPr>
            <a:t>WA1(r=0.7)</a:t>
          </a:r>
        </a:p>
      </cdr:txBody>
    </cdr:sp>
  </cdr:relSizeAnchor>
  <cdr:relSizeAnchor xmlns:cdr="http://schemas.openxmlformats.org/drawingml/2006/chartDrawing">
    <cdr:from>
      <cdr:x>0.78657</cdr:x>
      <cdr:y>0.35408</cdr:y>
    </cdr:from>
    <cdr:to>
      <cdr:x>0.92014</cdr:x>
      <cdr:y>0.39101</cdr:y>
    </cdr:to>
    <cdr:sp macro="" textlink="">
      <cdr:nvSpPr>
        <cdr:cNvPr id="62" name="TextBox 1">
          <a:extLst xmlns:a="http://schemas.openxmlformats.org/drawingml/2006/main">
            <a:ext uri="{FF2B5EF4-FFF2-40B4-BE49-F238E27FC236}">
              <a16:creationId xmlns:a16="http://schemas.microsoft.com/office/drawing/2014/main" id="{C4405D7D-6D04-428F-8C35-AB7989633B5D}"/>
            </a:ext>
          </a:extLst>
        </cdr:cNvPr>
        <cdr:cNvSpPr txBox="1"/>
      </cdr:nvSpPr>
      <cdr:spPr>
        <a:xfrm xmlns:a="http://schemas.openxmlformats.org/drawingml/2006/main">
          <a:off x="8630875" y="3271434"/>
          <a:ext cx="1465625" cy="3412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550" b="1">
              <a:solidFill>
                <a:schemeClr val="tx1"/>
              </a:solidFill>
            </a:rPr>
            <a:t>MSA (r=0.67)</a:t>
          </a:r>
        </a:p>
      </cdr:txBody>
    </cdr:sp>
  </cdr:relSizeAnchor>
  <cdr:relSizeAnchor xmlns:cdr="http://schemas.openxmlformats.org/drawingml/2006/chartDrawing">
    <cdr:from>
      <cdr:x>0.01619</cdr:x>
      <cdr:y>0.96929</cdr:y>
    </cdr:from>
    <cdr:to>
      <cdr:x>0.07001</cdr:x>
      <cdr:y>0.96966</cdr:y>
    </cdr:to>
    <cdr:cxnSp macro="">
      <cdr:nvCxnSpPr>
        <cdr:cNvPr id="26" name="Straight Connector 25">
          <a:extLst xmlns:a="http://schemas.openxmlformats.org/drawingml/2006/main">
            <a:ext uri="{FF2B5EF4-FFF2-40B4-BE49-F238E27FC236}">
              <a16:creationId xmlns:a16="http://schemas.microsoft.com/office/drawing/2014/main" id="{B227D7BB-8D4E-4CC3-98B2-2CD8CFA5F1A4}"/>
            </a:ext>
          </a:extLst>
        </cdr:cNvPr>
        <cdr:cNvCxnSpPr/>
      </cdr:nvCxnSpPr>
      <cdr:spPr>
        <a:xfrm xmlns:a="http://schemas.openxmlformats.org/drawingml/2006/main">
          <a:off x="190396" y="8999460"/>
          <a:ext cx="632739" cy="3435"/>
        </a:xfrm>
        <a:prstGeom xmlns:a="http://schemas.openxmlformats.org/drawingml/2006/main" prst="line">
          <a:avLst/>
        </a:prstGeom>
        <a:ln xmlns:a="http://schemas.openxmlformats.org/drawingml/2006/main" w="31750">
          <a:solidFill>
            <a:schemeClr val="tx1">
              <a:lumMod val="50000"/>
              <a:lumOff val="50000"/>
              <a:alpha val="7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0.8044</cdr:x>
      <cdr:y>0.92302</cdr:y>
    </cdr:from>
    <cdr:to>
      <cdr:x>1</cdr:x>
      <cdr:y>0.99961</cdr:y>
    </cdr:to>
    <cdr:sp macro="" textlink="">
      <cdr:nvSpPr>
        <cdr:cNvPr id="24" name="TextBox 1">
          <a:extLst xmlns:a="http://schemas.openxmlformats.org/drawingml/2006/main">
            <a:ext uri="{FF2B5EF4-FFF2-40B4-BE49-F238E27FC236}">
              <a16:creationId xmlns:a16="http://schemas.microsoft.com/office/drawing/2014/main" id="{A464D767-315E-438A-9B0F-4403440E7758}"/>
            </a:ext>
          </a:extLst>
        </cdr:cNvPr>
        <cdr:cNvSpPr txBox="1"/>
      </cdr:nvSpPr>
      <cdr:spPr>
        <a:xfrm xmlns:a="http://schemas.openxmlformats.org/drawingml/2006/main">
          <a:off x="8826520" y="8528050"/>
          <a:ext cx="2146280" cy="707597"/>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400" b="0">
              <a:solidFill>
                <a:schemeClr val="tx1">
                  <a:lumMod val="65000"/>
                  <a:lumOff val="35000"/>
                </a:schemeClr>
              </a:solidFill>
            </a:rPr>
            <a:t>Estimated from measurement, and spot</a:t>
          </a:r>
          <a:r>
            <a:rPr lang="en-GB" sz="1400" b="0" baseline="0">
              <a:solidFill>
                <a:schemeClr val="tx1">
                  <a:lumMod val="65000"/>
                  <a:lumOff val="35000"/>
                </a:schemeClr>
              </a:solidFill>
            </a:rPr>
            <a:t> </a:t>
          </a:r>
          <a:r>
            <a:rPr lang="en-GB" sz="1400" b="0">
              <a:solidFill>
                <a:schemeClr val="tx1">
                  <a:lumMod val="65000"/>
                  <a:lumOff val="35000"/>
                </a:schemeClr>
              </a:solidFill>
            </a:rPr>
            <a:t>measurement</a:t>
          </a:r>
          <a:r>
            <a:rPr lang="en-GB" sz="1400" b="0" baseline="0">
              <a:solidFill>
                <a:schemeClr val="tx1">
                  <a:lumMod val="65000"/>
                  <a:lumOff val="35000"/>
                </a:schemeClr>
              </a:solidFill>
            </a:rPr>
            <a:t> confiined</a:t>
          </a:r>
          <a:endParaRPr lang="en-GB" sz="1400" b="0">
            <a:solidFill>
              <a:schemeClr val="tx1">
                <a:lumMod val="65000"/>
                <a:lumOff val="35000"/>
              </a:schemeClr>
            </a:solidFill>
          </a:endParaRPr>
        </a:p>
      </cdr:txBody>
    </cdr:sp>
  </cdr:relSizeAnchor>
  <cdr:relSizeAnchor xmlns:cdr="http://schemas.openxmlformats.org/drawingml/2006/chartDrawing">
    <cdr:from>
      <cdr:x>0.18287</cdr:x>
      <cdr:y>0.43162</cdr:y>
    </cdr:from>
    <cdr:to>
      <cdr:x>0.22223</cdr:x>
      <cdr:y>0.46942</cdr:y>
    </cdr:to>
    <cdr:sp macro="" textlink="">
      <cdr:nvSpPr>
        <cdr:cNvPr id="27" name="TextBox 1">
          <a:extLst xmlns:a="http://schemas.openxmlformats.org/drawingml/2006/main">
            <a:ext uri="{FF2B5EF4-FFF2-40B4-BE49-F238E27FC236}">
              <a16:creationId xmlns:a16="http://schemas.microsoft.com/office/drawing/2014/main" id="{45939C52-6E28-4CE6-9779-F08E248BB3A8}"/>
            </a:ext>
          </a:extLst>
        </cdr:cNvPr>
        <cdr:cNvSpPr txBox="1"/>
      </cdr:nvSpPr>
      <cdr:spPr>
        <a:xfrm xmlns:a="http://schemas.openxmlformats.org/drawingml/2006/main">
          <a:off x="2006600" y="3987800"/>
          <a:ext cx="431885" cy="3492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600" b="1">
              <a:solidFill>
                <a:schemeClr val="tx1"/>
              </a:solidFill>
            </a:rPr>
            <a:t>37</a:t>
          </a:r>
        </a:p>
      </cdr:txBody>
    </cdr:sp>
  </cdr:relSizeAnchor>
  <cdr:relSizeAnchor xmlns:cdr="http://schemas.openxmlformats.org/drawingml/2006/chartDrawing">
    <cdr:from>
      <cdr:x>0.1742</cdr:x>
      <cdr:y>0.66294</cdr:y>
    </cdr:from>
    <cdr:to>
      <cdr:x>0.24595</cdr:x>
      <cdr:y>0.71006</cdr:y>
    </cdr:to>
    <cdr:sp macro="" textlink="">
      <cdr:nvSpPr>
        <cdr:cNvPr id="30" name="TextBox 1">
          <a:extLst xmlns:a="http://schemas.openxmlformats.org/drawingml/2006/main">
            <a:ext uri="{FF2B5EF4-FFF2-40B4-BE49-F238E27FC236}">
              <a16:creationId xmlns:a16="http://schemas.microsoft.com/office/drawing/2014/main" id="{30498638-D1EB-44F6-A29F-B261A5FFC7BF}"/>
            </a:ext>
          </a:extLst>
        </cdr:cNvPr>
        <cdr:cNvSpPr txBox="1"/>
      </cdr:nvSpPr>
      <cdr:spPr>
        <a:xfrm xmlns:a="http://schemas.openxmlformats.org/drawingml/2006/main">
          <a:off x="1911437" y="6125058"/>
          <a:ext cx="787299" cy="4353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lnSpc>
              <a:spcPct val="90000"/>
            </a:lnSpc>
          </a:pPr>
          <a:r>
            <a:rPr lang="en-GB" sz="1600" b="1">
              <a:solidFill>
                <a:schemeClr val="tx1"/>
              </a:solidFill>
            </a:rPr>
            <a:t>24</a:t>
          </a:r>
        </a:p>
        <a:p xmlns:a="http://schemas.openxmlformats.org/drawingml/2006/main">
          <a:pPr algn="l">
            <a:lnSpc>
              <a:spcPct val="90000"/>
            </a:lnSpc>
          </a:pPr>
          <a:r>
            <a:rPr lang="en-GB" sz="1600" b="1" u="sng">
              <a:solidFill>
                <a:schemeClr val="tx1"/>
              </a:solidFill>
            </a:rPr>
            <a:t>37</a:t>
          </a:r>
        </a:p>
      </cdr:txBody>
    </cdr:sp>
  </cdr:relSizeAnchor>
  <cdr:relSizeAnchor xmlns:cdr="http://schemas.openxmlformats.org/drawingml/2006/chartDrawing">
    <cdr:from>
      <cdr:x>0.17477</cdr:x>
      <cdr:y>0.73806</cdr:y>
    </cdr:from>
    <cdr:to>
      <cdr:x>0.21296</cdr:x>
      <cdr:y>0.77035</cdr:y>
    </cdr:to>
    <cdr:sp macro="" textlink="">
      <cdr:nvSpPr>
        <cdr:cNvPr id="31" name="TextBox 1">
          <a:extLst xmlns:a="http://schemas.openxmlformats.org/drawingml/2006/main">
            <a:ext uri="{FF2B5EF4-FFF2-40B4-BE49-F238E27FC236}">
              <a16:creationId xmlns:a16="http://schemas.microsoft.com/office/drawing/2014/main" id="{30498638-D1EB-44F6-A29F-B261A5FFC7BF}"/>
            </a:ext>
          </a:extLst>
        </cdr:cNvPr>
        <cdr:cNvSpPr txBox="1"/>
      </cdr:nvSpPr>
      <cdr:spPr>
        <a:xfrm xmlns:a="http://schemas.openxmlformats.org/drawingml/2006/main">
          <a:off x="2054696" y="6852557"/>
          <a:ext cx="448984" cy="2998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600" b="1">
              <a:solidFill>
                <a:schemeClr val="tx1">
                  <a:lumMod val="50000"/>
                  <a:lumOff val="50000"/>
                </a:schemeClr>
              </a:solidFill>
            </a:rPr>
            <a:t>16</a:t>
          </a:r>
        </a:p>
      </cdr:txBody>
    </cdr:sp>
  </cdr:relSizeAnchor>
  <cdr:relSizeAnchor xmlns:cdr="http://schemas.openxmlformats.org/drawingml/2006/chartDrawing">
    <cdr:from>
      <cdr:x>0.17535</cdr:x>
      <cdr:y>0.84575</cdr:y>
    </cdr:from>
    <cdr:to>
      <cdr:x>0.21701</cdr:x>
      <cdr:y>0.87594</cdr:y>
    </cdr:to>
    <cdr:sp macro="" textlink="">
      <cdr:nvSpPr>
        <cdr:cNvPr id="32" name="TextBox 1">
          <a:extLst xmlns:a="http://schemas.openxmlformats.org/drawingml/2006/main">
            <a:ext uri="{FF2B5EF4-FFF2-40B4-BE49-F238E27FC236}">
              <a16:creationId xmlns:a16="http://schemas.microsoft.com/office/drawing/2014/main" id="{30498638-D1EB-44F6-A29F-B261A5FFC7BF}"/>
            </a:ext>
          </a:extLst>
        </cdr:cNvPr>
        <cdr:cNvSpPr txBox="1"/>
      </cdr:nvSpPr>
      <cdr:spPr>
        <a:xfrm xmlns:a="http://schemas.openxmlformats.org/drawingml/2006/main">
          <a:off x="1924050" y="7814096"/>
          <a:ext cx="457157" cy="2789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600" b="1">
              <a:solidFill>
                <a:schemeClr val="tx1"/>
              </a:solidFill>
            </a:rPr>
            <a:t>24</a:t>
          </a:r>
        </a:p>
      </cdr:txBody>
    </cdr:sp>
  </cdr:relSizeAnchor>
  <cdr:relSizeAnchor xmlns:cdr="http://schemas.openxmlformats.org/drawingml/2006/chartDrawing">
    <cdr:from>
      <cdr:x>0.07639</cdr:x>
      <cdr:y>0.12238</cdr:y>
    </cdr:from>
    <cdr:to>
      <cdr:x>0.32546</cdr:x>
      <cdr:y>0.20206</cdr:y>
    </cdr:to>
    <cdr:sp macro="" textlink="">
      <cdr:nvSpPr>
        <cdr:cNvPr id="33" name="TextBox 1">
          <a:extLst xmlns:a="http://schemas.openxmlformats.org/drawingml/2006/main">
            <a:ext uri="{FF2B5EF4-FFF2-40B4-BE49-F238E27FC236}">
              <a16:creationId xmlns:a16="http://schemas.microsoft.com/office/drawing/2014/main" id="{C2581812-C6D1-435B-9FDE-AF5FD3661DE4}"/>
            </a:ext>
          </a:extLst>
        </cdr:cNvPr>
        <cdr:cNvSpPr txBox="1"/>
      </cdr:nvSpPr>
      <cdr:spPr>
        <a:xfrm xmlns:a="http://schemas.openxmlformats.org/drawingml/2006/main">
          <a:off x="898086" y="1136250"/>
          <a:ext cx="2928244" cy="739798"/>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800" b="1" u="none" baseline="0">
              <a:solidFill>
                <a:schemeClr val="tx1">
                  <a:lumMod val="65000"/>
                  <a:lumOff val="35000"/>
                </a:schemeClr>
              </a:solidFill>
            </a:rPr>
            <a:t>For subsets of 64 Nations</a:t>
          </a:r>
        </a:p>
        <a:p xmlns:a="http://schemas.openxmlformats.org/drawingml/2006/main">
          <a:pPr algn="ctr"/>
          <a:r>
            <a:rPr lang="en-GB" sz="1800" b="1" u="sng" baseline="0">
              <a:solidFill>
                <a:schemeClr val="tx1">
                  <a:lumMod val="65000"/>
                  <a:lumOff val="35000"/>
                </a:schemeClr>
              </a:solidFill>
            </a:rPr>
            <a:t>Subset numbers</a:t>
          </a:r>
          <a:endParaRPr lang="en-GB" sz="1800" b="1" u="none" baseline="0">
            <a:solidFill>
              <a:schemeClr val="tx1">
                <a:lumMod val="65000"/>
                <a:lumOff val="35000"/>
              </a:schemeClr>
            </a:solidFill>
          </a:endParaRPr>
        </a:p>
      </cdr:txBody>
    </cdr:sp>
  </cdr:relSizeAnchor>
  <cdr:relSizeAnchor xmlns:cdr="http://schemas.openxmlformats.org/drawingml/2006/chartDrawing">
    <cdr:from>
      <cdr:x>0.06771</cdr:x>
      <cdr:y>0.80254</cdr:y>
    </cdr:from>
    <cdr:to>
      <cdr:x>0.22569</cdr:x>
      <cdr:y>0.86048</cdr:y>
    </cdr:to>
    <cdr:sp macro="" textlink="">
      <cdr:nvSpPr>
        <cdr:cNvPr id="82" name="TextBox 1">
          <a:extLst xmlns:a="http://schemas.openxmlformats.org/drawingml/2006/main">
            <a:ext uri="{FF2B5EF4-FFF2-40B4-BE49-F238E27FC236}">
              <a16:creationId xmlns:a16="http://schemas.microsoft.com/office/drawing/2014/main" id="{0378821A-9D65-48BB-878D-9264832A3CFF}"/>
            </a:ext>
          </a:extLst>
        </cdr:cNvPr>
        <cdr:cNvSpPr txBox="1"/>
      </cdr:nvSpPr>
      <cdr:spPr>
        <a:xfrm xmlns:a="http://schemas.openxmlformats.org/drawingml/2006/main">
          <a:off x="796037" y="7451271"/>
          <a:ext cx="1857304" cy="537948"/>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ct val="90000"/>
            </a:lnSpc>
          </a:pPr>
          <a:r>
            <a:rPr lang="en-GB" sz="1600" b="1">
              <a:solidFill>
                <a:schemeClr val="tx1">
                  <a:lumMod val="50000"/>
                  <a:lumOff val="50000"/>
                </a:schemeClr>
              </a:solidFill>
            </a:rPr>
            <a:t>Est.</a:t>
          </a:r>
          <a:r>
            <a:rPr lang="en-GB" sz="1600" b="1" baseline="0">
              <a:solidFill>
                <a:schemeClr val="tx1">
                  <a:lumMod val="50000"/>
                  <a:lumOff val="50000"/>
                </a:schemeClr>
              </a:solidFill>
            </a:rPr>
            <a:t> from 48, </a:t>
          </a:r>
          <a:r>
            <a:rPr lang="en-GB" sz="1600" b="1">
              <a:solidFill>
                <a:schemeClr val="tx1">
                  <a:lumMod val="50000"/>
                  <a:lumOff val="50000"/>
                </a:schemeClr>
              </a:solidFill>
            </a:rPr>
            <a:t>spot</a:t>
          </a:r>
        </a:p>
        <a:p xmlns:a="http://schemas.openxmlformats.org/drawingml/2006/main">
          <a:pPr algn="ctr">
            <a:lnSpc>
              <a:spcPct val="90000"/>
            </a:lnSpc>
          </a:pPr>
          <a:r>
            <a:rPr lang="en-GB" sz="1600" b="1">
              <a:solidFill>
                <a:schemeClr val="tx1">
                  <a:lumMod val="50000"/>
                  <a:lumOff val="50000"/>
                </a:schemeClr>
              </a:solidFill>
            </a:rPr>
            <a:t>confined</a:t>
          </a:r>
          <a:r>
            <a:rPr lang="en-GB" sz="1600" b="1" baseline="0">
              <a:solidFill>
                <a:schemeClr val="tx1">
                  <a:lumMod val="50000"/>
                  <a:lumOff val="50000"/>
                </a:schemeClr>
              </a:solidFill>
            </a:rPr>
            <a:t> by 5</a:t>
          </a:r>
          <a:endParaRPr lang="en-GB" sz="1600" b="1">
            <a:solidFill>
              <a:schemeClr val="tx1">
                <a:lumMod val="50000"/>
                <a:lumOff val="50000"/>
              </a:schemeClr>
            </a:solidFill>
          </a:endParaRPr>
        </a:p>
      </cdr:txBody>
    </cdr:sp>
  </cdr:relSizeAnchor>
  <cdr:relSizeAnchor xmlns:cdr="http://schemas.openxmlformats.org/drawingml/2006/chartDrawing">
    <cdr:from>
      <cdr:x>0.86921</cdr:x>
      <cdr:y>0.59794</cdr:y>
    </cdr:from>
    <cdr:to>
      <cdr:x>0.90798</cdr:x>
      <cdr:y>0.78613</cdr:y>
    </cdr:to>
    <cdr:sp macro="" textlink="">
      <cdr:nvSpPr>
        <cdr:cNvPr id="80" name="Arrow: Curved Down 79">
          <a:extLst xmlns:a="http://schemas.openxmlformats.org/drawingml/2006/main">
            <a:ext uri="{FF2B5EF4-FFF2-40B4-BE49-F238E27FC236}">
              <a16:creationId xmlns:a16="http://schemas.microsoft.com/office/drawing/2014/main" id="{37FDD178-A5BB-4991-9D32-01C4EE76B9FD}"/>
            </a:ext>
          </a:extLst>
        </cdr:cNvPr>
        <cdr:cNvSpPr/>
      </cdr:nvSpPr>
      <cdr:spPr>
        <a:xfrm xmlns:a="http://schemas.openxmlformats.org/drawingml/2006/main" rot="16200000" flipV="1">
          <a:off x="9573214" y="6197354"/>
          <a:ext cx="1747233" cy="455802"/>
        </a:xfrm>
        <a:prstGeom xmlns:a="http://schemas.openxmlformats.org/drawingml/2006/main" prst="curvedDownArrow">
          <a:avLst/>
        </a:prstGeom>
        <a:gradFill xmlns:a="http://schemas.openxmlformats.org/drawingml/2006/main">
          <a:gsLst>
            <a:gs pos="1000">
              <a:schemeClr val="bg1">
                <a:lumMod val="75000"/>
              </a:schemeClr>
            </a:gs>
            <a:gs pos="100000">
              <a:schemeClr val="bg1">
                <a:lumMod val="65000"/>
              </a:schemeClr>
            </a:gs>
          </a:gsLst>
          <a:lin ang="10800000" scaled="1"/>
        </a:gra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0.79051</cdr:x>
      <cdr:y>0.57457</cdr:y>
    </cdr:from>
    <cdr:to>
      <cdr:x>0.90394</cdr:x>
      <cdr:y>0.62612</cdr:y>
    </cdr:to>
    <cdr:sp macro="" textlink="">
      <cdr:nvSpPr>
        <cdr:cNvPr id="81" name="TextBox 1">
          <a:extLst xmlns:a="http://schemas.openxmlformats.org/drawingml/2006/main">
            <a:ext uri="{FF2B5EF4-FFF2-40B4-BE49-F238E27FC236}">
              <a16:creationId xmlns:a16="http://schemas.microsoft.com/office/drawing/2014/main" id="{D5629FDD-9BC7-4BC4-9404-7E7EBCBC1D85}"/>
            </a:ext>
          </a:extLst>
        </cdr:cNvPr>
        <cdr:cNvSpPr txBox="1"/>
      </cdr:nvSpPr>
      <cdr:spPr>
        <a:xfrm xmlns:a="http://schemas.openxmlformats.org/drawingml/2006/main">
          <a:off x="8674100" y="5308596"/>
          <a:ext cx="1244600" cy="47628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600" b="1">
              <a:solidFill>
                <a:schemeClr val="tx1">
                  <a:lumMod val="50000"/>
                  <a:lumOff val="50000"/>
                </a:schemeClr>
              </a:solidFill>
            </a:rPr>
            <a:t>WC1+O1</a:t>
          </a:r>
        </a:p>
        <a:p xmlns:a="http://schemas.openxmlformats.org/drawingml/2006/main">
          <a:pPr algn="l"/>
          <a:r>
            <a:rPr lang="en-GB" sz="1600" b="1">
              <a:solidFill>
                <a:schemeClr val="tx1">
                  <a:lumMod val="50000"/>
                  <a:lumOff val="50000"/>
                </a:schemeClr>
              </a:solidFill>
            </a:rPr>
            <a:t>(r=-0.85)</a:t>
          </a:r>
        </a:p>
      </cdr:txBody>
    </cdr:sp>
  </cdr:relSizeAnchor>
  <cdr:relSizeAnchor xmlns:cdr="http://schemas.openxmlformats.org/drawingml/2006/chartDrawing">
    <cdr:from>
      <cdr:x>0.85649</cdr:x>
      <cdr:y>0.67286</cdr:y>
    </cdr:from>
    <cdr:to>
      <cdr:x>0.91088</cdr:x>
      <cdr:y>0.71272</cdr:y>
    </cdr:to>
    <cdr:sp macro="" textlink="">
      <cdr:nvSpPr>
        <cdr:cNvPr id="86" name="TextBox 1">
          <a:extLst xmlns:a="http://schemas.openxmlformats.org/drawingml/2006/main">
            <a:ext uri="{FF2B5EF4-FFF2-40B4-BE49-F238E27FC236}">
              <a16:creationId xmlns:a16="http://schemas.microsoft.com/office/drawing/2014/main" id="{7646ECC5-D1C5-4859-94B0-EE7437D95958}"/>
            </a:ext>
          </a:extLst>
        </cdr:cNvPr>
        <cdr:cNvSpPr txBox="1"/>
      </cdr:nvSpPr>
      <cdr:spPr>
        <a:xfrm xmlns:a="http://schemas.openxmlformats.org/drawingml/2006/main">
          <a:off x="9398040" y="6216681"/>
          <a:ext cx="596859" cy="3682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800" b="1">
              <a:solidFill>
                <a:schemeClr val="tx1">
                  <a:lumMod val="50000"/>
                  <a:lumOff val="50000"/>
                </a:schemeClr>
              </a:solidFill>
            </a:rPr>
            <a:t>'O1'</a:t>
          </a:r>
        </a:p>
      </cdr:txBody>
    </cdr:sp>
  </cdr:relSizeAnchor>
  <cdr:relSizeAnchor xmlns:cdr="http://schemas.openxmlformats.org/drawingml/2006/chartDrawing">
    <cdr:from>
      <cdr:x>0.17998</cdr:x>
      <cdr:y>0.30447</cdr:y>
    </cdr:from>
    <cdr:to>
      <cdr:x>0.21991</cdr:x>
      <cdr:y>0.34153</cdr:y>
    </cdr:to>
    <cdr:sp macro="" textlink="">
      <cdr:nvSpPr>
        <cdr:cNvPr id="87" name="TextBox 1">
          <a:extLst xmlns:a="http://schemas.openxmlformats.org/drawingml/2006/main">
            <a:ext uri="{FF2B5EF4-FFF2-40B4-BE49-F238E27FC236}">
              <a16:creationId xmlns:a16="http://schemas.microsoft.com/office/drawing/2014/main" id="{1FEF5B96-1789-4D28-B211-D2891630221E}"/>
            </a:ext>
          </a:extLst>
        </cdr:cNvPr>
        <cdr:cNvSpPr txBox="1"/>
      </cdr:nvSpPr>
      <cdr:spPr>
        <a:xfrm xmlns:a="http://schemas.openxmlformats.org/drawingml/2006/main">
          <a:off x="1974850" y="2813050"/>
          <a:ext cx="438150" cy="34243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600" b="1">
              <a:solidFill>
                <a:schemeClr val="tx1">
                  <a:lumMod val="50000"/>
                  <a:lumOff val="50000"/>
                </a:schemeClr>
              </a:solidFill>
            </a:rPr>
            <a:t>24</a:t>
          </a:r>
        </a:p>
      </cdr:txBody>
    </cdr:sp>
  </cdr:relSizeAnchor>
  <cdr:relSizeAnchor xmlns:cdr="http://schemas.openxmlformats.org/drawingml/2006/chartDrawing">
    <cdr:from>
      <cdr:x>0.23727</cdr:x>
      <cdr:y>0.31272</cdr:y>
    </cdr:from>
    <cdr:to>
      <cdr:x>0.26621</cdr:x>
      <cdr:y>0.37595</cdr:y>
    </cdr:to>
    <cdr:sp macro="" textlink="">
      <cdr:nvSpPr>
        <cdr:cNvPr id="88" name="Arrow: Up-Down 87">
          <a:extLst xmlns:a="http://schemas.openxmlformats.org/drawingml/2006/main">
            <a:ext uri="{FF2B5EF4-FFF2-40B4-BE49-F238E27FC236}">
              <a16:creationId xmlns:a16="http://schemas.microsoft.com/office/drawing/2014/main" id="{67DF37A1-766B-47B4-A719-F57EBDF3D7B6}"/>
            </a:ext>
          </a:extLst>
        </cdr:cNvPr>
        <cdr:cNvSpPr/>
      </cdr:nvSpPr>
      <cdr:spPr>
        <a:xfrm xmlns:a="http://schemas.openxmlformats.org/drawingml/2006/main" rot="1504127">
          <a:off x="2603500" y="2889310"/>
          <a:ext cx="317552" cy="584143"/>
        </a:xfrm>
        <a:prstGeom xmlns:a="http://schemas.openxmlformats.org/drawingml/2006/main" prst="upDownArrow">
          <a:avLst/>
        </a:prstGeom>
        <a:noFill xmlns:a="http://schemas.openxmlformats.org/drawingml/2006/main"/>
        <a:ln xmlns:a="http://schemas.openxmlformats.org/drawingml/2006/main">
          <a:solidFill>
            <a:schemeClr val="tx1">
              <a:lumMod val="50000"/>
              <a:lumOff val="50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0.26331</cdr:x>
      <cdr:y>0.28179</cdr:y>
    </cdr:from>
    <cdr:to>
      <cdr:x>0.375</cdr:x>
      <cdr:y>0.3464</cdr:y>
    </cdr:to>
    <cdr:sp macro="" textlink="">
      <cdr:nvSpPr>
        <cdr:cNvPr id="89" name="TextBox 1">
          <a:extLst xmlns:a="http://schemas.openxmlformats.org/drawingml/2006/main">
            <a:ext uri="{FF2B5EF4-FFF2-40B4-BE49-F238E27FC236}">
              <a16:creationId xmlns:a16="http://schemas.microsoft.com/office/drawing/2014/main" id="{1E209995-F837-4D89-B455-FA600CC9F1CB}"/>
            </a:ext>
          </a:extLst>
        </cdr:cNvPr>
        <cdr:cNvSpPr txBox="1"/>
      </cdr:nvSpPr>
      <cdr:spPr>
        <a:xfrm xmlns:a="http://schemas.openxmlformats.org/drawingml/2006/main">
          <a:off x="2889248" y="2603501"/>
          <a:ext cx="1225552" cy="5969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600" b="1">
              <a:solidFill>
                <a:schemeClr val="tx1">
                  <a:lumMod val="50000"/>
                  <a:lumOff val="50000"/>
                </a:schemeClr>
              </a:solidFill>
            </a:rPr>
            <a:t>R-r GDP-per-Capita</a:t>
          </a:r>
          <a:r>
            <a:rPr lang="en-GB" sz="1600" b="1" baseline="0">
              <a:solidFill>
                <a:schemeClr val="tx1">
                  <a:lumMod val="50000"/>
                  <a:lumOff val="50000"/>
                </a:schemeClr>
              </a:solidFill>
            </a:rPr>
            <a:t> ? </a:t>
          </a:r>
          <a:endParaRPr lang="en-GB" sz="1600" b="1">
            <a:solidFill>
              <a:schemeClr val="tx1">
                <a:lumMod val="50000"/>
                <a:lumOff val="50000"/>
              </a:schemeClr>
            </a:solidFill>
          </a:endParaRPr>
        </a:p>
      </cdr:txBody>
    </cdr:sp>
  </cdr:relSizeAnchor>
  <cdr:relSizeAnchor xmlns:cdr="http://schemas.openxmlformats.org/drawingml/2006/chartDrawing">
    <cdr:from>
      <cdr:x>0.23438</cdr:x>
      <cdr:y>0.29003</cdr:y>
    </cdr:from>
    <cdr:to>
      <cdr:x>0.2662</cdr:x>
      <cdr:y>0.3292</cdr:y>
    </cdr:to>
    <cdr:sp macro="" textlink="">
      <cdr:nvSpPr>
        <cdr:cNvPr id="94" name="TextBox 1">
          <a:extLst xmlns:a="http://schemas.openxmlformats.org/drawingml/2006/main">
            <a:ext uri="{FF2B5EF4-FFF2-40B4-BE49-F238E27FC236}">
              <a16:creationId xmlns:a16="http://schemas.microsoft.com/office/drawing/2014/main" id="{DE7B94A7-C769-4208-A035-4329001322B7}"/>
            </a:ext>
          </a:extLst>
        </cdr:cNvPr>
        <cdr:cNvSpPr txBox="1"/>
      </cdr:nvSpPr>
      <cdr:spPr>
        <a:xfrm xmlns:a="http://schemas.openxmlformats.org/drawingml/2006/main">
          <a:off x="2571751" y="2679700"/>
          <a:ext cx="349249" cy="3618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chemeClr val="tx1">
                  <a:lumMod val="50000"/>
                  <a:lumOff val="50000"/>
                </a:schemeClr>
              </a:solidFill>
            </a:rPr>
            <a:t>H</a:t>
          </a:r>
        </a:p>
      </cdr:txBody>
    </cdr:sp>
  </cdr:relSizeAnchor>
  <cdr:relSizeAnchor xmlns:cdr="http://schemas.openxmlformats.org/drawingml/2006/chartDrawing">
    <cdr:from>
      <cdr:x>0.24248</cdr:x>
      <cdr:y>0.36564</cdr:y>
    </cdr:from>
    <cdr:to>
      <cdr:x>0.27488</cdr:x>
      <cdr:y>0.4</cdr:y>
    </cdr:to>
    <cdr:sp macro="" textlink="">
      <cdr:nvSpPr>
        <cdr:cNvPr id="95" name="TextBox 1">
          <a:extLst xmlns:a="http://schemas.openxmlformats.org/drawingml/2006/main">
            <a:ext uri="{FF2B5EF4-FFF2-40B4-BE49-F238E27FC236}">
              <a16:creationId xmlns:a16="http://schemas.microsoft.com/office/drawing/2014/main" id="{CA39BA2F-B653-4614-B030-993DDE7F839C}"/>
            </a:ext>
          </a:extLst>
        </cdr:cNvPr>
        <cdr:cNvSpPr txBox="1"/>
      </cdr:nvSpPr>
      <cdr:spPr>
        <a:xfrm xmlns:a="http://schemas.openxmlformats.org/drawingml/2006/main">
          <a:off x="2660650" y="3378200"/>
          <a:ext cx="355553" cy="317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chemeClr val="tx1">
                  <a:lumMod val="50000"/>
                  <a:lumOff val="50000"/>
                </a:schemeClr>
              </a:solidFill>
            </a:rPr>
            <a:t>L</a:t>
          </a:r>
        </a:p>
      </cdr:txBody>
    </cdr:sp>
  </cdr:relSizeAnchor>
  <cdr:relSizeAnchor xmlns:cdr="http://schemas.openxmlformats.org/drawingml/2006/chartDrawing">
    <cdr:from>
      <cdr:x>0.22858</cdr:x>
      <cdr:y>0.64879</cdr:y>
    </cdr:from>
    <cdr:to>
      <cdr:x>0.25752</cdr:x>
      <cdr:y>0.71202</cdr:y>
    </cdr:to>
    <cdr:sp macro="" textlink="">
      <cdr:nvSpPr>
        <cdr:cNvPr id="96" name="Arrow: Up-Down 95">
          <a:extLst xmlns:a="http://schemas.openxmlformats.org/drawingml/2006/main">
            <a:ext uri="{FF2B5EF4-FFF2-40B4-BE49-F238E27FC236}">
              <a16:creationId xmlns:a16="http://schemas.microsoft.com/office/drawing/2014/main" id="{12A4CD28-DD73-44C5-B229-23D8CA904789}"/>
            </a:ext>
          </a:extLst>
        </cdr:cNvPr>
        <cdr:cNvSpPr/>
      </cdr:nvSpPr>
      <cdr:spPr>
        <a:xfrm xmlns:a="http://schemas.openxmlformats.org/drawingml/2006/main" rot="19973430">
          <a:off x="2508142" y="5994324"/>
          <a:ext cx="317552" cy="584228"/>
        </a:xfrm>
        <a:prstGeom xmlns:a="http://schemas.openxmlformats.org/drawingml/2006/main" prst="upDownArrow">
          <a:avLst/>
        </a:prstGeom>
        <a:noFill xmlns:a="http://schemas.openxmlformats.org/drawingml/2006/main"/>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0.25532</cdr:x>
      <cdr:y>0.66735</cdr:y>
    </cdr:from>
    <cdr:to>
      <cdr:x>0.29468</cdr:x>
      <cdr:y>0.70033</cdr:y>
    </cdr:to>
    <cdr:sp macro="" textlink="">
      <cdr:nvSpPr>
        <cdr:cNvPr id="98" name="TextBox 1">
          <a:extLst xmlns:a="http://schemas.openxmlformats.org/drawingml/2006/main">
            <a:ext uri="{FF2B5EF4-FFF2-40B4-BE49-F238E27FC236}">
              <a16:creationId xmlns:a16="http://schemas.microsoft.com/office/drawing/2014/main" id="{46343A70-07C4-4E47-9691-36F733B4B25E}"/>
            </a:ext>
          </a:extLst>
        </cdr:cNvPr>
        <cdr:cNvSpPr txBox="1"/>
      </cdr:nvSpPr>
      <cdr:spPr>
        <a:xfrm xmlns:a="http://schemas.openxmlformats.org/drawingml/2006/main">
          <a:off x="3001648" y="6196069"/>
          <a:ext cx="462739" cy="30620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chemeClr val="tx1"/>
              </a:solidFill>
            </a:rPr>
            <a:t>H</a:t>
          </a:r>
        </a:p>
      </cdr:txBody>
    </cdr:sp>
  </cdr:relSizeAnchor>
  <cdr:relSizeAnchor xmlns:cdr="http://schemas.openxmlformats.org/drawingml/2006/chartDrawing">
    <cdr:from>
      <cdr:x>0.20775</cdr:x>
      <cdr:y>0.64124</cdr:y>
    </cdr:from>
    <cdr:to>
      <cdr:x>0.23959</cdr:x>
      <cdr:y>0.67423</cdr:y>
    </cdr:to>
    <cdr:sp macro="" textlink="">
      <cdr:nvSpPr>
        <cdr:cNvPr id="99" name="TextBox 1">
          <a:extLst xmlns:a="http://schemas.openxmlformats.org/drawingml/2006/main">
            <a:ext uri="{FF2B5EF4-FFF2-40B4-BE49-F238E27FC236}">
              <a16:creationId xmlns:a16="http://schemas.microsoft.com/office/drawing/2014/main" id="{8339C380-5DC9-4E79-8498-7C43C88EDBAA}"/>
            </a:ext>
          </a:extLst>
        </cdr:cNvPr>
        <cdr:cNvSpPr txBox="1"/>
      </cdr:nvSpPr>
      <cdr:spPr>
        <a:xfrm xmlns:a="http://schemas.openxmlformats.org/drawingml/2006/main">
          <a:off x="2279650" y="5924551"/>
          <a:ext cx="349323" cy="304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chemeClr val="tx1"/>
              </a:solidFill>
            </a:rPr>
            <a:t>L</a:t>
          </a:r>
        </a:p>
      </cdr:txBody>
    </cdr:sp>
  </cdr:relSizeAnchor>
  <cdr:relSizeAnchor xmlns:cdr="http://schemas.openxmlformats.org/drawingml/2006/chartDrawing">
    <cdr:from>
      <cdr:x>0.11863</cdr:x>
      <cdr:y>0.44467</cdr:y>
    </cdr:from>
    <cdr:to>
      <cdr:x>0.16955</cdr:x>
      <cdr:y>0.70288</cdr:y>
    </cdr:to>
    <cdr:sp macro="" textlink="">
      <cdr:nvSpPr>
        <cdr:cNvPr id="100" name="Arrow: Curved Down 99">
          <a:extLst xmlns:a="http://schemas.openxmlformats.org/drawingml/2006/main">
            <a:ext uri="{FF2B5EF4-FFF2-40B4-BE49-F238E27FC236}">
              <a16:creationId xmlns:a16="http://schemas.microsoft.com/office/drawing/2014/main" id="{98861772-6B72-42E7-87E9-2134E97A7501}"/>
            </a:ext>
          </a:extLst>
        </cdr:cNvPr>
        <cdr:cNvSpPr/>
      </cdr:nvSpPr>
      <cdr:spPr>
        <a:xfrm xmlns:a="http://schemas.openxmlformats.org/drawingml/2006/main" rot="16200000">
          <a:off x="495306" y="5027963"/>
          <a:ext cx="2397400" cy="598645"/>
        </a:xfrm>
        <a:prstGeom xmlns:a="http://schemas.openxmlformats.org/drawingml/2006/main" prst="curvedDownArrow">
          <a:avLst/>
        </a:prstGeom>
        <a:gradFill xmlns:a="http://schemas.openxmlformats.org/drawingml/2006/main">
          <a:gsLst>
            <a:gs pos="0">
              <a:schemeClr val="tx1">
                <a:lumMod val="50000"/>
                <a:lumOff val="50000"/>
              </a:schemeClr>
            </a:gs>
            <a:gs pos="100000">
              <a:schemeClr val="tx1"/>
            </a:gs>
          </a:gsLst>
          <a:lin ang="10800000" scaled="1"/>
        </a:gra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0.11458</cdr:x>
      <cdr:y>0.56495</cdr:y>
    </cdr:from>
    <cdr:to>
      <cdr:x>0.17245</cdr:x>
      <cdr:y>0.59793</cdr:y>
    </cdr:to>
    <cdr:sp macro="" textlink="">
      <cdr:nvSpPr>
        <cdr:cNvPr id="101" name="TextBox 1">
          <a:extLst xmlns:a="http://schemas.openxmlformats.org/drawingml/2006/main">
            <a:ext uri="{FF2B5EF4-FFF2-40B4-BE49-F238E27FC236}">
              <a16:creationId xmlns:a16="http://schemas.microsoft.com/office/drawing/2014/main" id="{D91CA924-7D5A-4B06-B823-02ABB2DEC3B3}"/>
            </a:ext>
          </a:extLst>
        </cdr:cNvPr>
        <cdr:cNvSpPr txBox="1"/>
      </cdr:nvSpPr>
      <cdr:spPr>
        <a:xfrm xmlns:a="http://schemas.openxmlformats.org/drawingml/2006/main">
          <a:off x="1257273" y="5219757"/>
          <a:ext cx="635028" cy="30471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800" b="1">
              <a:solidFill>
                <a:schemeClr val="tx1"/>
              </a:solidFill>
              <a:latin typeface="+mn-lt"/>
              <a:cs typeface="Arial" panose="020B0604020202020204" pitchFamily="34" charset="0"/>
            </a:rPr>
            <a:t>'O2'</a:t>
          </a:r>
        </a:p>
      </cdr:txBody>
    </cdr:sp>
  </cdr:relSizeAnchor>
  <cdr:relSizeAnchor xmlns:cdr="http://schemas.openxmlformats.org/drawingml/2006/chartDrawing">
    <cdr:from>
      <cdr:x>0.59837</cdr:x>
      <cdr:y>0.17319</cdr:y>
    </cdr:from>
    <cdr:to>
      <cdr:x>0.62731</cdr:x>
      <cdr:y>0.23643</cdr:y>
    </cdr:to>
    <cdr:sp macro="" textlink="">
      <cdr:nvSpPr>
        <cdr:cNvPr id="102" name="Arrow: Up-Down 101">
          <a:extLst xmlns:a="http://schemas.openxmlformats.org/drawingml/2006/main">
            <a:ext uri="{FF2B5EF4-FFF2-40B4-BE49-F238E27FC236}">
              <a16:creationId xmlns:a16="http://schemas.microsoft.com/office/drawing/2014/main" id="{CD8DBDE7-1029-4D6B-8FF7-049451814C8D}"/>
            </a:ext>
          </a:extLst>
        </cdr:cNvPr>
        <cdr:cNvSpPr/>
      </cdr:nvSpPr>
      <cdr:spPr>
        <a:xfrm xmlns:a="http://schemas.openxmlformats.org/drawingml/2006/main" rot="19734180">
          <a:off x="6565794" y="1600146"/>
          <a:ext cx="317553" cy="584290"/>
        </a:xfrm>
        <a:prstGeom xmlns:a="http://schemas.openxmlformats.org/drawingml/2006/main" prst="upDownArrow">
          <a:avLst/>
        </a:prstGeom>
        <a:noFill xmlns:a="http://schemas.openxmlformats.org/drawingml/2006/main"/>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0.63021</cdr:x>
      <cdr:y>0.18764</cdr:y>
    </cdr:from>
    <cdr:to>
      <cdr:x>0.72049</cdr:x>
      <cdr:y>0.23781</cdr:y>
    </cdr:to>
    <cdr:sp macro="" textlink="">
      <cdr:nvSpPr>
        <cdr:cNvPr id="103" name="TextBox 1">
          <a:extLst xmlns:a="http://schemas.openxmlformats.org/drawingml/2006/main">
            <a:ext uri="{FF2B5EF4-FFF2-40B4-BE49-F238E27FC236}">
              <a16:creationId xmlns:a16="http://schemas.microsoft.com/office/drawing/2014/main" id="{09B1FAE4-D363-431E-B1C6-507849246B42}"/>
            </a:ext>
          </a:extLst>
        </cdr:cNvPr>
        <cdr:cNvSpPr txBox="1"/>
      </cdr:nvSpPr>
      <cdr:spPr>
        <a:xfrm xmlns:a="http://schemas.openxmlformats.org/drawingml/2006/main">
          <a:off x="6915151" y="1733629"/>
          <a:ext cx="990599" cy="46353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chemeClr val="tx1"/>
              </a:solidFill>
            </a:rPr>
            <a:t>R-r</a:t>
          </a:r>
          <a:r>
            <a:rPr lang="en-GB" sz="1400" b="1" baseline="0">
              <a:solidFill>
                <a:schemeClr val="tx1"/>
              </a:solidFill>
            </a:rPr>
            <a:t> </a:t>
          </a:r>
          <a:r>
            <a:rPr lang="en-GB" sz="1400" b="1">
              <a:solidFill>
                <a:schemeClr val="tx1"/>
              </a:solidFill>
            </a:rPr>
            <a:t>GDP-per-Capita</a:t>
          </a:r>
        </a:p>
      </cdr:txBody>
    </cdr:sp>
  </cdr:relSizeAnchor>
  <cdr:relSizeAnchor xmlns:cdr="http://schemas.openxmlformats.org/drawingml/2006/chartDrawing">
    <cdr:from>
      <cdr:x>0.60127</cdr:x>
      <cdr:y>0.2268</cdr:y>
    </cdr:from>
    <cdr:to>
      <cdr:x>0.64063</cdr:x>
      <cdr:y>0.25978</cdr:y>
    </cdr:to>
    <cdr:sp macro="" textlink="">
      <cdr:nvSpPr>
        <cdr:cNvPr id="104" name="TextBox 1">
          <a:extLst xmlns:a="http://schemas.openxmlformats.org/drawingml/2006/main">
            <a:ext uri="{FF2B5EF4-FFF2-40B4-BE49-F238E27FC236}">
              <a16:creationId xmlns:a16="http://schemas.microsoft.com/office/drawing/2014/main" id="{E448C063-EFC8-4450-BD74-6DD90BCCE138}"/>
            </a:ext>
          </a:extLst>
        </cdr:cNvPr>
        <cdr:cNvSpPr txBox="1"/>
      </cdr:nvSpPr>
      <cdr:spPr>
        <a:xfrm xmlns:a="http://schemas.openxmlformats.org/drawingml/2006/main">
          <a:off x="6597583" y="2095499"/>
          <a:ext cx="431889" cy="30471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chemeClr val="tx1"/>
              </a:solidFill>
            </a:rPr>
            <a:t>H</a:t>
          </a:r>
        </a:p>
      </cdr:txBody>
    </cdr:sp>
  </cdr:relSizeAnchor>
  <cdr:relSizeAnchor xmlns:cdr="http://schemas.openxmlformats.org/drawingml/2006/chartDrawing">
    <cdr:from>
      <cdr:x>0.60069</cdr:x>
      <cdr:y>0.15121</cdr:y>
    </cdr:from>
    <cdr:to>
      <cdr:x>0.64005</cdr:x>
      <cdr:y>0.18419</cdr:y>
    </cdr:to>
    <cdr:sp macro="" textlink="">
      <cdr:nvSpPr>
        <cdr:cNvPr id="105" name="TextBox 1">
          <a:extLst xmlns:a="http://schemas.openxmlformats.org/drawingml/2006/main">
            <a:ext uri="{FF2B5EF4-FFF2-40B4-BE49-F238E27FC236}">
              <a16:creationId xmlns:a16="http://schemas.microsoft.com/office/drawing/2014/main" id="{9EA79A01-B940-469A-B9CE-8DEF80FE73E9}"/>
            </a:ext>
          </a:extLst>
        </cdr:cNvPr>
        <cdr:cNvSpPr txBox="1"/>
      </cdr:nvSpPr>
      <cdr:spPr>
        <a:xfrm xmlns:a="http://schemas.openxmlformats.org/drawingml/2006/main">
          <a:off x="6591202" y="1397022"/>
          <a:ext cx="431890" cy="30471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chemeClr val="tx1"/>
              </a:solidFill>
            </a:rPr>
            <a:t>L</a:t>
          </a:r>
        </a:p>
      </cdr:txBody>
    </cdr:sp>
  </cdr:relSizeAnchor>
  <cdr:relSizeAnchor xmlns:cdr="http://schemas.openxmlformats.org/drawingml/2006/chartDrawing">
    <cdr:from>
      <cdr:x>0.22859</cdr:x>
      <cdr:y>0.61718</cdr:y>
    </cdr:from>
    <cdr:to>
      <cdr:x>0.26852</cdr:x>
      <cdr:y>0.64674</cdr:y>
    </cdr:to>
    <cdr:sp macro="" textlink="">
      <cdr:nvSpPr>
        <cdr:cNvPr id="7" name="Rectangle 6">
          <a:extLst xmlns:a="http://schemas.openxmlformats.org/drawingml/2006/main">
            <a:ext uri="{FF2B5EF4-FFF2-40B4-BE49-F238E27FC236}">
              <a16:creationId xmlns:a16="http://schemas.microsoft.com/office/drawing/2014/main" id="{23B4D40A-43A1-4676-96DB-15CF54D348E7}"/>
            </a:ext>
          </a:extLst>
        </cdr:cNvPr>
        <cdr:cNvSpPr/>
      </cdr:nvSpPr>
      <cdr:spPr>
        <a:xfrm xmlns:a="http://schemas.openxmlformats.org/drawingml/2006/main">
          <a:off x="2508272" y="5702280"/>
          <a:ext cx="438128" cy="273070"/>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0.26678</cdr:x>
      <cdr:y>0.62955</cdr:y>
    </cdr:from>
    <cdr:to>
      <cdr:x>0.29051</cdr:x>
      <cdr:y>0.65017</cdr:y>
    </cdr:to>
    <cdr:sp macro="" textlink="">
      <cdr:nvSpPr>
        <cdr:cNvPr id="106" name="Rectangle 105">
          <a:extLst xmlns:a="http://schemas.openxmlformats.org/drawingml/2006/main">
            <a:ext uri="{FF2B5EF4-FFF2-40B4-BE49-F238E27FC236}">
              <a16:creationId xmlns:a16="http://schemas.microsoft.com/office/drawing/2014/main" id="{31A81084-AE7A-4142-AEC0-FB49204A5BF2}"/>
            </a:ext>
          </a:extLst>
        </cdr:cNvPr>
        <cdr:cNvSpPr/>
      </cdr:nvSpPr>
      <cdr:spPr>
        <a:xfrm xmlns:a="http://schemas.openxmlformats.org/drawingml/2006/main">
          <a:off x="2927324" y="5816600"/>
          <a:ext cx="260375" cy="190483"/>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0.22338</cdr:x>
      <cdr:y>0.59863</cdr:y>
    </cdr:from>
    <cdr:to>
      <cdr:x>0.32407</cdr:x>
      <cdr:y>0.6488</cdr:y>
    </cdr:to>
    <cdr:sp macro="" textlink="">
      <cdr:nvSpPr>
        <cdr:cNvPr id="97" name="TextBox 1">
          <a:extLst xmlns:a="http://schemas.openxmlformats.org/drawingml/2006/main">
            <a:ext uri="{FF2B5EF4-FFF2-40B4-BE49-F238E27FC236}">
              <a16:creationId xmlns:a16="http://schemas.microsoft.com/office/drawing/2014/main" id="{873EAB86-5C43-491B-A2A0-8992385A4FB9}"/>
            </a:ext>
          </a:extLst>
        </cdr:cNvPr>
        <cdr:cNvSpPr txBox="1"/>
      </cdr:nvSpPr>
      <cdr:spPr>
        <a:xfrm xmlns:a="http://schemas.openxmlformats.org/drawingml/2006/main">
          <a:off x="2451072" y="5530882"/>
          <a:ext cx="1104928" cy="4635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chemeClr val="tx1"/>
              </a:solidFill>
            </a:rPr>
            <a:t>R-r</a:t>
          </a:r>
          <a:r>
            <a:rPr lang="en-GB" sz="1400" b="1" baseline="0">
              <a:solidFill>
                <a:schemeClr val="tx1"/>
              </a:solidFill>
            </a:rPr>
            <a:t> </a:t>
          </a:r>
          <a:r>
            <a:rPr lang="en-GB" sz="1400" b="1">
              <a:solidFill>
                <a:schemeClr val="tx1"/>
              </a:solidFill>
            </a:rPr>
            <a:t>GDP-per-Capita</a:t>
          </a:r>
        </a:p>
      </cdr:txBody>
    </cdr:sp>
  </cdr:relSizeAnchor>
  <cdr:relSizeAnchor xmlns:cdr="http://schemas.openxmlformats.org/drawingml/2006/chartDrawing">
    <cdr:from>
      <cdr:x>0.18229</cdr:x>
      <cdr:y>0.4811</cdr:y>
    </cdr:from>
    <cdr:to>
      <cdr:x>0.22338</cdr:x>
      <cdr:y>0.52715</cdr:y>
    </cdr:to>
    <cdr:sp macro="" textlink="">
      <cdr:nvSpPr>
        <cdr:cNvPr id="107" name="TextBox 1">
          <a:extLst xmlns:a="http://schemas.openxmlformats.org/drawingml/2006/main">
            <a:ext uri="{FF2B5EF4-FFF2-40B4-BE49-F238E27FC236}">
              <a16:creationId xmlns:a16="http://schemas.microsoft.com/office/drawing/2014/main" id="{C251AB7C-0FC2-448B-AFF8-0E39B1017C67}"/>
            </a:ext>
          </a:extLst>
        </cdr:cNvPr>
        <cdr:cNvSpPr txBox="1"/>
      </cdr:nvSpPr>
      <cdr:spPr>
        <a:xfrm xmlns:a="http://schemas.openxmlformats.org/drawingml/2006/main">
          <a:off x="2000249" y="4444994"/>
          <a:ext cx="450869" cy="4254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600" b="1">
              <a:solidFill>
                <a:schemeClr val="tx1">
                  <a:lumMod val="50000"/>
                  <a:lumOff val="50000"/>
                </a:schemeClr>
              </a:solidFill>
            </a:rPr>
            <a:t>48</a:t>
          </a:r>
        </a:p>
      </cdr:txBody>
    </cdr:sp>
  </cdr:relSizeAnchor>
  <cdr:relSizeAnchor xmlns:cdr="http://schemas.openxmlformats.org/drawingml/2006/chartDrawing">
    <cdr:from>
      <cdr:x>0.37469</cdr:x>
      <cdr:y>0.24893</cdr:y>
    </cdr:from>
    <cdr:to>
      <cdr:x>0.59156</cdr:x>
      <cdr:y>0.31847</cdr:y>
    </cdr:to>
    <cdr:sp macro="" textlink="">
      <cdr:nvSpPr>
        <cdr:cNvPr id="108" name="TextBox 32">
          <a:extLst xmlns:a="http://schemas.openxmlformats.org/drawingml/2006/main">
            <a:ext uri="{FF2B5EF4-FFF2-40B4-BE49-F238E27FC236}">
              <a16:creationId xmlns:a16="http://schemas.microsoft.com/office/drawing/2014/main" id="{0684FE19-1D98-4A71-9CDA-01F245677105}"/>
            </a:ext>
          </a:extLst>
        </cdr:cNvPr>
        <cdr:cNvSpPr txBox="1"/>
      </cdr:nvSpPr>
      <cdr:spPr>
        <a:xfrm xmlns:a="http://schemas.openxmlformats.org/drawingml/2006/main" rot="19984406">
          <a:off x="4111419" y="2299905"/>
          <a:ext cx="2379639" cy="642497"/>
        </a:xfrm>
        <a:prstGeom xmlns:a="http://schemas.openxmlformats.org/drawingml/2006/main" prst="rect">
          <a:avLst/>
        </a:prstGeom>
        <a:noFill xmlns:a="http://schemas.openxmlformats.org/drawingml/2006/main"/>
        <a:ln xmlns:a="http://schemas.openxmlformats.org/drawingml/2006/main" w="6350"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600" b="0" i="0" baseline="0">
              <a:solidFill>
                <a:schemeClr val="tx1"/>
              </a:solidFill>
            </a:rPr>
            <a:t>Weakly-Aligned to CCCC, with neutral offset</a:t>
          </a:r>
        </a:p>
      </cdr:txBody>
    </cdr:sp>
  </cdr:relSizeAnchor>
  <cdr:relSizeAnchor xmlns:cdr="http://schemas.openxmlformats.org/drawingml/2006/chartDrawing">
    <cdr:from>
      <cdr:x>0.34578</cdr:x>
      <cdr:y>0.41586</cdr:y>
    </cdr:from>
    <cdr:to>
      <cdr:x>0.55557</cdr:x>
      <cdr:y>0.45754</cdr:y>
    </cdr:to>
    <cdr:sp macro="" textlink="">
      <cdr:nvSpPr>
        <cdr:cNvPr id="109" name="TextBox 32">
          <a:extLst xmlns:a="http://schemas.openxmlformats.org/drawingml/2006/main">
            <a:ext uri="{FF2B5EF4-FFF2-40B4-BE49-F238E27FC236}">
              <a16:creationId xmlns:a16="http://schemas.microsoft.com/office/drawing/2014/main" id="{B6820D3D-4AB4-4652-A690-CC60C0605FED}"/>
            </a:ext>
          </a:extLst>
        </cdr:cNvPr>
        <cdr:cNvSpPr txBox="1"/>
      </cdr:nvSpPr>
      <cdr:spPr>
        <a:xfrm xmlns:a="http://schemas.openxmlformats.org/drawingml/2006/main" rot="1298794">
          <a:off x="3794145" y="3842206"/>
          <a:ext cx="2302048" cy="385092"/>
        </a:xfrm>
        <a:prstGeom xmlns:a="http://schemas.openxmlformats.org/drawingml/2006/main" prst="rect">
          <a:avLst/>
        </a:prstGeom>
        <a:noFill xmlns:a="http://schemas.openxmlformats.org/drawingml/2006/main"/>
        <a:ln xmlns:a="http://schemas.openxmlformats.org/drawingml/2006/main" w="6350"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600" b="0" i="0" baseline="0">
              <a:solidFill>
                <a:schemeClr val="tx1">
                  <a:lumMod val="50000"/>
                  <a:lumOff val="50000"/>
                </a:schemeClr>
              </a:solidFill>
            </a:rPr>
            <a:t>Weakly-Constrained, with neutral offset</a:t>
          </a:r>
        </a:p>
      </cdr:txBody>
    </cdr:sp>
  </cdr:relSizeAnchor>
  <cdr:relSizeAnchor xmlns:cdr="http://schemas.openxmlformats.org/drawingml/2006/chartDrawing">
    <cdr:from>
      <cdr:x>0.78356</cdr:x>
      <cdr:y>0.08316</cdr:y>
    </cdr:from>
    <cdr:to>
      <cdr:x>0.87095</cdr:x>
      <cdr:y>0.14639</cdr:y>
    </cdr:to>
    <cdr:sp macro="" textlink="">
      <cdr:nvSpPr>
        <cdr:cNvPr id="110" name="TextBox 1">
          <a:extLst xmlns:a="http://schemas.openxmlformats.org/drawingml/2006/main">
            <a:ext uri="{FF2B5EF4-FFF2-40B4-BE49-F238E27FC236}">
              <a16:creationId xmlns:a16="http://schemas.microsoft.com/office/drawing/2014/main" id="{242680CA-DCFF-4ADE-A02E-2D9825A5B53D}"/>
            </a:ext>
          </a:extLst>
        </cdr:cNvPr>
        <cdr:cNvSpPr txBox="1"/>
      </cdr:nvSpPr>
      <cdr:spPr>
        <a:xfrm xmlns:a="http://schemas.openxmlformats.org/drawingml/2006/main">
          <a:off x="8597847" y="768336"/>
          <a:ext cx="958903" cy="5842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600" b="1">
              <a:solidFill>
                <a:sysClr val="windowText" lastClr="000000"/>
              </a:solidFill>
            </a:rPr>
            <a:t>WA1+O2 (r=0.77</a:t>
          </a:r>
          <a:r>
            <a:rPr lang="en-GB" sz="1600" b="1">
              <a:solidFill>
                <a:schemeClr val="tx1"/>
              </a:solidFill>
            </a:rPr>
            <a:t>)</a:t>
          </a:r>
        </a:p>
      </cdr:txBody>
    </cdr:sp>
  </cdr:relSizeAnchor>
  <cdr:relSizeAnchor xmlns:cdr="http://schemas.openxmlformats.org/drawingml/2006/chartDrawing">
    <cdr:from>
      <cdr:x>0.21181</cdr:x>
      <cdr:y>0.45498</cdr:y>
    </cdr:from>
    <cdr:to>
      <cdr:x>0.79109</cdr:x>
      <cdr:y>0.73196</cdr:y>
    </cdr:to>
    <cdr:cxnSp macro="">
      <cdr:nvCxnSpPr>
        <cdr:cNvPr id="3" name="Straight Connector 2">
          <a:extLst xmlns:a="http://schemas.openxmlformats.org/drawingml/2006/main">
            <a:ext uri="{FF2B5EF4-FFF2-40B4-BE49-F238E27FC236}">
              <a16:creationId xmlns:a16="http://schemas.microsoft.com/office/drawing/2014/main" id="{458D8FA1-CCDB-4C20-9B00-C18F5DB6C879}"/>
            </a:ext>
          </a:extLst>
        </cdr:cNvPr>
        <cdr:cNvCxnSpPr/>
      </cdr:nvCxnSpPr>
      <cdr:spPr>
        <a:xfrm xmlns:a="http://schemas.openxmlformats.org/drawingml/2006/main">
          <a:off x="2324100" y="4203700"/>
          <a:ext cx="6356350" cy="2559050"/>
        </a:xfrm>
        <a:prstGeom xmlns:a="http://schemas.openxmlformats.org/drawingml/2006/main" prst="line">
          <a:avLst/>
        </a:prstGeom>
        <a:ln xmlns:a="http://schemas.openxmlformats.org/drawingml/2006/main" w="12700">
          <a:solidFill>
            <a:schemeClr val="accent6">
              <a:lumMod val="60000"/>
              <a:lumOff val="40000"/>
              <a:alpha val="3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0.21296</cdr:x>
      <cdr:y>0.41993</cdr:y>
    </cdr:from>
    <cdr:to>
      <cdr:x>0.78935</cdr:x>
      <cdr:y>0.611</cdr:y>
    </cdr:to>
    <cdr:cxnSp macro="">
      <cdr:nvCxnSpPr>
        <cdr:cNvPr id="63" name="Straight Connector 62">
          <a:extLst xmlns:a="http://schemas.openxmlformats.org/drawingml/2006/main">
            <a:ext uri="{FF2B5EF4-FFF2-40B4-BE49-F238E27FC236}">
              <a16:creationId xmlns:a16="http://schemas.microsoft.com/office/drawing/2014/main" id="{9A9E8A61-E150-4F42-AE36-88792EB8BACC}"/>
            </a:ext>
          </a:extLst>
        </cdr:cNvPr>
        <cdr:cNvCxnSpPr/>
      </cdr:nvCxnSpPr>
      <cdr:spPr>
        <a:xfrm xmlns:a="http://schemas.openxmlformats.org/drawingml/2006/main" flipV="1">
          <a:off x="2336800" y="3879850"/>
          <a:ext cx="6324600" cy="1765300"/>
        </a:xfrm>
        <a:prstGeom xmlns:a="http://schemas.openxmlformats.org/drawingml/2006/main" prst="line">
          <a:avLst/>
        </a:prstGeom>
        <a:ln xmlns:a="http://schemas.openxmlformats.org/drawingml/2006/main" w="12700">
          <a:solidFill>
            <a:schemeClr val="accent6">
              <a:lumMod val="60000"/>
              <a:lumOff val="40000"/>
              <a:alpha val="3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0.50926</cdr:x>
      <cdr:y>0.61237</cdr:y>
    </cdr:from>
    <cdr:to>
      <cdr:x>0.53819</cdr:x>
      <cdr:y>0.6756</cdr:y>
    </cdr:to>
    <cdr:sp macro="" textlink="">
      <cdr:nvSpPr>
        <cdr:cNvPr id="90" name="Arrow: Up-Down 89">
          <a:extLst xmlns:a="http://schemas.openxmlformats.org/drawingml/2006/main">
            <a:ext uri="{FF2B5EF4-FFF2-40B4-BE49-F238E27FC236}">
              <a16:creationId xmlns:a16="http://schemas.microsoft.com/office/drawing/2014/main" id="{85DBAFFF-BB34-438A-8346-9DD239BE3EAA}"/>
            </a:ext>
          </a:extLst>
        </cdr:cNvPr>
        <cdr:cNvSpPr/>
      </cdr:nvSpPr>
      <cdr:spPr>
        <a:xfrm xmlns:a="http://schemas.openxmlformats.org/drawingml/2006/main" rot="1444060">
          <a:off x="5588061" y="5657868"/>
          <a:ext cx="317443" cy="584198"/>
        </a:xfrm>
        <a:prstGeom xmlns:a="http://schemas.openxmlformats.org/drawingml/2006/main" prst="upDownArrow">
          <a:avLst/>
        </a:prstGeom>
        <a:noFill xmlns:a="http://schemas.openxmlformats.org/drawingml/2006/main"/>
        <a:ln xmlns:a="http://schemas.openxmlformats.org/drawingml/2006/main">
          <a:solidFill>
            <a:schemeClr val="tx1">
              <a:lumMod val="50000"/>
              <a:lumOff val="50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0.53472</cdr:x>
      <cdr:y>0.60825</cdr:y>
    </cdr:from>
    <cdr:to>
      <cdr:x>0.57408</cdr:x>
      <cdr:y>0.64123</cdr:y>
    </cdr:to>
    <cdr:sp macro="" textlink="">
      <cdr:nvSpPr>
        <cdr:cNvPr id="92" name="TextBox 1">
          <a:extLst xmlns:a="http://schemas.openxmlformats.org/drawingml/2006/main">
            <a:ext uri="{FF2B5EF4-FFF2-40B4-BE49-F238E27FC236}">
              <a16:creationId xmlns:a16="http://schemas.microsoft.com/office/drawing/2014/main" id="{DE7B94A7-C769-4208-A035-4329001322B7}"/>
            </a:ext>
          </a:extLst>
        </cdr:cNvPr>
        <cdr:cNvSpPr txBox="1"/>
      </cdr:nvSpPr>
      <cdr:spPr>
        <a:xfrm xmlns:a="http://schemas.openxmlformats.org/drawingml/2006/main">
          <a:off x="5867424" y="5619778"/>
          <a:ext cx="431890" cy="30471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chemeClr val="tx1">
                  <a:lumMod val="50000"/>
                  <a:lumOff val="50000"/>
                </a:schemeClr>
              </a:solidFill>
            </a:rPr>
            <a:t>H</a:t>
          </a:r>
        </a:p>
      </cdr:txBody>
    </cdr:sp>
  </cdr:relSizeAnchor>
  <cdr:relSizeAnchor xmlns:cdr="http://schemas.openxmlformats.org/drawingml/2006/chartDrawing">
    <cdr:from>
      <cdr:x>0.48842</cdr:x>
      <cdr:y>0.64674</cdr:y>
    </cdr:from>
    <cdr:to>
      <cdr:x>0.51968</cdr:x>
      <cdr:y>0.67972</cdr:y>
    </cdr:to>
    <cdr:sp macro="" textlink="">
      <cdr:nvSpPr>
        <cdr:cNvPr id="93" name="TextBox 1">
          <a:extLst xmlns:a="http://schemas.openxmlformats.org/drawingml/2006/main">
            <a:ext uri="{FF2B5EF4-FFF2-40B4-BE49-F238E27FC236}">
              <a16:creationId xmlns:a16="http://schemas.microsoft.com/office/drawing/2014/main" id="{CA39BA2F-B653-4614-B030-993DDE7F839C}"/>
            </a:ext>
          </a:extLst>
        </cdr:cNvPr>
        <cdr:cNvSpPr txBox="1"/>
      </cdr:nvSpPr>
      <cdr:spPr>
        <a:xfrm xmlns:a="http://schemas.openxmlformats.org/drawingml/2006/main">
          <a:off x="5359385" y="5975376"/>
          <a:ext cx="342916" cy="30471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chemeClr val="tx1">
                  <a:lumMod val="50000"/>
                  <a:lumOff val="50000"/>
                </a:schemeClr>
              </a:solidFill>
            </a:rPr>
            <a:t>L</a:t>
          </a:r>
        </a:p>
      </cdr:txBody>
    </cdr:sp>
  </cdr:relSizeAnchor>
  <cdr:relSizeAnchor xmlns:cdr="http://schemas.openxmlformats.org/drawingml/2006/chartDrawing">
    <cdr:from>
      <cdr:x>0.51331</cdr:x>
      <cdr:y>0.66048</cdr:y>
    </cdr:from>
    <cdr:to>
      <cdr:x>0.60995</cdr:x>
      <cdr:y>0.71065</cdr:y>
    </cdr:to>
    <cdr:sp macro="" textlink="">
      <cdr:nvSpPr>
        <cdr:cNvPr id="91" name="TextBox 1">
          <a:extLst xmlns:a="http://schemas.openxmlformats.org/drawingml/2006/main">
            <a:ext uri="{FF2B5EF4-FFF2-40B4-BE49-F238E27FC236}">
              <a16:creationId xmlns:a16="http://schemas.microsoft.com/office/drawing/2014/main" id="{277C3B2D-AB85-4FAB-8FB0-267B1DA78B4F}"/>
            </a:ext>
          </a:extLst>
        </cdr:cNvPr>
        <cdr:cNvSpPr txBox="1"/>
      </cdr:nvSpPr>
      <cdr:spPr>
        <a:xfrm xmlns:a="http://schemas.openxmlformats.org/drawingml/2006/main">
          <a:off x="5632436" y="6102381"/>
          <a:ext cx="1060464" cy="4635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chemeClr val="tx1">
                  <a:lumMod val="50000"/>
                  <a:lumOff val="50000"/>
                </a:schemeClr>
              </a:solidFill>
            </a:rPr>
            <a:t>R-r GDP-per-Capita</a:t>
          </a:r>
        </a:p>
      </cdr:txBody>
    </cdr:sp>
  </cdr:relSizeAnchor>
  <cdr:relSizeAnchor xmlns:cdr="http://schemas.openxmlformats.org/drawingml/2006/chartDrawing">
    <cdr:from>
      <cdr:x>0.40266</cdr:x>
      <cdr:y>0.39985</cdr:y>
    </cdr:from>
    <cdr:to>
      <cdr:x>0.8002</cdr:x>
      <cdr:y>0.7189</cdr:y>
    </cdr:to>
    <cdr:sp macro="" textlink="">
      <cdr:nvSpPr>
        <cdr:cNvPr id="64" name="Isosceles Triangle 63">
          <a:extLst xmlns:a="http://schemas.openxmlformats.org/drawingml/2006/main">
            <a:ext uri="{FF2B5EF4-FFF2-40B4-BE49-F238E27FC236}">
              <a16:creationId xmlns:a16="http://schemas.microsoft.com/office/drawing/2014/main" id="{C364963A-6077-483B-9479-E9F040C3BD6C}"/>
            </a:ext>
          </a:extLst>
        </cdr:cNvPr>
        <cdr:cNvSpPr/>
      </cdr:nvSpPr>
      <cdr:spPr>
        <a:xfrm xmlns:a="http://schemas.openxmlformats.org/drawingml/2006/main" rot="16407670">
          <a:off x="5125453" y="2987126"/>
          <a:ext cx="2947802" cy="4362092"/>
        </a:xfrm>
        <a:prstGeom xmlns:a="http://schemas.openxmlformats.org/drawingml/2006/main" prst="triangle">
          <a:avLst/>
        </a:prstGeom>
        <a:solidFill xmlns:a="http://schemas.openxmlformats.org/drawingml/2006/main">
          <a:schemeClr val="bg1">
            <a:lumMod val="85000"/>
            <a:alpha val="3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dr:relSizeAnchor xmlns:cdr="http://schemas.openxmlformats.org/drawingml/2006/chartDrawing">
    <cdr:from>
      <cdr:x>0.74422</cdr:x>
      <cdr:y>0.69347</cdr:y>
    </cdr:from>
    <cdr:to>
      <cdr:x>0.80787</cdr:x>
      <cdr:y>0.72272</cdr:y>
    </cdr:to>
    <cdr:sp macro="" textlink="">
      <cdr:nvSpPr>
        <cdr:cNvPr id="65" name="TextBox 1">
          <a:extLst xmlns:a="http://schemas.openxmlformats.org/drawingml/2006/main">
            <a:ext uri="{FF2B5EF4-FFF2-40B4-BE49-F238E27FC236}">
              <a16:creationId xmlns:a16="http://schemas.microsoft.com/office/drawing/2014/main" id="{F4C15B1D-AA38-48DF-9369-095560B916A2}"/>
            </a:ext>
          </a:extLst>
        </cdr:cNvPr>
        <cdr:cNvSpPr txBox="1"/>
      </cdr:nvSpPr>
      <cdr:spPr>
        <a:xfrm xmlns:a="http://schemas.openxmlformats.org/drawingml/2006/main">
          <a:off x="8166133" y="6407156"/>
          <a:ext cx="698467" cy="2702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2000" b="1" u="none">
              <a:ln>
                <a:solidFill>
                  <a:schemeClr val="tx1">
                    <a:lumMod val="50000"/>
                    <a:lumOff val="50000"/>
                  </a:schemeClr>
                </a:solidFill>
              </a:ln>
              <a:noFill/>
            </a:rPr>
            <a:t>VWC</a:t>
          </a:r>
        </a:p>
      </cdr:txBody>
    </cdr:sp>
  </cdr:relSizeAnchor>
  <cdr:relSizeAnchor xmlns:cdr="http://schemas.openxmlformats.org/drawingml/2006/chartDrawing">
    <cdr:from>
      <cdr:x>0.74259</cdr:x>
      <cdr:y>0.41655</cdr:y>
    </cdr:from>
    <cdr:to>
      <cdr:x>0.81389</cdr:x>
      <cdr:y>0.45315</cdr:y>
    </cdr:to>
    <cdr:sp macro="" textlink="">
      <cdr:nvSpPr>
        <cdr:cNvPr id="66" name="TextBox 1">
          <a:extLst xmlns:a="http://schemas.openxmlformats.org/drawingml/2006/main">
            <a:ext uri="{FF2B5EF4-FFF2-40B4-BE49-F238E27FC236}">
              <a16:creationId xmlns:a16="http://schemas.microsoft.com/office/drawing/2014/main" id="{2CDA1916-2E80-4B64-9326-A9CA2458EB3C}"/>
            </a:ext>
          </a:extLst>
        </cdr:cNvPr>
        <cdr:cNvSpPr txBox="1"/>
      </cdr:nvSpPr>
      <cdr:spPr>
        <a:xfrm xmlns:a="http://schemas.openxmlformats.org/drawingml/2006/main">
          <a:off x="8730343" y="3867511"/>
          <a:ext cx="838200" cy="33981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2000" b="1" u="none">
              <a:ln>
                <a:solidFill>
                  <a:schemeClr val="tx1">
                    <a:lumMod val="50000"/>
                    <a:lumOff val="50000"/>
                  </a:schemeClr>
                </a:solidFill>
              </a:ln>
              <a:noFill/>
            </a:rPr>
            <a:t>VWA</a:t>
          </a:r>
        </a:p>
      </cdr:txBody>
    </cdr:sp>
  </cdr:relSizeAnchor>
  <cdr:relSizeAnchor xmlns:cdr="http://schemas.openxmlformats.org/drawingml/2006/chartDrawing">
    <cdr:from>
      <cdr:x>0.20775</cdr:x>
      <cdr:y>0.46033</cdr:y>
    </cdr:from>
    <cdr:to>
      <cdr:x>0.40607</cdr:x>
      <cdr:y>0.62476</cdr:y>
    </cdr:to>
    <cdr:sp macro="" textlink="">
      <cdr:nvSpPr>
        <cdr:cNvPr id="67" name="Isosceles Triangle 66">
          <a:extLst xmlns:a="http://schemas.openxmlformats.org/drawingml/2006/main">
            <a:ext uri="{FF2B5EF4-FFF2-40B4-BE49-F238E27FC236}">
              <a16:creationId xmlns:a16="http://schemas.microsoft.com/office/drawing/2014/main" id="{C364963A-6077-483B-9479-E9F040C3BD6C}"/>
            </a:ext>
          </a:extLst>
        </cdr:cNvPr>
        <cdr:cNvSpPr/>
      </cdr:nvSpPr>
      <cdr:spPr>
        <a:xfrm xmlns:a="http://schemas.openxmlformats.org/drawingml/2006/main" rot="5587471">
          <a:off x="2844876" y="3871529"/>
          <a:ext cx="1526668" cy="2331563"/>
        </a:xfrm>
        <a:prstGeom xmlns:a="http://schemas.openxmlformats.org/drawingml/2006/main" prst="triangle">
          <a:avLst/>
        </a:prstGeom>
        <a:solidFill xmlns:a="http://schemas.openxmlformats.org/drawingml/2006/main">
          <a:schemeClr val="bg1">
            <a:lumMod val="85000"/>
            <a:alpha val="3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dr:relSizeAnchor xmlns:cdr="http://schemas.openxmlformats.org/drawingml/2006/chartDrawing">
    <cdr:from>
      <cdr:x>0.66204</cdr:x>
      <cdr:y>0.47354</cdr:y>
    </cdr:from>
    <cdr:to>
      <cdr:x>0.90046</cdr:x>
      <cdr:y>0.54983</cdr:y>
    </cdr:to>
    <cdr:sp macro="" textlink="">
      <cdr:nvSpPr>
        <cdr:cNvPr id="68" name="TextBox 1">
          <a:extLst xmlns:a="http://schemas.openxmlformats.org/drawingml/2006/main">
            <a:ext uri="{FF2B5EF4-FFF2-40B4-BE49-F238E27FC236}">
              <a16:creationId xmlns:a16="http://schemas.microsoft.com/office/drawing/2014/main" id="{3E6D7FBD-F3C2-4480-84C1-9386E946BCF5}"/>
            </a:ext>
          </a:extLst>
        </cdr:cNvPr>
        <cdr:cNvSpPr txBox="1"/>
      </cdr:nvSpPr>
      <cdr:spPr>
        <a:xfrm xmlns:a="http://schemas.openxmlformats.org/drawingml/2006/main">
          <a:off x="7264382" y="4375145"/>
          <a:ext cx="2616218" cy="704855"/>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0" u="sng">
              <a:solidFill>
                <a:schemeClr val="tx1">
                  <a:lumMod val="65000"/>
                  <a:lumOff val="35000"/>
                </a:schemeClr>
              </a:solidFill>
            </a:rPr>
            <a:t>Very</a:t>
          </a:r>
          <a:r>
            <a:rPr lang="en-GB" sz="1600" b="0" baseline="0">
              <a:solidFill>
                <a:schemeClr val="tx1">
                  <a:lumMod val="65000"/>
                  <a:lumOff val="35000"/>
                </a:schemeClr>
              </a:solidFill>
            </a:rPr>
            <a:t> Weakly Constrained or Weakly Aligned data, loses modality</a:t>
          </a:r>
          <a:endParaRPr lang="en-GB" sz="1600" b="0">
            <a:solidFill>
              <a:schemeClr val="tx1">
                <a:lumMod val="65000"/>
                <a:lumOff val="35000"/>
              </a:schemeClr>
            </a:solidFill>
          </a:endParaRPr>
        </a:p>
      </cdr:txBody>
    </cdr:sp>
  </cdr:relSizeAnchor>
  <cdr:relSizeAnchor xmlns:cdr="http://schemas.openxmlformats.org/drawingml/2006/chartDrawing">
    <cdr:from>
      <cdr:x>0.83797</cdr:x>
      <cdr:y>0.94088</cdr:y>
    </cdr:from>
    <cdr:to>
      <cdr:x>0.88368</cdr:x>
      <cdr:y>0.94112</cdr:y>
    </cdr:to>
    <cdr:cxnSp macro="">
      <cdr:nvCxnSpPr>
        <cdr:cNvPr id="23" name="Straight Connector 22">
          <a:extLst xmlns:a="http://schemas.openxmlformats.org/drawingml/2006/main">
            <a:ext uri="{FF2B5EF4-FFF2-40B4-BE49-F238E27FC236}">
              <a16:creationId xmlns:a16="http://schemas.microsoft.com/office/drawing/2014/main" id="{AA5A5D22-32B9-47EF-917F-042582BD56FA}"/>
            </a:ext>
          </a:extLst>
        </cdr:cNvPr>
        <cdr:cNvCxnSpPr/>
      </cdr:nvCxnSpPr>
      <cdr:spPr>
        <a:xfrm xmlns:a="http://schemas.openxmlformats.org/drawingml/2006/main">
          <a:off x="9194830" y="8692986"/>
          <a:ext cx="501567" cy="2218"/>
        </a:xfrm>
        <a:prstGeom xmlns:a="http://schemas.openxmlformats.org/drawingml/2006/main" prst="line">
          <a:avLst/>
        </a:prstGeom>
        <a:ln xmlns:a="http://schemas.openxmlformats.org/drawingml/2006/main" w="57150">
          <a:solidFill>
            <a:schemeClr val="tx1">
              <a:lumMod val="50000"/>
              <a:lumOff val="5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0.06713</cdr:x>
      <cdr:y>0.94158</cdr:y>
    </cdr:from>
    <cdr:to>
      <cdr:x>0.18333</cdr:x>
      <cdr:y>1</cdr:y>
    </cdr:to>
    <cdr:sp macro="" textlink="">
      <cdr:nvSpPr>
        <cdr:cNvPr id="69" name="TextBox 1">
          <a:extLst xmlns:a="http://schemas.openxmlformats.org/drawingml/2006/main">
            <a:ext uri="{FF2B5EF4-FFF2-40B4-BE49-F238E27FC236}">
              <a16:creationId xmlns:a16="http://schemas.microsoft.com/office/drawing/2014/main" id="{EBD2424C-AF34-4321-9420-067490DFB4F8}"/>
            </a:ext>
          </a:extLst>
        </cdr:cNvPr>
        <cdr:cNvSpPr txBox="1"/>
      </cdr:nvSpPr>
      <cdr:spPr>
        <a:xfrm xmlns:a="http://schemas.openxmlformats.org/drawingml/2006/main">
          <a:off x="789214" y="8742200"/>
          <a:ext cx="1366158" cy="54240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nSpc>
              <a:spcPct val="90000"/>
            </a:lnSpc>
          </a:pPr>
          <a:r>
            <a:rPr lang="en-GB" sz="1600" b="0">
              <a:solidFill>
                <a:schemeClr val="tx1">
                  <a:lumMod val="65000"/>
                  <a:lumOff val="35000"/>
                </a:schemeClr>
              </a:solidFill>
            </a:rPr>
            <a:t>Intuited, not measured</a:t>
          </a:r>
        </a:p>
      </cdr:txBody>
    </cdr:sp>
  </cdr:relSizeAnchor>
  <cdr:relSizeAnchor xmlns:cdr="http://schemas.openxmlformats.org/drawingml/2006/chartDrawing">
    <cdr:from>
      <cdr:x>0.78877</cdr:x>
      <cdr:y>0.8268</cdr:y>
    </cdr:from>
    <cdr:to>
      <cdr:x>0.89931</cdr:x>
      <cdr:y>0.86956</cdr:y>
    </cdr:to>
    <cdr:sp macro="" textlink="">
      <cdr:nvSpPr>
        <cdr:cNvPr id="70" name="TextBox 1">
          <a:extLst xmlns:a="http://schemas.openxmlformats.org/drawingml/2006/main">
            <a:ext uri="{FF2B5EF4-FFF2-40B4-BE49-F238E27FC236}">
              <a16:creationId xmlns:a16="http://schemas.microsoft.com/office/drawing/2014/main" id="{01F7B2A0-D397-4D6B-9A20-F3925DD2EE6E}"/>
            </a:ext>
          </a:extLst>
        </cdr:cNvPr>
        <cdr:cNvSpPr txBox="1"/>
      </cdr:nvSpPr>
      <cdr:spPr>
        <a:xfrm xmlns:a="http://schemas.openxmlformats.org/drawingml/2006/main">
          <a:off x="8655050" y="7639050"/>
          <a:ext cx="1212850" cy="39506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600" b="1">
              <a:solidFill>
                <a:schemeClr val="tx1">
                  <a:lumMod val="50000"/>
                  <a:lumOff val="50000"/>
                </a:schemeClr>
              </a:solidFill>
            </a:rPr>
            <a:t>SC (r=-0.57)</a:t>
          </a:r>
        </a:p>
      </cdr:txBody>
    </cdr:sp>
  </cdr:relSizeAnchor>
  <cdr:relSizeAnchor xmlns:cdr="http://schemas.openxmlformats.org/drawingml/2006/chartDrawing">
    <cdr:from>
      <cdr:x>0.78588</cdr:x>
      <cdr:y>0.79244</cdr:y>
    </cdr:from>
    <cdr:to>
      <cdr:x>0.82928</cdr:x>
      <cdr:y>0.83382</cdr:y>
    </cdr:to>
    <cdr:sp macro="" textlink="">
      <cdr:nvSpPr>
        <cdr:cNvPr id="71" name="TextBox 1">
          <a:extLst xmlns:a="http://schemas.openxmlformats.org/drawingml/2006/main">
            <a:ext uri="{FF2B5EF4-FFF2-40B4-BE49-F238E27FC236}">
              <a16:creationId xmlns:a16="http://schemas.microsoft.com/office/drawing/2014/main" id="{3DB37FAE-CF37-4794-82C1-1B1E4F234670}"/>
            </a:ext>
          </a:extLst>
        </cdr:cNvPr>
        <cdr:cNvSpPr txBox="1"/>
      </cdr:nvSpPr>
      <cdr:spPr>
        <a:xfrm xmlns:a="http://schemas.openxmlformats.org/drawingml/2006/main">
          <a:off x="8623300" y="7321550"/>
          <a:ext cx="476250" cy="38236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600" b="1">
              <a:solidFill>
                <a:schemeClr val="tx1">
                  <a:lumMod val="50000"/>
                  <a:lumOff val="50000"/>
                </a:schemeClr>
              </a:solidFill>
            </a:rPr>
            <a:t>MC</a:t>
          </a:r>
        </a:p>
      </cdr:txBody>
    </cdr:sp>
  </cdr:relSizeAnchor>
  <cdr:relSizeAnchor xmlns:cdr="http://schemas.openxmlformats.org/drawingml/2006/chartDrawing">
    <cdr:from>
      <cdr:x>0.78414</cdr:x>
      <cdr:y>0.75808</cdr:y>
    </cdr:from>
    <cdr:to>
      <cdr:x>0.87037</cdr:x>
      <cdr:y>0.7945</cdr:y>
    </cdr:to>
    <cdr:sp macro="" textlink="">
      <cdr:nvSpPr>
        <cdr:cNvPr id="72" name="TextBox 1">
          <a:extLst xmlns:a="http://schemas.openxmlformats.org/drawingml/2006/main">
            <a:ext uri="{FF2B5EF4-FFF2-40B4-BE49-F238E27FC236}">
              <a16:creationId xmlns:a16="http://schemas.microsoft.com/office/drawing/2014/main" id="{05197817-0871-4EB1-8306-1CE739F97DB9}"/>
            </a:ext>
          </a:extLst>
        </cdr:cNvPr>
        <cdr:cNvSpPr txBox="1"/>
      </cdr:nvSpPr>
      <cdr:spPr>
        <a:xfrm xmlns:a="http://schemas.openxmlformats.org/drawingml/2006/main">
          <a:off x="8604250" y="7004050"/>
          <a:ext cx="946150" cy="33655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600" b="1">
              <a:solidFill>
                <a:schemeClr val="tx1">
                  <a:lumMod val="50000"/>
                  <a:lumOff val="50000"/>
                </a:schemeClr>
              </a:solidFill>
            </a:rPr>
            <a:t>(r=-0.75)</a:t>
          </a:r>
        </a:p>
      </cdr:txBody>
    </cdr:sp>
  </cdr:relSizeAnchor>
  <cdr:relSizeAnchor xmlns:cdr="http://schemas.openxmlformats.org/drawingml/2006/chartDrawing">
    <cdr:from>
      <cdr:x>0.19676</cdr:x>
      <cdr:y>0.19588</cdr:y>
    </cdr:from>
    <cdr:to>
      <cdr:x>0.19676</cdr:x>
      <cdr:y>0.26048</cdr:y>
    </cdr:to>
    <cdr:cxnSp macro="">
      <cdr:nvCxnSpPr>
        <cdr:cNvPr id="4" name="Straight Arrow Connector 3">
          <a:extLst xmlns:a="http://schemas.openxmlformats.org/drawingml/2006/main">
            <a:ext uri="{FF2B5EF4-FFF2-40B4-BE49-F238E27FC236}">
              <a16:creationId xmlns:a16="http://schemas.microsoft.com/office/drawing/2014/main" id="{26C0C681-4FE2-46C9-B913-6095118213E8}"/>
            </a:ext>
          </a:extLst>
        </cdr:cNvPr>
        <cdr:cNvCxnSpPr/>
      </cdr:nvCxnSpPr>
      <cdr:spPr>
        <a:xfrm xmlns:a="http://schemas.openxmlformats.org/drawingml/2006/main">
          <a:off x="2159000" y="1809750"/>
          <a:ext cx="0" cy="596900"/>
        </a:xfrm>
        <a:prstGeom xmlns:a="http://schemas.openxmlformats.org/drawingml/2006/main" prst="straightConnector1">
          <a:avLst/>
        </a:prstGeom>
        <a:ln xmlns:a="http://schemas.openxmlformats.org/drawingml/2006/main" w="44450">
          <a:solidFill>
            <a:schemeClr val="tx1">
              <a:lumMod val="50000"/>
              <a:lumOff val="50000"/>
            </a:schemeClr>
          </a:solidFill>
          <a:tailEnd type="triangle" w="lg"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0.61979</cdr:x>
      <cdr:y>0.61581</cdr:y>
    </cdr:from>
    <cdr:to>
      <cdr:x>0.69907</cdr:x>
      <cdr:y>0.8585</cdr:y>
    </cdr:to>
    <cdr:sp macro="" textlink="">
      <cdr:nvSpPr>
        <cdr:cNvPr id="74" name="TextBox 1">
          <a:extLst xmlns:a="http://schemas.openxmlformats.org/drawingml/2006/main">
            <a:ext uri="{FF2B5EF4-FFF2-40B4-BE49-F238E27FC236}">
              <a16:creationId xmlns:a16="http://schemas.microsoft.com/office/drawing/2014/main" id="{163D93EE-E457-484B-89AB-BB7880A8FF08}"/>
            </a:ext>
          </a:extLst>
        </cdr:cNvPr>
        <cdr:cNvSpPr txBox="1"/>
      </cdr:nvSpPr>
      <cdr:spPr>
        <a:xfrm xmlns:a="http://schemas.openxmlformats.org/drawingml/2006/main">
          <a:off x="6800851" y="5689600"/>
          <a:ext cx="869950" cy="2242261"/>
        </a:xfrm>
        <a:prstGeom xmlns:a="http://schemas.openxmlformats.org/drawingml/2006/main" prst="rect">
          <a:avLst/>
        </a:prstGeom>
        <a:solidFill xmlns:a="http://schemas.openxmlformats.org/drawingml/2006/main">
          <a:schemeClr val="bg1">
            <a:alpha val="78000"/>
          </a:schemeClr>
        </a:solidFill>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2000" b="1" u="none" baseline="0">
              <a:solidFill>
                <a:schemeClr val="tx1">
                  <a:lumMod val="50000"/>
                  <a:lumOff val="50000"/>
                </a:schemeClr>
              </a:solidFill>
            </a:rPr>
            <a:t>Reality-Constrained Responses (grey)</a:t>
          </a:r>
          <a:endParaRPr lang="en-GB" sz="2000" b="0" u="none">
            <a:solidFill>
              <a:schemeClr val="tx1">
                <a:lumMod val="50000"/>
                <a:lumOff val="50000"/>
              </a:schemeClr>
            </a:solidFill>
          </a:endParaRPr>
        </a:p>
      </cdr:txBody>
    </cdr:sp>
  </cdr:relSizeAnchor>
  <cdr:relSizeAnchor xmlns:cdr="http://schemas.openxmlformats.org/drawingml/2006/chartDrawing">
    <cdr:from>
      <cdr:x>0.72222</cdr:x>
      <cdr:y>0.20893</cdr:y>
    </cdr:from>
    <cdr:to>
      <cdr:x>0.91898</cdr:x>
      <cdr:y>0.2791</cdr:y>
    </cdr:to>
    <cdr:sp macro="" textlink="">
      <cdr:nvSpPr>
        <cdr:cNvPr id="75" name="TextBox 1">
          <a:extLst xmlns:a="http://schemas.openxmlformats.org/drawingml/2006/main">
            <a:ext uri="{FF2B5EF4-FFF2-40B4-BE49-F238E27FC236}">
              <a16:creationId xmlns:a16="http://schemas.microsoft.com/office/drawing/2014/main" id="{6383168C-89CD-49E5-956F-4D0883992155}"/>
            </a:ext>
          </a:extLst>
        </cdr:cNvPr>
        <cdr:cNvSpPr txBox="1"/>
      </cdr:nvSpPr>
      <cdr:spPr>
        <a:xfrm xmlns:a="http://schemas.openxmlformats.org/drawingml/2006/main">
          <a:off x="7924780" y="1930377"/>
          <a:ext cx="2159008" cy="648319"/>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2000" b="1" u="none" baseline="0">
              <a:solidFill>
                <a:sysClr val="windowText" lastClr="000000"/>
              </a:solidFill>
            </a:rPr>
            <a:t>Unconstrained Responses (black)</a:t>
          </a:r>
          <a:endParaRPr lang="en-GB" sz="2000" b="0" u="none">
            <a:solidFill>
              <a:sysClr val="windowText" lastClr="000000"/>
            </a:solidFill>
          </a:endParaRPr>
        </a:p>
      </cdr:txBody>
    </cdr:sp>
  </cdr:relSizeAnchor>
  <cdr:relSizeAnchor xmlns:cdr="http://schemas.openxmlformats.org/drawingml/2006/chartDrawing">
    <cdr:from>
      <cdr:x>0.17732</cdr:x>
      <cdr:y>0.77674</cdr:y>
    </cdr:from>
    <cdr:to>
      <cdr:x>0.21381</cdr:x>
      <cdr:y>0.80957</cdr:y>
    </cdr:to>
    <cdr:sp macro="" textlink="">
      <cdr:nvSpPr>
        <cdr:cNvPr id="73" name="TextBox 1">
          <a:extLst xmlns:a="http://schemas.openxmlformats.org/drawingml/2006/main">
            <a:ext uri="{FF2B5EF4-FFF2-40B4-BE49-F238E27FC236}">
              <a16:creationId xmlns:a16="http://schemas.microsoft.com/office/drawing/2014/main" id="{E790415D-E3E6-4CDD-8EA6-1E55C2F1B43C}"/>
            </a:ext>
          </a:extLst>
        </cdr:cNvPr>
        <cdr:cNvSpPr txBox="1"/>
      </cdr:nvSpPr>
      <cdr:spPr>
        <a:xfrm xmlns:a="http://schemas.openxmlformats.org/drawingml/2006/main">
          <a:off x="2084628" y="7211759"/>
          <a:ext cx="428997" cy="30481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600" b="1">
              <a:solidFill>
                <a:schemeClr val="tx1"/>
              </a:solidFill>
            </a:rPr>
            <a:t>26</a:t>
          </a:r>
        </a:p>
      </cdr:txBody>
    </cdr:sp>
  </cdr:relSizeAnchor>
  <cdr:relSizeAnchor xmlns:cdr="http://schemas.openxmlformats.org/drawingml/2006/chartDrawing">
    <cdr:from>
      <cdr:x>0.23009</cdr:x>
      <cdr:y>0.44319</cdr:y>
    </cdr:from>
    <cdr:to>
      <cdr:x>0.23009</cdr:x>
      <cdr:y>0.5065</cdr:y>
    </cdr:to>
    <cdr:cxnSp macro="">
      <cdr:nvCxnSpPr>
        <cdr:cNvPr id="111" name="Straight Connector 110">
          <a:extLst xmlns:a="http://schemas.openxmlformats.org/drawingml/2006/main">
            <a:ext uri="{FF2B5EF4-FFF2-40B4-BE49-F238E27FC236}">
              <a16:creationId xmlns:a16="http://schemas.microsoft.com/office/drawing/2014/main" id="{D886CB87-F2F7-4196-BCC2-ECF5C0038E4C}"/>
            </a:ext>
          </a:extLst>
        </cdr:cNvPr>
        <cdr:cNvCxnSpPr/>
      </cdr:nvCxnSpPr>
      <cdr:spPr>
        <a:xfrm xmlns:a="http://schemas.openxmlformats.org/drawingml/2006/main">
          <a:off x="2705100" y="4114800"/>
          <a:ext cx="2" cy="587828"/>
        </a:xfrm>
        <a:prstGeom xmlns:a="http://schemas.openxmlformats.org/drawingml/2006/main" prst="line">
          <a:avLst/>
        </a:prstGeom>
        <a:ln xmlns:a="http://schemas.openxmlformats.org/drawingml/2006/main" w="12700">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0.23935</cdr:x>
      <cdr:y>0.43674</cdr:y>
    </cdr:from>
    <cdr:to>
      <cdr:x>0.23981</cdr:x>
      <cdr:y>0.5106</cdr:y>
    </cdr:to>
    <cdr:cxnSp macro="">
      <cdr:nvCxnSpPr>
        <cdr:cNvPr id="113" name="Straight Connector 112">
          <a:extLst xmlns:a="http://schemas.openxmlformats.org/drawingml/2006/main">
            <a:ext uri="{FF2B5EF4-FFF2-40B4-BE49-F238E27FC236}">
              <a16:creationId xmlns:a16="http://schemas.microsoft.com/office/drawing/2014/main" id="{D886CB87-F2F7-4196-BCC2-ECF5C0038E4C}"/>
            </a:ext>
          </a:extLst>
        </cdr:cNvPr>
        <cdr:cNvCxnSpPr/>
      </cdr:nvCxnSpPr>
      <cdr:spPr>
        <a:xfrm xmlns:a="http://schemas.openxmlformats.org/drawingml/2006/main">
          <a:off x="2813958" y="4054927"/>
          <a:ext cx="5442" cy="685801"/>
        </a:xfrm>
        <a:prstGeom xmlns:a="http://schemas.openxmlformats.org/drawingml/2006/main" prst="line">
          <a:avLst/>
        </a:prstGeom>
        <a:ln xmlns:a="http://schemas.openxmlformats.org/drawingml/2006/main" w="12700">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0.24807</cdr:x>
      <cdr:y>0.43195</cdr:y>
    </cdr:from>
    <cdr:to>
      <cdr:x>0.24861</cdr:x>
      <cdr:y>0.51353</cdr:y>
    </cdr:to>
    <cdr:cxnSp macro="">
      <cdr:nvCxnSpPr>
        <cdr:cNvPr id="114" name="Straight Connector 113">
          <a:extLst xmlns:a="http://schemas.openxmlformats.org/drawingml/2006/main">
            <a:ext uri="{FF2B5EF4-FFF2-40B4-BE49-F238E27FC236}">
              <a16:creationId xmlns:a16="http://schemas.microsoft.com/office/drawing/2014/main" id="{D886CB87-F2F7-4196-BCC2-ECF5C0038E4C}"/>
            </a:ext>
          </a:extLst>
        </cdr:cNvPr>
        <cdr:cNvCxnSpPr/>
      </cdr:nvCxnSpPr>
      <cdr:spPr>
        <a:xfrm xmlns:a="http://schemas.openxmlformats.org/drawingml/2006/main">
          <a:off x="2916466" y="4010479"/>
          <a:ext cx="6348" cy="757464"/>
        </a:xfrm>
        <a:prstGeom xmlns:a="http://schemas.openxmlformats.org/drawingml/2006/main" prst="line">
          <a:avLst/>
        </a:prstGeom>
        <a:ln xmlns:a="http://schemas.openxmlformats.org/drawingml/2006/main" w="12700">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0.25802</cdr:x>
      <cdr:y>0.42638</cdr:y>
    </cdr:from>
    <cdr:to>
      <cdr:x>0.25856</cdr:x>
      <cdr:y>0.51998</cdr:y>
    </cdr:to>
    <cdr:cxnSp macro="">
      <cdr:nvCxnSpPr>
        <cdr:cNvPr id="116" name="Straight Connector 115">
          <a:extLst xmlns:a="http://schemas.openxmlformats.org/drawingml/2006/main">
            <a:ext uri="{FF2B5EF4-FFF2-40B4-BE49-F238E27FC236}">
              <a16:creationId xmlns:a16="http://schemas.microsoft.com/office/drawing/2014/main" id="{D886CB87-F2F7-4196-BCC2-ECF5C0038E4C}"/>
            </a:ext>
          </a:extLst>
        </cdr:cNvPr>
        <cdr:cNvCxnSpPr/>
      </cdr:nvCxnSpPr>
      <cdr:spPr>
        <a:xfrm xmlns:a="http://schemas.openxmlformats.org/drawingml/2006/main">
          <a:off x="3033487" y="3958771"/>
          <a:ext cx="6349" cy="869043"/>
        </a:xfrm>
        <a:prstGeom xmlns:a="http://schemas.openxmlformats.org/drawingml/2006/main" prst="line">
          <a:avLst/>
        </a:prstGeom>
        <a:ln xmlns:a="http://schemas.openxmlformats.org/drawingml/2006/main" w="12700">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0.26775</cdr:x>
      <cdr:y>0.42052</cdr:y>
    </cdr:from>
    <cdr:to>
      <cdr:x>0.26852</cdr:x>
      <cdr:y>0.52379</cdr:y>
    </cdr:to>
    <cdr:cxnSp macro="">
      <cdr:nvCxnSpPr>
        <cdr:cNvPr id="118" name="Straight Connector 117">
          <a:extLst xmlns:a="http://schemas.openxmlformats.org/drawingml/2006/main">
            <a:ext uri="{FF2B5EF4-FFF2-40B4-BE49-F238E27FC236}">
              <a16:creationId xmlns:a16="http://schemas.microsoft.com/office/drawing/2014/main" id="{8F0D03A7-C84C-490A-851D-A982ECDBE7F5}"/>
            </a:ext>
          </a:extLst>
        </cdr:cNvPr>
        <cdr:cNvCxnSpPr/>
      </cdr:nvCxnSpPr>
      <cdr:spPr>
        <a:xfrm xmlns:a="http://schemas.openxmlformats.org/drawingml/2006/main">
          <a:off x="3147786" y="3904343"/>
          <a:ext cx="9071" cy="958850"/>
        </a:xfrm>
        <a:prstGeom xmlns:a="http://schemas.openxmlformats.org/drawingml/2006/main" prst="line">
          <a:avLst/>
        </a:prstGeom>
        <a:ln xmlns:a="http://schemas.openxmlformats.org/drawingml/2006/main" w="12700">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0.2784</cdr:x>
      <cdr:y>0.4126</cdr:y>
    </cdr:from>
    <cdr:to>
      <cdr:x>0.27917</cdr:x>
      <cdr:y>0.52965</cdr:y>
    </cdr:to>
    <cdr:cxnSp macro="">
      <cdr:nvCxnSpPr>
        <cdr:cNvPr id="120" name="Straight Connector 119">
          <a:extLst xmlns:a="http://schemas.openxmlformats.org/drawingml/2006/main">
            <a:ext uri="{FF2B5EF4-FFF2-40B4-BE49-F238E27FC236}">
              <a16:creationId xmlns:a16="http://schemas.microsoft.com/office/drawing/2014/main" id="{15C1CE78-2943-4AA1-9A2E-61F17519B3F7}"/>
            </a:ext>
          </a:extLst>
        </cdr:cNvPr>
        <cdr:cNvCxnSpPr/>
      </cdr:nvCxnSpPr>
      <cdr:spPr>
        <a:xfrm xmlns:a="http://schemas.openxmlformats.org/drawingml/2006/main">
          <a:off x="3272971" y="3830864"/>
          <a:ext cx="9072" cy="1086757"/>
        </a:xfrm>
        <a:prstGeom xmlns:a="http://schemas.openxmlformats.org/drawingml/2006/main" prst="line">
          <a:avLst/>
        </a:prstGeom>
        <a:ln xmlns:a="http://schemas.openxmlformats.org/drawingml/2006/main" w="12700">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0.28981</cdr:x>
      <cdr:y>0.40655</cdr:y>
    </cdr:from>
    <cdr:to>
      <cdr:x>0.2912</cdr:x>
      <cdr:y>0.53639</cdr:y>
    </cdr:to>
    <cdr:cxnSp macro="">
      <cdr:nvCxnSpPr>
        <cdr:cNvPr id="122" name="Straight Connector 121">
          <a:extLst xmlns:a="http://schemas.openxmlformats.org/drawingml/2006/main">
            <a:ext uri="{FF2B5EF4-FFF2-40B4-BE49-F238E27FC236}">
              <a16:creationId xmlns:a16="http://schemas.microsoft.com/office/drawing/2014/main" id="{0B6FE70F-F917-4B2B-95FC-2B7A33849E79}"/>
            </a:ext>
          </a:extLst>
        </cdr:cNvPr>
        <cdr:cNvCxnSpPr/>
      </cdr:nvCxnSpPr>
      <cdr:spPr>
        <a:xfrm xmlns:a="http://schemas.openxmlformats.org/drawingml/2006/main">
          <a:off x="3407229" y="3774621"/>
          <a:ext cx="16328" cy="1205593"/>
        </a:xfrm>
        <a:prstGeom xmlns:a="http://schemas.openxmlformats.org/drawingml/2006/main" prst="line">
          <a:avLst/>
        </a:prstGeom>
        <a:ln xmlns:a="http://schemas.openxmlformats.org/drawingml/2006/main" w="12700">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0.30069</cdr:x>
      <cdr:y>0.39922</cdr:y>
    </cdr:from>
    <cdr:to>
      <cdr:x>0.30162</cdr:x>
      <cdr:y>0.5405</cdr:y>
    </cdr:to>
    <cdr:cxnSp macro="">
      <cdr:nvCxnSpPr>
        <cdr:cNvPr id="124" name="Straight Connector 123">
          <a:extLst xmlns:a="http://schemas.openxmlformats.org/drawingml/2006/main">
            <a:ext uri="{FF2B5EF4-FFF2-40B4-BE49-F238E27FC236}">
              <a16:creationId xmlns:a16="http://schemas.microsoft.com/office/drawing/2014/main" id="{CF4FF1C2-301A-4799-8E11-DEB82A837F97}"/>
            </a:ext>
          </a:extLst>
        </cdr:cNvPr>
        <cdr:cNvCxnSpPr/>
      </cdr:nvCxnSpPr>
      <cdr:spPr>
        <a:xfrm xmlns:a="http://schemas.openxmlformats.org/drawingml/2006/main">
          <a:off x="3535136" y="3706585"/>
          <a:ext cx="10886" cy="1311729"/>
        </a:xfrm>
        <a:prstGeom xmlns:a="http://schemas.openxmlformats.org/drawingml/2006/main" prst="line">
          <a:avLst/>
        </a:prstGeom>
        <a:ln xmlns:a="http://schemas.openxmlformats.org/drawingml/2006/main" w="12700">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0.31103</cdr:x>
      <cdr:y>0.39179</cdr:y>
    </cdr:from>
    <cdr:to>
      <cdr:x>0.31227</cdr:x>
      <cdr:y>0.54519</cdr:y>
    </cdr:to>
    <cdr:cxnSp macro="">
      <cdr:nvCxnSpPr>
        <cdr:cNvPr id="125" name="Straight Connector 124">
          <a:extLst xmlns:a="http://schemas.openxmlformats.org/drawingml/2006/main">
            <a:ext uri="{FF2B5EF4-FFF2-40B4-BE49-F238E27FC236}">
              <a16:creationId xmlns:a16="http://schemas.microsoft.com/office/drawing/2014/main" id="{2BD1670E-42AF-497D-AD70-10D8FBEEA57A}"/>
            </a:ext>
          </a:extLst>
        </cdr:cNvPr>
        <cdr:cNvCxnSpPr/>
      </cdr:nvCxnSpPr>
      <cdr:spPr>
        <a:xfrm xmlns:a="http://schemas.openxmlformats.org/drawingml/2006/main">
          <a:off x="3656694" y="3637644"/>
          <a:ext cx="14513" cy="1424213"/>
        </a:xfrm>
        <a:prstGeom xmlns:a="http://schemas.openxmlformats.org/drawingml/2006/main" prst="line">
          <a:avLst/>
        </a:prstGeom>
        <a:ln xmlns:a="http://schemas.openxmlformats.org/drawingml/2006/main" w="12700">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0.2534</cdr:x>
      <cdr:y>0.43967</cdr:y>
    </cdr:from>
    <cdr:to>
      <cdr:x>0.41146</cdr:x>
      <cdr:y>0.47423</cdr:y>
    </cdr:to>
    <cdr:sp macro="" textlink="">
      <cdr:nvSpPr>
        <cdr:cNvPr id="126" name="TextBox 1">
          <a:extLst xmlns:a="http://schemas.openxmlformats.org/drawingml/2006/main">
            <a:ext uri="{FF2B5EF4-FFF2-40B4-BE49-F238E27FC236}">
              <a16:creationId xmlns:a16="http://schemas.microsoft.com/office/drawing/2014/main" id="{01527FE2-0C7E-49A9-95EB-3698F402F028}"/>
            </a:ext>
          </a:extLst>
        </cdr:cNvPr>
        <cdr:cNvSpPr txBox="1"/>
      </cdr:nvSpPr>
      <cdr:spPr>
        <a:xfrm xmlns:a="http://schemas.openxmlformats.org/drawingml/2006/main">
          <a:off x="2780508" y="4062221"/>
          <a:ext cx="1734342" cy="319279"/>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0" u="none">
              <a:solidFill>
                <a:schemeClr val="tx1">
                  <a:lumMod val="65000"/>
                  <a:lumOff val="35000"/>
                </a:schemeClr>
              </a:solidFill>
            </a:rPr>
            <a:t>Fills</a:t>
          </a:r>
          <a:r>
            <a:rPr lang="en-GB" sz="1600" b="0" u="none" baseline="0">
              <a:solidFill>
                <a:schemeClr val="tx1">
                  <a:lumMod val="65000"/>
                  <a:lumOff val="35000"/>
                </a:schemeClr>
              </a:solidFill>
            </a:rPr>
            <a:t> envelop</a:t>
          </a:r>
          <a:r>
            <a:rPr lang="en-GB" sz="1600" b="0" u="none">
              <a:solidFill>
                <a:schemeClr val="tx1">
                  <a:lumMod val="65000"/>
                  <a:lumOff val="35000"/>
                </a:schemeClr>
              </a:solidFill>
            </a:rPr>
            <a:t>e</a:t>
          </a:r>
          <a:r>
            <a:rPr lang="en-GB" sz="1600" b="0" baseline="0">
              <a:solidFill>
                <a:schemeClr val="tx1">
                  <a:lumMod val="65000"/>
                  <a:lumOff val="35000"/>
                </a:schemeClr>
              </a:solidFill>
            </a:rPr>
            <a:t> ---&gt;</a:t>
          </a:r>
          <a:endParaRPr lang="en-GB" sz="1600" b="0">
            <a:solidFill>
              <a:schemeClr val="tx1">
                <a:lumMod val="65000"/>
                <a:lumOff val="35000"/>
              </a:schemeClr>
            </a:solidFill>
          </a:endParaRPr>
        </a:p>
      </cdr:txBody>
    </cdr:sp>
  </cdr:relSizeAnchor>
  <cdr:relSizeAnchor xmlns:cdr="http://schemas.openxmlformats.org/drawingml/2006/chartDrawing">
    <cdr:from>
      <cdr:x>0.0696</cdr:x>
      <cdr:y>0.33591</cdr:y>
    </cdr:from>
    <cdr:to>
      <cdr:x>0.17917</cdr:x>
      <cdr:y>0.4077</cdr:y>
    </cdr:to>
    <cdr:sp macro="" textlink="">
      <cdr:nvSpPr>
        <cdr:cNvPr id="127" name="TextBox 1">
          <a:extLst xmlns:a="http://schemas.openxmlformats.org/drawingml/2006/main">
            <a:ext uri="{FF2B5EF4-FFF2-40B4-BE49-F238E27FC236}">
              <a16:creationId xmlns:a16="http://schemas.microsoft.com/office/drawing/2014/main" id="{689F1386-F9B3-4462-BD01-EE6C3EB2550D}"/>
            </a:ext>
          </a:extLst>
        </cdr:cNvPr>
        <cdr:cNvSpPr txBox="1"/>
      </cdr:nvSpPr>
      <cdr:spPr>
        <a:xfrm xmlns:a="http://schemas.openxmlformats.org/drawingml/2006/main">
          <a:off x="818243" y="3118757"/>
          <a:ext cx="1288143" cy="66659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ct val="90000"/>
            </a:lnSpc>
          </a:pPr>
          <a:r>
            <a:rPr lang="en-GB" sz="1600" b="0" u="sng">
              <a:solidFill>
                <a:schemeClr val="tx1">
                  <a:lumMod val="65000"/>
                  <a:lumOff val="35000"/>
                </a:schemeClr>
              </a:solidFill>
            </a:rPr>
            <a:t>Example</a:t>
          </a:r>
          <a:r>
            <a:rPr lang="en-GB" sz="1600" b="0" baseline="0">
              <a:solidFill>
                <a:schemeClr val="tx1">
                  <a:lumMod val="65000"/>
                  <a:lumOff val="35000"/>
                </a:schemeClr>
              </a:solidFill>
            </a:rPr>
            <a:t> of Mixed-Mode responses</a:t>
          </a:r>
          <a:endParaRPr lang="en-GB" sz="1600" b="0">
            <a:solidFill>
              <a:schemeClr val="tx1">
                <a:lumMod val="65000"/>
                <a:lumOff val="35000"/>
              </a:schemeClr>
            </a:solidFill>
          </a:endParaRPr>
        </a:p>
      </cdr:txBody>
    </cdr:sp>
  </cdr:relSizeAnchor>
  <cdr:relSizeAnchor xmlns:cdr="http://schemas.openxmlformats.org/drawingml/2006/chartDrawing">
    <cdr:from>
      <cdr:x>0.16852</cdr:x>
      <cdr:y>0.38808</cdr:y>
    </cdr:from>
    <cdr:to>
      <cdr:x>0.2463</cdr:x>
      <cdr:y>0.45667</cdr:y>
    </cdr:to>
    <cdr:cxnSp macro="">
      <cdr:nvCxnSpPr>
        <cdr:cNvPr id="129" name="Straight Arrow Connector 128">
          <a:extLst xmlns:a="http://schemas.openxmlformats.org/drawingml/2006/main">
            <a:ext uri="{FF2B5EF4-FFF2-40B4-BE49-F238E27FC236}">
              <a16:creationId xmlns:a16="http://schemas.microsoft.com/office/drawing/2014/main" id="{10467F15-8458-4720-809B-EBE5D42DC3DE}"/>
            </a:ext>
          </a:extLst>
        </cdr:cNvPr>
        <cdr:cNvCxnSpPr/>
      </cdr:nvCxnSpPr>
      <cdr:spPr>
        <a:xfrm xmlns:a="http://schemas.openxmlformats.org/drawingml/2006/main">
          <a:off x="1981200" y="3603171"/>
          <a:ext cx="914400" cy="636814"/>
        </a:xfrm>
        <a:prstGeom xmlns:a="http://schemas.openxmlformats.org/drawingml/2006/main" prst="straightConnector1">
          <a:avLst/>
        </a:prstGeom>
        <a:ln xmlns:a="http://schemas.openxmlformats.org/drawingml/2006/main" w="12700">
          <a:solidFill>
            <a:schemeClr val="bg1">
              <a:lumMod val="50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0.22083</cdr:x>
      <cdr:y>0.44817</cdr:y>
    </cdr:from>
    <cdr:to>
      <cdr:x>0.22106</cdr:x>
      <cdr:y>0.5021</cdr:y>
    </cdr:to>
    <cdr:cxnSp macro="">
      <cdr:nvCxnSpPr>
        <cdr:cNvPr id="130" name="Straight Connector 129">
          <a:extLst xmlns:a="http://schemas.openxmlformats.org/drawingml/2006/main">
            <a:ext uri="{FF2B5EF4-FFF2-40B4-BE49-F238E27FC236}">
              <a16:creationId xmlns:a16="http://schemas.microsoft.com/office/drawing/2014/main" id="{DBD06A9B-49CF-4DBC-9DB7-ED4C9317859E}"/>
            </a:ext>
          </a:extLst>
        </cdr:cNvPr>
        <cdr:cNvCxnSpPr/>
      </cdr:nvCxnSpPr>
      <cdr:spPr>
        <a:xfrm xmlns:a="http://schemas.openxmlformats.org/drawingml/2006/main" flipH="1">
          <a:off x="2596243" y="4161064"/>
          <a:ext cx="2721" cy="500743"/>
        </a:xfrm>
        <a:prstGeom xmlns:a="http://schemas.openxmlformats.org/drawingml/2006/main" prst="line">
          <a:avLst/>
        </a:prstGeom>
        <a:ln xmlns:a="http://schemas.openxmlformats.org/drawingml/2006/main" w="12700">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0.18241</cdr:x>
      <cdr:y>0.71011</cdr:y>
    </cdr:from>
    <cdr:to>
      <cdr:x>0.2213</cdr:x>
      <cdr:y>0.74294</cdr:y>
    </cdr:to>
    <cdr:sp macro="" textlink="">
      <cdr:nvSpPr>
        <cdr:cNvPr id="76" name="TextBox 1">
          <a:extLst xmlns:a="http://schemas.openxmlformats.org/drawingml/2006/main">
            <a:ext uri="{FF2B5EF4-FFF2-40B4-BE49-F238E27FC236}">
              <a16:creationId xmlns:a16="http://schemas.microsoft.com/office/drawing/2014/main" id="{DBE3A996-723F-4188-A785-3757DC88EFD1}"/>
            </a:ext>
          </a:extLst>
        </cdr:cNvPr>
        <cdr:cNvSpPr txBox="1"/>
      </cdr:nvSpPr>
      <cdr:spPr>
        <a:xfrm xmlns:a="http://schemas.openxmlformats.org/drawingml/2006/main">
          <a:off x="2144486" y="6593050"/>
          <a:ext cx="457200" cy="3048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600" b="1">
              <a:solidFill>
                <a:schemeClr val="tx1"/>
              </a:solidFill>
            </a:rPr>
            <a:t>17</a:t>
          </a:r>
        </a:p>
      </cdr:txBody>
    </cdr:sp>
  </cdr:relSizeAnchor>
  <cdr:relSizeAnchor xmlns:cdr="http://schemas.openxmlformats.org/drawingml/2006/chartDrawing">
    <cdr:from>
      <cdr:x>0.28967</cdr:x>
      <cdr:y>0.66631</cdr:y>
    </cdr:from>
    <cdr:to>
      <cdr:x>0.33656</cdr:x>
      <cdr:y>0.7026</cdr:y>
    </cdr:to>
    <cdr:sp macro="" textlink="">
      <cdr:nvSpPr>
        <cdr:cNvPr id="77" name="TextBox 1">
          <a:extLst xmlns:a="http://schemas.openxmlformats.org/drawingml/2006/main">
            <a:ext uri="{FF2B5EF4-FFF2-40B4-BE49-F238E27FC236}">
              <a16:creationId xmlns:a16="http://schemas.microsoft.com/office/drawing/2014/main" id="{C4A2E08D-7713-4E0A-B384-0DD1ACA5A70D}"/>
            </a:ext>
          </a:extLst>
        </cdr:cNvPr>
        <cdr:cNvSpPr txBox="1"/>
      </cdr:nvSpPr>
      <cdr:spPr>
        <a:xfrm xmlns:a="http://schemas.openxmlformats.org/drawingml/2006/main" rot="20082508">
          <a:off x="3405525" y="6186384"/>
          <a:ext cx="551266" cy="3369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550" b="1" u="none">
              <a:solidFill>
                <a:schemeClr val="tx1"/>
              </a:solidFill>
            </a:rPr>
            <a:t>+1Y</a:t>
          </a:r>
        </a:p>
      </cdr:txBody>
    </cdr:sp>
  </cdr:relSizeAnchor>
  <cdr:relSizeAnchor xmlns:cdr="http://schemas.openxmlformats.org/drawingml/2006/chartDrawing">
    <cdr:from>
      <cdr:x>0.21327</cdr:x>
      <cdr:y>0.38828</cdr:y>
    </cdr:from>
    <cdr:to>
      <cdr:x>0.79707</cdr:x>
      <cdr:y>0.73005</cdr:y>
    </cdr:to>
    <cdr:cxnSp macro="">
      <cdr:nvCxnSpPr>
        <cdr:cNvPr id="78" name="Straight Connector 77">
          <a:extLst xmlns:a="http://schemas.openxmlformats.org/drawingml/2006/main">
            <a:ext uri="{FF2B5EF4-FFF2-40B4-BE49-F238E27FC236}">
              <a16:creationId xmlns:a16="http://schemas.microsoft.com/office/drawing/2014/main" id="{4A9BB2BD-6C16-41E6-9F7E-A6B04E39DC3D}"/>
            </a:ext>
          </a:extLst>
        </cdr:cNvPr>
        <cdr:cNvCxnSpPr/>
      </cdr:nvCxnSpPr>
      <cdr:spPr>
        <a:xfrm xmlns:a="http://schemas.openxmlformats.org/drawingml/2006/main" flipV="1">
          <a:off x="2507323" y="3604985"/>
          <a:ext cx="6863487" cy="3173200"/>
        </a:xfrm>
        <a:prstGeom xmlns:a="http://schemas.openxmlformats.org/drawingml/2006/main" prst="line">
          <a:avLst/>
        </a:prstGeom>
        <a:ln xmlns:a="http://schemas.openxmlformats.org/drawingml/2006/main" w="34925">
          <a:solidFill>
            <a:schemeClr val="tx1">
              <a:alpha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0.7909</cdr:x>
      <cdr:y>0.37421</cdr:y>
    </cdr:from>
    <cdr:to>
      <cdr:x>0.97338</cdr:x>
      <cdr:y>0.40938</cdr:y>
    </cdr:to>
    <cdr:sp macro="" textlink="">
      <cdr:nvSpPr>
        <cdr:cNvPr id="79" name="TextBox 1">
          <a:extLst xmlns:a="http://schemas.openxmlformats.org/drawingml/2006/main">
            <a:ext uri="{FF2B5EF4-FFF2-40B4-BE49-F238E27FC236}">
              <a16:creationId xmlns:a16="http://schemas.microsoft.com/office/drawing/2014/main" id="{630E9C90-7B6B-435C-9307-1DF9C4CA0B9B}"/>
            </a:ext>
          </a:extLst>
        </cdr:cNvPr>
        <cdr:cNvSpPr txBox="1"/>
      </cdr:nvSpPr>
      <cdr:spPr>
        <a:xfrm xmlns:a="http://schemas.openxmlformats.org/drawingml/2006/main">
          <a:off x="8678388" y="3457420"/>
          <a:ext cx="2002312" cy="3249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550" b="1">
              <a:solidFill>
                <a:schemeClr val="tx1"/>
              </a:solidFill>
            </a:rPr>
            <a:t>MWA </a:t>
          </a:r>
          <a:r>
            <a:rPr lang="en-GB" sz="1550" b="1" u="sng">
              <a:solidFill>
                <a:schemeClr val="tx1"/>
              </a:solidFill>
            </a:rPr>
            <a:t>+1Y</a:t>
          </a:r>
          <a:r>
            <a:rPr lang="en-GB" sz="1550" b="1">
              <a:solidFill>
                <a:schemeClr val="tx1"/>
              </a:solidFill>
            </a:rPr>
            <a:t> (r=0.81)</a:t>
          </a:r>
        </a:p>
      </cdr:txBody>
    </cdr:sp>
  </cdr:relSizeAnchor>
</c:userShapes>
</file>

<file path=xl/drawings/drawing93.xml><?xml version="1.0" encoding="utf-8"?>
<c:userShapes xmlns:c="http://schemas.openxmlformats.org/drawingml/2006/chart">
  <cdr:relSizeAnchor xmlns:cdr="http://schemas.openxmlformats.org/drawingml/2006/chartDrawing">
    <cdr:from>
      <cdr:x>0.21065</cdr:x>
      <cdr:y>0.62337</cdr:y>
    </cdr:from>
    <cdr:to>
      <cdr:x>0.79051</cdr:x>
      <cdr:y>0.80825</cdr:y>
    </cdr:to>
    <cdr:cxnSp macro="">
      <cdr:nvCxnSpPr>
        <cdr:cNvPr id="49" name="Straight Connector 48">
          <a:extLst xmlns:a="http://schemas.openxmlformats.org/drawingml/2006/main">
            <a:ext uri="{FF2B5EF4-FFF2-40B4-BE49-F238E27FC236}">
              <a16:creationId xmlns:a16="http://schemas.microsoft.com/office/drawing/2014/main" id="{F17B06B8-3CE8-466B-BC53-369FFF27B86F}"/>
            </a:ext>
          </a:extLst>
        </cdr:cNvPr>
        <cdr:cNvCxnSpPr/>
      </cdr:nvCxnSpPr>
      <cdr:spPr>
        <a:xfrm xmlns:a="http://schemas.openxmlformats.org/drawingml/2006/main">
          <a:off x="2311400" y="5759450"/>
          <a:ext cx="6362700" cy="1708150"/>
        </a:xfrm>
        <a:prstGeom xmlns:a="http://schemas.openxmlformats.org/drawingml/2006/main" prst="line">
          <a:avLst/>
        </a:prstGeom>
        <a:ln xmlns:a="http://schemas.openxmlformats.org/drawingml/2006/main" w="31750">
          <a:solidFill>
            <a:schemeClr val="tx1">
              <a:lumMod val="50000"/>
              <a:lumOff val="50000"/>
              <a:alpha val="7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0.78981</cdr:x>
      <cdr:y>0.86974</cdr:y>
    </cdr:from>
    <cdr:to>
      <cdr:x>0.83379</cdr:x>
      <cdr:y>0.90541</cdr:y>
    </cdr:to>
    <cdr:sp macro="" textlink="">
      <cdr:nvSpPr>
        <cdr:cNvPr id="37" name="TextBox 36">
          <a:extLst xmlns:a="http://schemas.openxmlformats.org/drawingml/2006/main">
            <a:ext uri="{FF2B5EF4-FFF2-40B4-BE49-F238E27FC236}">
              <a16:creationId xmlns:a16="http://schemas.microsoft.com/office/drawing/2014/main" id="{7FF9BA0B-B8E6-430E-B7BA-C829A99C821A}"/>
            </a:ext>
          </a:extLst>
        </cdr:cNvPr>
        <cdr:cNvSpPr txBox="1"/>
      </cdr:nvSpPr>
      <cdr:spPr>
        <a:xfrm xmlns:a="http://schemas.openxmlformats.org/drawingml/2006/main">
          <a:off x="9285493" y="8075173"/>
          <a:ext cx="517054" cy="33118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800" b="1">
              <a:solidFill>
                <a:schemeClr val="tx1">
                  <a:lumMod val="50000"/>
                  <a:lumOff val="50000"/>
                </a:schemeClr>
              </a:solidFill>
            </a:rPr>
            <a:t>FC</a:t>
          </a:r>
          <a:r>
            <a:rPr lang="en-GB" sz="1600" b="1">
              <a:solidFill>
                <a:schemeClr val="tx1">
                  <a:lumMod val="50000"/>
                  <a:lumOff val="50000"/>
                </a:schemeClr>
              </a:solidFill>
            </a:rPr>
            <a:t> </a:t>
          </a:r>
        </a:p>
      </cdr:txBody>
    </cdr:sp>
  </cdr:relSizeAnchor>
  <cdr:relSizeAnchor xmlns:cdr="http://schemas.openxmlformats.org/drawingml/2006/chartDrawing">
    <cdr:from>
      <cdr:x>0.78889</cdr:x>
      <cdr:y>0.74722</cdr:y>
    </cdr:from>
    <cdr:to>
      <cdr:x>0.83704</cdr:x>
      <cdr:y>0.79121</cdr:y>
    </cdr:to>
    <cdr:sp macro="" textlink="">
      <cdr:nvSpPr>
        <cdr:cNvPr id="57" name="TextBox 1">
          <a:extLst xmlns:a="http://schemas.openxmlformats.org/drawingml/2006/main">
            <a:ext uri="{FF2B5EF4-FFF2-40B4-BE49-F238E27FC236}">
              <a16:creationId xmlns:a16="http://schemas.microsoft.com/office/drawing/2014/main" id="{9F133AA4-1308-45EF-9CB6-A58B84DB92F6}"/>
            </a:ext>
          </a:extLst>
        </cdr:cNvPr>
        <cdr:cNvSpPr txBox="1"/>
      </cdr:nvSpPr>
      <cdr:spPr>
        <a:xfrm xmlns:a="http://schemas.openxmlformats.org/drawingml/2006/main">
          <a:off x="9274629" y="6937628"/>
          <a:ext cx="566058" cy="40842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800" b="1">
              <a:solidFill>
                <a:schemeClr val="tx1">
                  <a:lumMod val="50000"/>
                  <a:lumOff val="50000"/>
                </a:schemeClr>
              </a:solidFill>
            </a:rPr>
            <a:t>WC</a:t>
          </a:r>
        </a:p>
      </cdr:txBody>
    </cdr:sp>
  </cdr:relSizeAnchor>
  <cdr:relSizeAnchor xmlns:cdr="http://schemas.openxmlformats.org/drawingml/2006/chartDrawing">
    <cdr:from>
      <cdr:x>0.17361</cdr:x>
      <cdr:y>0.83889</cdr:y>
    </cdr:from>
    <cdr:to>
      <cdr:x>0.22222</cdr:x>
      <cdr:y>0.8723</cdr:y>
    </cdr:to>
    <cdr:sp macro="" textlink="">
      <cdr:nvSpPr>
        <cdr:cNvPr id="60" name="TextBox 1">
          <a:extLst xmlns:a="http://schemas.openxmlformats.org/drawingml/2006/main">
            <a:ext uri="{FF2B5EF4-FFF2-40B4-BE49-F238E27FC236}">
              <a16:creationId xmlns:a16="http://schemas.microsoft.com/office/drawing/2014/main" id="{9F133AA4-1308-45EF-9CB6-A58B84DB92F6}"/>
            </a:ext>
          </a:extLst>
        </cdr:cNvPr>
        <cdr:cNvSpPr txBox="1"/>
      </cdr:nvSpPr>
      <cdr:spPr>
        <a:xfrm xmlns:a="http://schemas.openxmlformats.org/drawingml/2006/main">
          <a:off x="2041071" y="7788764"/>
          <a:ext cx="571499" cy="3101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800" b="1">
              <a:solidFill>
                <a:schemeClr val="tx1"/>
              </a:solidFill>
            </a:rPr>
            <a:t>SA</a:t>
          </a:r>
        </a:p>
      </cdr:txBody>
    </cdr:sp>
  </cdr:relSizeAnchor>
  <cdr:relSizeAnchor xmlns:cdr="http://schemas.openxmlformats.org/drawingml/2006/chartDrawing">
    <cdr:from>
      <cdr:x>0.78635</cdr:x>
      <cdr:y>0.38749</cdr:y>
    </cdr:from>
    <cdr:to>
      <cdr:x>0.90787</cdr:x>
      <cdr:y>0.42325</cdr:y>
    </cdr:to>
    <cdr:sp macro="" textlink="">
      <cdr:nvSpPr>
        <cdr:cNvPr id="61" name="TextBox 1">
          <a:extLst xmlns:a="http://schemas.openxmlformats.org/drawingml/2006/main">
            <a:ext uri="{FF2B5EF4-FFF2-40B4-BE49-F238E27FC236}">
              <a16:creationId xmlns:a16="http://schemas.microsoft.com/office/drawing/2014/main" id="{C4405D7D-6D04-428F-8C35-AB7989633B5D}"/>
            </a:ext>
          </a:extLst>
        </cdr:cNvPr>
        <cdr:cNvSpPr txBox="1"/>
      </cdr:nvSpPr>
      <cdr:spPr>
        <a:xfrm xmlns:a="http://schemas.openxmlformats.org/drawingml/2006/main">
          <a:off x="9244724" y="3597686"/>
          <a:ext cx="1428719" cy="3320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nSpc>
              <a:spcPct val="90000"/>
            </a:lnSpc>
          </a:pPr>
          <a:r>
            <a:rPr lang="en-GB" sz="1800" b="1">
              <a:solidFill>
                <a:schemeClr val="tx1"/>
              </a:solidFill>
            </a:rPr>
            <a:t>WA &amp; </a:t>
          </a:r>
          <a:r>
            <a:rPr lang="en-GB" sz="1800" b="1" u="sng">
              <a:solidFill>
                <a:schemeClr val="tx1"/>
              </a:solidFill>
            </a:rPr>
            <a:t>WA1</a:t>
          </a:r>
        </a:p>
      </cdr:txBody>
    </cdr:sp>
  </cdr:relSizeAnchor>
  <cdr:relSizeAnchor xmlns:cdr="http://schemas.openxmlformats.org/drawingml/2006/chartDrawing">
    <cdr:from>
      <cdr:x>0.78657</cdr:x>
      <cdr:y>0.35408</cdr:y>
    </cdr:from>
    <cdr:to>
      <cdr:x>0.84537</cdr:x>
      <cdr:y>0.39101</cdr:y>
    </cdr:to>
    <cdr:sp macro="" textlink="">
      <cdr:nvSpPr>
        <cdr:cNvPr id="62" name="TextBox 1">
          <a:extLst xmlns:a="http://schemas.openxmlformats.org/drawingml/2006/main">
            <a:ext uri="{FF2B5EF4-FFF2-40B4-BE49-F238E27FC236}">
              <a16:creationId xmlns:a16="http://schemas.microsoft.com/office/drawing/2014/main" id="{C4405D7D-6D04-428F-8C35-AB7989633B5D}"/>
            </a:ext>
          </a:extLst>
        </cdr:cNvPr>
        <cdr:cNvSpPr txBox="1"/>
      </cdr:nvSpPr>
      <cdr:spPr>
        <a:xfrm xmlns:a="http://schemas.openxmlformats.org/drawingml/2006/main">
          <a:off x="9247367" y="3287494"/>
          <a:ext cx="691290" cy="3428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800" b="1">
              <a:solidFill>
                <a:schemeClr val="tx1"/>
              </a:solidFill>
            </a:rPr>
            <a:t>MSA</a:t>
          </a:r>
        </a:p>
      </cdr:txBody>
    </cdr:sp>
  </cdr:relSizeAnchor>
  <cdr:relSizeAnchor xmlns:cdr="http://schemas.openxmlformats.org/drawingml/2006/chartDrawing">
    <cdr:from>
      <cdr:x>0.84838</cdr:x>
      <cdr:y>0.59501</cdr:y>
    </cdr:from>
    <cdr:to>
      <cdr:x>0.88715</cdr:x>
      <cdr:y>0.7832</cdr:y>
    </cdr:to>
    <cdr:sp macro="" textlink="">
      <cdr:nvSpPr>
        <cdr:cNvPr id="80" name="Arrow: Curved Down 79">
          <a:extLst xmlns:a="http://schemas.openxmlformats.org/drawingml/2006/main">
            <a:ext uri="{FF2B5EF4-FFF2-40B4-BE49-F238E27FC236}">
              <a16:creationId xmlns:a16="http://schemas.microsoft.com/office/drawing/2014/main" id="{37FDD178-A5BB-4991-9D32-01C4EE76B9FD}"/>
            </a:ext>
          </a:extLst>
        </cdr:cNvPr>
        <cdr:cNvSpPr/>
      </cdr:nvSpPr>
      <cdr:spPr>
        <a:xfrm xmlns:a="http://schemas.openxmlformats.org/drawingml/2006/main" rot="16200000" flipV="1">
          <a:off x="9328268" y="6170158"/>
          <a:ext cx="1747270" cy="455802"/>
        </a:xfrm>
        <a:prstGeom xmlns:a="http://schemas.openxmlformats.org/drawingml/2006/main" prst="curvedDownArrow">
          <a:avLst/>
        </a:prstGeom>
        <a:gradFill xmlns:a="http://schemas.openxmlformats.org/drawingml/2006/main">
          <a:gsLst>
            <a:gs pos="1000">
              <a:schemeClr val="bg1">
                <a:lumMod val="75000"/>
              </a:schemeClr>
            </a:gs>
            <a:gs pos="100000">
              <a:schemeClr val="bg1">
                <a:lumMod val="65000"/>
              </a:schemeClr>
            </a:gs>
          </a:gsLst>
          <a:lin ang="10800000" scaled="1"/>
        </a:gra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0.83566</cdr:x>
      <cdr:y>0.66993</cdr:y>
    </cdr:from>
    <cdr:to>
      <cdr:x>0.89005</cdr:x>
      <cdr:y>0.70979</cdr:y>
    </cdr:to>
    <cdr:sp macro="" textlink="">
      <cdr:nvSpPr>
        <cdr:cNvPr id="86" name="TextBox 1">
          <a:extLst xmlns:a="http://schemas.openxmlformats.org/drawingml/2006/main">
            <a:ext uri="{FF2B5EF4-FFF2-40B4-BE49-F238E27FC236}">
              <a16:creationId xmlns:a16="http://schemas.microsoft.com/office/drawing/2014/main" id="{7646ECC5-D1C5-4859-94B0-EE7437D95958}"/>
            </a:ext>
          </a:extLst>
        </cdr:cNvPr>
        <cdr:cNvSpPr txBox="1"/>
      </cdr:nvSpPr>
      <cdr:spPr>
        <a:xfrm xmlns:a="http://schemas.openxmlformats.org/drawingml/2006/main">
          <a:off x="9824458" y="6220027"/>
          <a:ext cx="639440" cy="3700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800" b="1">
              <a:solidFill>
                <a:schemeClr val="tx1">
                  <a:lumMod val="50000"/>
                  <a:lumOff val="50000"/>
                </a:schemeClr>
              </a:solidFill>
            </a:rPr>
            <a:t>'O1'</a:t>
          </a:r>
        </a:p>
      </cdr:txBody>
    </cdr:sp>
  </cdr:relSizeAnchor>
  <cdr:relSizeAnchor xmlns:cdr="http://schemas.openxmlformats.org/drawingml/2006/chartDrawing">
    <cdr:from>
      <cdr:x>0.23727</cdr:x>
      <cdr:y>0.31272</cdr:y>
    </cdr:from>
    <cdr:to>
      <cdr:x>0.26621</cdr:x>
      <cdr:y>0.37595</cdr:y>
    </cdr:to>
    <cdr:sp macro="" textlink="">
      <cdr:nvSpPr>
        <cdr:cNvPr id="88" name="Arrow: Up-Down 87">
          <a:extLst xmlns:a="http://schemas.openxmlformats.org/drawingml/2006/main">
            <a:ext uri="{FF2B5EF4-FFF2-40B4-BE49-F238E27FC236}">
              <a16:creationId xmlns:a16="http://schemas.microsoft.com/office/drawing/2014/main" id="{67DF37A1-766B-47B4-A719-F57EBDF3D7B6}"/>
            </a:ext>
          </a:extLst>
        </cdr:cNvPr>
        <cdr:cNvSpPr/>
      </cdr:nvSpPr>
      <cdr:spPr>
        <a:xfrm xmlns:a="http://schemas.openxmlformats.org/drawingml/2006/main" rot="1504127">
          <a:off x="2603500" y="2889310"/>
          <a:ext cx="317552" cy="584143"/>
        </a:xfrm>
        <a:prstGeom xmlns:a="http://schemas.openxmlformats.org/drawingml/2006/main" prst="upDownArrow">
          <a:avLst/>
        </a:prstGeom>
        <a:noFill xmlns:a="http://schemas.openxmlformats.org/drawingml/2006/main"/>
        <a:ln xmlns:a="http://schemas.openxmlformats.org/drawingml/2006/main">
          <a:solidFill>
            <a:schemeClr val="tx1">
              <a:lumMod val="50000"/>
              <a:lumOff val="50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0.26424</cdr:x>
      <cdr:y>0.30465</cdr:y>
    </cdr:from>
    <cdr:to>
      <cdr:x>0.37269</cdr:x>
      <cdr:y>0.3447</cdr:y>
    </cdr:to>
    <cdr:sp macro="" textlink="">
      <cdr:nvSpPr>
        <cdr:cNvPr id="89" name="TextBox 1">
          <a:extLst xmlns:a="http://schemas.openxmlformats.org/drawingml/2006/main">
            <a:ext uri="{FF2B5EF4-FFF2-40B4-BE49-F238E27FC236}">
              <a16:creationId xmlns:a16="http://schemas.microsoft.com/office/drawing/2014/main" id="{1E209995-F837-4D89-B455-FA600CC9F1CB}"/>
            </a:ext>
          </a:extLst>
        </cdr:cNvPr>
        <cdr:cNvSpPr txBox="1"/>
      </cdr:nvSpPr>
      <cdr:spPr>
        <a:xfrm xmlns:a="http://schemas.openxmlformats.org/drawingml/2006/main">
          <a:off x="3106508" y="2828581"/>
          <a:ext cx="1274992" cy="3718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chemeClr val="tx1">
                  <a:lumMod val="50000"/>
                  <a:lumOff val="50000"/>
                </a:schemeClr>
              </a:solidFill>
            </a:rPr>
            <a:t>R-r GDPpC</a:t>
          </a:r>
          <a:r>
            <a:rPr lang="en-GB" sz="1400" b="1" baseline="0">
              <a:solidFill>
                <a:schemeClr val="tx1">
                  <a:lumMod val="50000"/>
                  <a:lumOff val="50000"/>
                </a:schemeClr>
              </a:solidFill>
            </a:rPr>
            <a:t> </a:t>
          </a:r>
          <a:endParaRPr lang="en-GB" sz="1400" b="1">
            <a:solidFill>
              <a:schemeClr val="tx1">
                <a:lumMod val="50000"/>
                <a:lumOff val="50000"/>
              </a:schemeClr>
            </a:solidFill>
          </a:endParaRPr>
        </a:p>
      </cdr:txBody>
    </cdr:sp>
  </cdr:relSizeAnchor>
  <cdr:relSizeAnchor xmlns:cdr="http://schemas.openxmlformats.org/drawingml/2006/chartDrawing">
    <cdr:from>
      <cdr:x>0.23438</cdr:x>
      <cdr:y>0.29003</cdr:y>
    </cdr:from>
    <cdr:to>
      <cdr:x>0.2662</cdr:x>
      <cdr:y>0.3292</cdr:y>
    </cdr:to>
    <cdr:sp macro="" textlink="">
      <cdr:nvSpPr>
        <cdr:cNvPr id="94" name="TextBox 1">
          <a:extLst xmlns:a="http://schemas.openxmlformats.org/drawingml/2006/main">
            <a:ext uri="{FF2B5EF4-FFF2-40B4-BE49-F238E27FC236}">
              <a16:creationId xmlns:a16="http://schemas.microsoft.com/office/drawing/2014/main" id="{DE7B94A7-C769-4208-A035-4329001322B7}"/>
            </a:ext>
          </a:extLst>
        </cdr:cNvPr>
        <cdr:cNvSpPr txBox="1"/>
      </cdr:nvSpPr>
      <cdr:spPr>
        <a:xfrm xmlns:a="http://schemas.openxmlformats.org/drawingml/2006/main">
          <a:off x="2571751" y="2679700"/>
          <a:ext cx="349249" cy="3618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chemeClr val="tx1">
                  <a:lumMod val="50000"/>
                  <a:lumOff val="50000"/>
                </a:schemeClr>
              </a:solidFill>
            </a:rPr>
            <a:t>H</a:t>
          </a:r>
        </a:p>
      </cdr:txBody>
    </cdr:sp>
  </cdr:relSizeAnchor>
  <cdr:relSizeAnchor xmlns:cdr="http://schemas.openxmlformats.org/drawingml/2006/chartDrawing">
    <cdr:from>
      <cdr:x>0.24248</cdr:x>
      <cdr:y>0.36564</cdr:y>
    </cdr:from>
    <cdr:to>
      <cdr:x>0.27488</cdr:x>
      <cdr:y>0.4</cdr:y>
    </cdr:to>
    <cdr:sp macro="" textlink="">
      <cdr:nvSpPr>
        <cdr:cNvPr id="95" name="TextBox 1">
          <a:extLst xmlns:a="http://schemas.openxmlformats.org/drawingml/2006/main">
            <a:ext uri="{FF2B5EF4-FFF2-40B4-BE49-F238E27FC236}">
              <a16:creationId xmlns:a16="http://schemas.microsoft.com/office/drawing/2014/main" id="{CA39BA2F-B653-4614-B030-993DDE7F839C}"/>
            </a:ext>
          </a:extLst>
        </cdr:cNvPr>
        <cdr:cNvSpPr txBox="1"/>
      </cdr:nvSpPr>
      <cdr:spPr>
        <a:xfrm xmlns:a="http://schemas.openxmlformats.org/drawingml/2006/main">
          <a:off x="2660650" y="3378200"/>
          <a:ext cx="355553" cy="317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chemeClr val="tx1">
                  <a:lumMod val="50000"/>
                  <a:lumOff val="50000"/>
                </a:schemeClr>
              </a:solidFill>
            </a:rPr>
            <a:t>L</a:t>
          </a:r>
        </a:p>
      </cdr:txBody>
    </cdr:sp>
  </cdr:relSizeAnchor>
  <cdr:relSizeAnchor xmlns:cdr="http://schemas.openxmlformats.org/drawingml/2006/chartDrawing">
    <cdr:from>
      <cdr:x>0.22858</cdr:x>
      <cdr:y>0.64879</cdr:y>
    </cdr:from>
    <cdr:to>
      <cdr:x>0.25752</cdr:x>
      <cdr:y>0.71202</cdr:y>
    </cdr:to>
    <cdr:sp macro="" textlink="">
      <cdr:nvSpPr>
        <cdr:cNvPr id="96" name="Arrow: Up-Down 95">
          <a:extLst xmlns:a="http://schemas.openxmlformats.org/drawingml/2006/main">
            <a:ext uri="{FF2B5EF4-FFF2-40B4-BE49-F238E27FC236}">
              <a16:creationId xmlns:a16="http://schemas.microsoft.com/office/drawing/2014/main" id="{12A4CD28-DD73-44C5-B229-23D8CA904789}"/>
            </a:ext>
          </a:extLst>
        </cdr:cNvPr>
        <cdr:cNvSpPr/>
      </cdr:nvSpPr>
      <cdr:spPr>
        <a:xfrm xmlns:a="http://schemas.openxmlformats.org/drawingml/2006/main" rot="19973430">
          <a:off x="2508142" y="5994324"/>
          <a:ext cx="317552" cy="584228"/>
        </a:xfrm>
        <a:prstGeom xmlns:a="http://schemas.openxmlformats.org/drawingml/2006/main" prst="upDownArrow">
          <a:avLst/>
        </a:prstGeom>
        <a:noFill xmlns:a="http://schemas.openxmlformats.org/drawingml/2006/main"/>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0.25486</cdr:x>
      <cdr:y>0.665</cdr:y>
    </cdr:from>
    <cdr:to>
      <cdr:x>0.29422</cdr:x>
      <cdr:y>0.69799</cdr:y>
    </cdr:to>
    <cdr:sp macro="" textlink="">
      <cdr:nvSpPr>
        <cdr:cNvPr id="98" name="TextBox 1">
          <a:extLst xmlns:a="http://schemas.openxmlformats.org/drawingml/2006/main">
            <a:ext uri="{FF2B5EF4-FFF2-40B4-BE49-F238E27FC236}">
              <a16:creationId xmlns:a16="http://schemas.microsoft.com/office/drawing/2014/main" id="{46343A70-07C4-4E47-9691-36F733B4B25E}"/>
            </a:ext>
          </a:extLst>
        </cdr:cNvPr>
        <cdr:cNvSpPr txBox="1"/>
      </cdr:nvSpPr>
      <cdr:spPr>
        <a:xfrm xmlns:a="http://schemas.openxmlformats.org/drawingml/2006/main">
          <a:off x="2996245" y="6174310"/>
          <a:ext cx="462739" cy="30620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chemeClr val="tx1"/>
              </a:solidFill>
            </a:rPr>
            <a:t>H</a:t>
          </a:r>
        </a:p>
      </cdr:txBody>
    </cdr:sp>
  </cdr:relSizeAnchor>
  <cdr:relSizeAnchor xmlns:cdr="http://schemas.openxmlformats.org/drawingml/2006/chartDrawing">
    <cdr:from>
      <cdr:x>0.23553</cdr:x>
      <cdr:y>0.62952</cdr:y>
    </cdr:from>
    <cdr:to>
      <cdr:x>0.26737</cdr:x>
      <cdr:y>0.66251</cdr:y>
    </cdr:to>
    <cdr:sp macro="" textlink="">
      <cdr:nvSpPr>
        <cdr:cNvPr id="99" name="TextBox 1">
          <a:extLst xmlns:a="http://schemas.openxmlformats.org/drawingml/2006/main">
            <a:ext uri="{FF2B5EF4-FFF2-40B4-BE49-F238E27FC236}">
              <a16:creationId xmlns:a16="http://schemas.microsoft.com/office/drawing/2014/main" id="{8339C380-5DC9-4E79-8498-7C43C88EDBAA}"/>
            </a:ext>
          </a:extLst>
        </cdr:cNvPr>
        <cdr:cNvSpPr txBox="1"/>
      </cdr:nvSpPr>
      <cdr:spPr>
        <a:xfrm xmlns:a="http://schemas.openxmlformats.org/drawingml/2006/main">
          <a:off x="2768999" y="5844803"/>
          <a:ext cx="374329" cy="3063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chemeClr val="tx1"/>
              </a:solidFill>
            </a:rPr>
            <a:t>L</a:t>
          </a:r>
        </a:p>
      </cdr:txBody>
    </cdr:sp>
  </cdr:relSizeAnchor>
  <cdr:relSizeAnchor xmlns:cdr="http://schemas.openxmlformats.org/drawingml/2006/chartDrawing">
    <cdr:from>
      <cdr:x>0.1427</cdr:x>
      <cdr:y>0.43764</cdr:y>
    </cdr:from>
    <cdr:to>
      <cdr:x>0.19362</cdr:x>
      <cdr:y>0.70581</cdr:y>
    </cdr:to>
    <cdr:sp macro="" textlink="">
      <cdr:nvSpPr>
        <cdr:cNvPr id="100" name="Arrow: Curved Down 99">
          <a:extLst xmlns:a="http://schemas.openxmlformats.org/drawingml/2006/main">
            <a:ext uri="{FF2B5EF4-FFF2-40B4-BE49-F238E27FC236}">
              <a16:creationId xmlns:a16="http://schemas.microsoft.com/office/drawing/2014/main" id="{98861772-6B72-42E7-87E9-2134E97A7501}"/>
            </a:ext>
          </a:extLst>
        </cdr:cNvPr>
        <cdr:cNvSpPr/>
      </cdr:nvSpPr>
      <cdr:spPr>
        <a:xfrm xmlns:a="http://schemas.openxmlformats.org/drawingml/2006/main" rot="16200000">
          <a:off x="732070" y="5008912"/>
          <a:ext cx="2489928" cy="598645"/>
        </a:xfrm>
        <a:prstGeom xmlns:a="http://schemas.openxmlformats.org/drawingml/2006/main" prst="curvedDownArrow">
          <a:avLst/>
        </a:prstGeom>
        <a:gradFill xmlns:a="http://schemas.openxmlformats.org/drawingml/2006/main">
          <a:gsLst>
            <a:gs pos="0">
              <a:schemeClr val="tx1">
                <a:lumMod val="50000"/>
                <a:lumOff val="50000"/>
              </a:schemeClr>
            </a:gs>
            <a:gs pos="100000">
              <a:schemeClr val="tx1"/>
            </a:gs>
          </a:gsLst>
          <a:lin ang="10800000" scaled="1"/>
        </a:gra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0.13865</cdr:x>
      <cdr:y>0.55792</cdr:y>
    </cdr:from>
    <cdr:to>
      <cdr:x>0.19652</cdr:x>
      <cdr:y>0.59217</cdr:y>
    </cdr:to>
    <cdr:sp macro="" textlink="">
      <cdr:nvSpPr>
        <cdr:cNvPr id="101" name="TextBox 1">
          <a:extLst xmlns:a="http://schemas.openxmlformats.org/drawingml/2006/main">
            <a:ext uri="{FF2B5EF4-FFF2-40B4-BE49-F238E27FC236}">
              <a16:creationId xmlns:a16="http://schemas.microsoft.com/office/drawing/2014/main" id="{D91CA924-7D5A-4B06-B823-02ABB2DEC3B3}"/>
            </a:ext>
          </a:extLst>
        </cdr:cNvPr>
        <cdr:cNvSpPr txBox="1"/>
      </cdr:nvSpPr>
      <cdr:spPr>
        <a:xfrm xmlns:a="http://schemas.openxmlformats.org/drawingml/2006/main">
          <a:off x="1630097" y="5180024"/>
          <a:ext cx="680353" cy="31802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800" b="1">
              <a:solidFill>
                <a:schemeClr val="tx1"/>
              </a:solidFill>
              <a:latin typeface="+mn-lt"/>
              <a:cs typeface="Arial" panose="020B0604020202020204" pitchFamily="34" charset="0"/>
            </a:rPr>
            <a:t>'O2'</a:t>
          </a:r>
        </a:p>
      </cdr:txBody>
    </cdr:sp>
  </cdr:relSizeAnchor>
  <cdr:relSizeAnchor xmlns:cdr="http://schemas.openxmlformats.org/drawingml/2006/chartDrawing">
    <cdr:from>
      <cdr:x>0.59837</cdr:x>
      <cdr:y>0.17319</cdr:y>
    </cdr:from>
    <cdr:to>
      <cdr:x>0.62731</cdr:x>
      <cdr:y>0.23643</cdr:y>
    </cdr:to>
    <cdr:sp macro="" textlink="">
      <cdr:nvSpPr>
        <cdr:cNvPr id="102" name="Arrow: Up-Down 101">
          <a:extLst xmlns:a="http://schemas.openxmlformats.org/drawingml/2006/main">
            <a:ext uri="{FF2B5EF4-FFF2-40B4-BE49-F238E27FC236}">
              <a16:creationId xmlns:a16="http://schemas.microsoft.com/office/drawing/2014/main" id="{CD8DBDE7-1029-4D6B-8FF7-049451814C8D}"/>
            </a:ext>
          </a:extLst>
        </cdr:cNvPr>
        <cdr:cNvSpPr/>
      </cdr:nvSpPr>
      <cdr:spPr>
        <a:xfrm xmlns:a="http://schemas.openxmlformats.org/drawingml/2006/main" rot="19734180">
          <a:off x="6565794" y="1600146"/>
          <a:ext cx="317553" cy="584290"/>
        </a:xfrm>
        <a:prstGeom xmlns:a="http://schemas.openxmlformats.org/drawingml/2006/main" prst="upDownArrow">
          <a:avLst/>
        </a:prstGeom>
        <a:noFill xmlns:a="http://schemas.openxmlformats.org/drawingml/2006/main"/>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0.51678</cdr:x>
      <cdr:y>0.17416</cdr:y>
    </cdr:from>
    <cdr:to>
      <cdr:x>0.60706</cdr:x>
      <cdr:y>0.22433</cdr:y>
    </cdr:to>
    <cdr:sp macro="" textlink="">
      <cdr:nvSpPr>
        <cdr:cNvPr id="103" name="TextBox 1">
          <a:extLst xmlns:a="http://schemas.openxmlformats.org/drawingml/2006/main">
            <a:ext uri="{FF2B5EF4-FFF2-40B4-BE49-F238E27FC236}">
              <a16:creationId xmlns:a16="http://schemas.microsoft.com/office/drawing/2014/main" id="{09B1FAE4-D363-431E-B1C6-507849246B42}"/>
            </a:ext>
          </a:extLst>
        </cdr:cNvPr>
        <cdr:cNvSpPr txBox="1"/>
      </cdr:nvSpPr>
      <cdr:spPr>
        <a:xfrm xmlns:a="http://schemas.openxmlformats.org/drawingml/2006/main">
          <a:off x="6075609" y="1616978"/>
          <a:ext cx="1061384" cy="46580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chemeClr val="tx1"/>
              </a:solidFill>
            </a:rPr>
            <a:t>R-r</a:t>
          </a:r>
          <a:r>
            <a:rPr lang="en-GB" sz="1400" b="1" baseline="0">
              <a:solidFill>
                <a:schemeClr val="tx1"/>
              </a:solidFill>
            </a:rPr>
            <a:t> </a:t>
          </a:r>
          <a:r>
            <a:rPr lang="en-GB" sz="1400" b="1">
              <a:solidFill>
                <a:schemeClr val="tx1"/>
              </a:solidFill>
            </a:rPr>
            <a:t>GDPpC</a:t>
          </a:r>
        </a:p>
      </cdr:txBody>
    </cdr:sp>
  </cdr:relSizeAnchor>
  <cdr:relSizeAnchor xmlns:cdr="http://schemas.openxmlformats.org/drawingml/2006/chartDrawing">
    <cdr:from>
      <cdr:x>0.60127</cdr:x>
      <cdr:y>0.2268</cdr:y>
    </cdr:from>
    <cdr:to>
      <cdr:x>0.64063</cdr:x>
      <cdr:y>0.25978</cdr:y>
    </cdr:to>
    <cdr:sp macro="" textlink="">
      <cdr:nvSpPr>
        <cdr:cNvPr id="104" name="TextBox 1">
          <a:extLst xmlns:a="http://schemas.openxmlformats.org/drawingml/2006/main">
            <a:ext uri="{FF2B5EF4-FFF2-40B4-BE49-F238E27FC236}">
              <a16:creationId xmlns:a16="http://schemas.microsoft.com/office/drawing/2014/main" id="{E448C063-EFC8-4450-BD74-6DD90BCCE138}"/>
            </a:ext>
          </a:extLst>
        </cdr:cNvPr>
        <cdr:cNvSpPr txBox="1"/>
      </cdr:nvSpPr>
      <cdr:spPr>
        <a:xfrm xmlns:a="http://schemas.openxmlformats.org/drawingml/2006/main">
          <a:off x="6597583" y="2095499"/>
          <a:ext cx="431889" cy="30471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chemeClr val="tx1"/>
              </a:solidFill>
            </a:rPr>
            <a:t>H</a:t>
          </a:r>
        </a:p>
      </cdr:txBody>
    </cdr:sp>
  </cdr:relSizeAnchor>
  <cdr:relSizeAnchor xmlns:cdr="http://schemas.openxmlformats.org/drawingml/2006/chartDrawing">
    <cdr:from>
      <cdr:x>0.60069</cdr:x>
      <cdr:y>0.15121</cdr:y>
    </cdr:from>
    <cdr:to>
      <cdr:x>0.64005</cdr:x>
      <cdr:y>0.18419</cdr:y>
    </cdr:to>
    <cdr:sp macro="" textlink="">
      <cdr:nvSpPr>
        <cdr:cNvPr id="105" name="TextBox 1">
          <a:extLst xmlns:a="http://schemas.openxmlformats.org/drawingml/2006/main">
            <a:ext uri="{FF2B5EF4-FFF2-40B4-BE49-F238E27FC236}">
              <a16:creationId xmlns:a16="http://schemas.microsoft.com/office/drawing/2014/main" id="{9EA79A01-B940-469A-B9CE-8DEF80FE73E9}"/>
            </a:ext>
          </a:extLst>
        </cdr:cNvPr>
        <cdr:cNvSpPr txBox="1"/>
      </cdr:nvSpPr>
      <cdr:spPr>
        <a:xfrm xmlns:a="http://schemas.openxmlformats.org/drawingml/2006/main">
          <a:off x="6591202" y="1397022"/>
          <a:ext cx="431890" cy="30471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chemeClr val="tx1"/>
              </a:solidFill>
            </a:rPr>
            <a:t>L</a:t>
          </a:r>
        </a:p>
      </cdr:txBody>
    </cdr:sp>
  </cdr:relSizeAnchor>
  <cdr:relSizeAnchor xmlns:cdr="http://schemas.openxmlformats.org/drawingml/2006/chartDrawing">
    <cdr:from>
      <cdr:x>0.17083</cdr:x>
      <cdr:y>0.62325</cdr:y>
    </cdr:from>
    <cdr:to>
      <cdr:x>0.23519</cdr:x>
      <cdr:y>0.67826</cdr:y>
    </cdr:to>
    <cdr:sp macro="" textlink="">
      <cdr:nvSpPr>
        <cdr:cNvPr id="97" name="TextBox 1">
          <a:extLst xmlns:a="http://schemas.openxmlformats.org/drawingml/2006/main">
            <a:ext uri="{FF2B5EF4-FFF2-40B4-BE49-F238E27FC236}">
              <a16:creationId xmlns:a16="http://schemas.microsoft.com/office/drawing/2014/main" id="{873EAB86-5C43-491B-A2A0-8992385A4FB9}"/>
            </a:ext>
          </a:extLst>
        </cdr:cNvPr>
        <cdr:cNvSpPr txBox="1"/>
      </cdr:nvSpPr>
      <cdr:spPr>
        <a:xfrm xmlns:a="http://schemas.openxmlformats.org/drawingml/2006/main">
          <a:off x="2008414" y="5786644"/>
          <a:ext cx="756558" cy="51074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a:solidFill>
                <a:schemeClr val="tx1"/>
              </a:solidFill>
            </a:rPr>
            <a:t>R-r</a:t>
          </a:r>
          <a:endParaRPr lang="en-GB" sz="1400" b="1" baseline="0">
            <a:solidFill>
              <a:schemeClr val="tx1"/>
            </a:solidFill>
          </a:endParaRPr>
        </a:p>
        <a:p xmlns:a="http://schemas.openxmlformats.org/drawingml/2006/main">
          <a:pPr algn="ctr"/>
          <a:r>
            <a:rPr lang="en-GB" sz="1400" b="1">
              <a:solidFill>
                <a:schemeClr val="tx1"/>
              </a:solidFill>
            </a:rPr>
            <a:t>GDPpC</a:t>
          </a:r>
        </a:p>
      </cdr:txBody>
    </cdr:sp>
  </cdr:relSizeAnchor>
  <cdr:relSizeAnchor xmlns:cdr="http://schemas.openxmlformats.org/drawingml/2006/chartDrawing">
    <cdr:from>
      <cdr:x>0.7618</cdr:x>
      <cdr:y>0.11255</cdr:y>
    </cdr:from>
    <cdr:to>
      <cdr:x>0.85972</cdr:x>
      <cdr:y>0.15401</cdr:y>
    </cdr:to>
    <cdr:sp macro="" textlink="">
      <cdr:nvSpPr>
        <cdr:cNvPr id="110" name="TextBox 1">
          <a:extLst xmlns:a="http://schemas.openxmlformats.org/drawingml/2006/main">
            <a:ext uri="{FF2B5EF4-FFF2-40B4-BE49-F238E27FC236}">
              <a16:creationId xmlns:a16="http://schemas.microsoft.com/office/drawing/2014/main" id="{242680CA-DCFF-4ADE-A02E-2D9825A5B53D}"/>
            </a:ext>
          </a:extLst>
        </cdr:cNvPr>
        <cdr:cNvSpPr txBox="1"/>
      </cdr:nvSpPr>
      <cdr:spPr>
        <a:xfrm xmlns:a="http://schemas.openxmlformats.org/drawingml/2006/main">
          <a:off x="8956164" y="1045028"/>
          <a:ext cx="1151221" cy="38490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800" b="1">
              <a:solidFill>
                <a:sysClr val="windowText" lastClr="000000"/>
              </a:solidFill>
            </a:rPr>
            <a:t>WA1+O2 </a:t>
          </a:r>
          <a:endParaRPr lang="en-GB" sz="1800" b="1">
            <a:solidFill>
              <a:schemeClr val="tx1"/>
            </a:solidFill>
          </a:endParaRPr>
        </a:p>
      </cdr:txBody>
    </cdr:sp>
  </cdr:relSizeAnchor>
  <cdr:relSizeAnchor xmlns:cdr="http://schemas.openxmlformats.org/drawingml/2006/chartDrawing">
    <cdr:from>
      <cdr:x>0.21181</cdr:x>
      <cdr:y>0.45498</cdr:y>
    </cdr:from>
    <cdr:to>
      <cdr:x>0.79109</cdr:x>
      <cdr:y>0.73196</cdr:y>
    </cdr:to>
    <cdr:cxnSp macro="">
      <cdr:nvCxnSpPr>
        <cdr:cNvPr id="3" name="Straight Connector 2">
          <a:extLst xmlns:a="http://schemas.openxmlformats.org/drawingml/2006/main">
            <a:ext uri="{FF2B5EF4-FFF2-40B4-BE49-F238E27FC236}">
              <a16:creationId xmlns:a16="http://schemas.microsoft.com/office/drawing/2014/main" id="{458D8FA1-CCDB-4C20-9B00-C18F5DB6C879}"/>
            </a:ext>
          </a:extLst>
        </cdr:cNvPr>
        <cdr:cNvCxnSpPr/>
      </cdr:nvCxnSpPr>
      <cdr:spPr>
        <a:xfrm xmlns:a="http://schemas.openxmlformats.org/drawingml/2006/main">
          <a:off x="2324100" y="4203700"/>
          <a:ext cx="6356350" cy="2559050"/>
        </a:xfrm>
        <a:prstGeom xmlns:a="http://schemas.openxmlformats.org/drawingml/2006/main" prst="line">
          <a:avLst/>
        </a:prstGeom>
        <a:ln xmlns:a="http://schemas.openxmlformats.org/drawingml/2006/main" w="12700">
          <a:solidFill>
            <a:schemeClr val="accent6">
              <a:lumMod val="60000"/>
              <a:lumOff val="40000"/>
              <a:alpha val="3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0.21296</cdr:x>
      <cdr:y>0.41993</cdr:y>
    </cdr:from>
    <cdr:to>
      <cdr:x>0.78935</cdr:x>
      <cdr:y>0.611</cdr:y>
    </cdr:to>
    <cdr:cxnSp macro="">
      <cdr:nvCxnSpPr>
        <cdr:cNvPr id="63" name="Straight Connector 62">
          <a:extLst xmlns:a="http://schemas.openxmlformats.org/drawingml/2006/main">
            <a:ext uri="{FF2B5EF4-FFF2-40B4-BE49-F238E27FC236}">
              <a16:creationId xmlns:a16="http://schemas.microsoft.com/office/drawing/2014/main" id="{9A9E8A61-E150-4F42-AE36-88792EB8BACC}"/>
            </a:ext>
          </a:extLst>
        </cdr:cNvPr>
        <cdr:cNvCxnSpPr/>
      </cdr:nvCxnSpPr>
      <cdr:spPr>
        <a:xfrm xmlns:a="http://schemas.openxmlformats.org/drawingml/2006/main" flipV="1">
          <a:off x="2336800" y="3879850"/>
          <a:ext cx="6324600" cy="1765300"/>
        </a:xfrm>
        <a:prstGeom xmlns:a="http://schemas.openxmlformats.org/drawingml/2006/main" prst="line">
          <a:avLst/>
        </a:prstGeom>
        <a:ln xmlns:a="http://schemas.openxmlformats.org/drawingml/2006/main" w="12700">
          <a:solidFill>
            <a:schemeClr val="accent6">
              <a:lumMod val="60000"/>
              <a:lumOff val="40000"/>
              <a:alpha val="3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0.50926</cdr:x>
      <cdr:y>0.61237</cdr:y>
    </cdr:from>
    <cdr:to>
      <cdr:x>0.53819</cdr:x>
      <cdr:y>0.6756</cdr:y>
    </cdr:to>
    <cdr:sp macro="" textlink="">
      <cdr:nvSpPr>
        <cdr:cNvPr id="90" name="Arrow: Up-Down 89">
          <a:extLst xmlns:a="http://schemas.openxmlformats.org/drawingml/2006/main">
            <a:ext uri="{FF2B5EF4-FFF2-40B4-BE49-F238E27FC236}">
              <a16:creationId xmlns:a16="http://schemas.microsoft.com/office/drawing/2014/main" id="{85DBAFFF-BB34-438A-8346-9DD239BE3EAA}"/>
            </a:ext>
          </a:extLst>
        </cdr:cNvPr>
        <cdr:cNvSpPr/>
      </cdr:nvSpPr>
      <cdr:spPr>
        <a:xfrm xmlns:a="http://schemas.openxmlformats.org/drawingml/2006/main" rot="1444060">
          <a:off x="5588061" y="5657868"/>
          <a:ext cx="317443" cy="584198"/>
        </a:xfrm>
        <a:prstGeom xmlns:a="http://schemas.openxmlformats.org/drawingml/2006/main" prst="upDownArrow">
          <a:avLst/>
        </a:prstGeom>
        <a:noFill xmlns:a="http://schemas.openxmlformats.org/drawingml/2006/main"/>
        <a:ln xmlns:a="http://schemas.openxmlformats.org/drawingml/2006/main">
          <a:solidFill>
            <a:schemeClr val="tx1">
              <a:lumMod val="50000"/>
              <a:lumOff val="50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0.53472</cdr:x>
      <cdr:y>0.60825</cdr:y>
    </cdr:from>
    <cdr:to>
      <cdr:x>0.57408</cdr:x>
      <cdr:y>0.64123</cdr:y>
    </cdr:to>
    <cdr:sp macro="" textlink="">
      <cdr:nvSpPr>
        <cdr:cNvPr id="92" name="TextBox 1">
          <a:extLst xmlns:a="http://schemas.openxmlformats.org/drawingml/2006/main">
            <a:ext uri="{FF2B5EF4-FFF2-40B4-BE49-F238E27FC236}">
              <a16:creationId xmlns:a16="http://schemas.microsoft.com/office/drawing/2014/main" id="{DE7B94A7-C769-4208-A035-4329001322B7}"/>
            </a:ext>
          </a:extLst>
        </cdr:cNvPr>
        <cdr:cNvSpPr txBox="1"/>
      </cdr:nvSpPr>
      <cdr:spPr>
        <a:xfrm xmlns:a="http://schemas.openxmlformats.org/drawingml/2006/main">
          <a:off x="5867424" y="5619778"/>
          <a:ext cx="431890" cy="30471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chemeClr val="tx1">
                  <a:lumMod val="50000"/>
                  <a:lumOff val="50000"/>
                </a:schemeClr>
              </a:solidFill>
            </a:rPr>
            <a:t>H</a:t>
          </a:r>
        </a:p>
      </cdr:txBody>
    </cdr:sp>
  </cdr:relSizeAnchor>
  <cdr:relSizeAnchor xmlns:cdr="http://schemas.openxmlformats.org/drawingml/2006/chartDrawing">
    <cdr:from>
      <cdr:x>0.48842</cdr:x>
      <cdr:y>0.64674</cdr:y>
    </cdr:from>
    <cdr:to>
      <cdr:x>0.51968</cdr:x>
      <cdr:y>0.67972</cdr:y>
    </cdr:to>
    <cdr:sp macro="" textlink="">
      <cdr:nvSpPr>
        <cdr:cNvPr id="93" name="TextBox 1">
          <a:extLst xmlns:a="http://schemas.openxmlformats.org/drawingml/2006/main">
            <a:ext uri="{FF2B5EF4-FFF2-40B4-BE49-F238E27FC236}">
              <a16:creationId xmlns:a16="http://schemas.microsoft.com/office/drawing/2014/main" id="{CA39BA2F-B653-4614-B030-993DDE7F839C}"/>
            </a:ext>
          </a:extLst>
        </cdr:cNvPr>
        <cdr:cNvSpPr txBox="1"/>
      </cdr:nvSpPr>
      <cdr:spPr>
        <a:xfrm xmlns:a="http://schemas.openxmlformats.org/drawingml/2006/main">
          <a:off x="5359385" y="5975376"/>
          <a:ext cx="342916" cy="30471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chemeClr val="tx1">
                  <a:lumMod val="50000"/>
                  <a:lumOff val="50000"/>
                </a:schemeClr>
              </a:solidFill>
            </a:rPr>
            <a:t>L</a:t>
          </a:r>
        </a:p>
      </cdr:txBody>
    </cdr:sp>
  </cdr:relSizeAnchor>
  <cdr:relSizeAnchor xmlns:cdr="http://schemas.openxmlformats.org/drawingml/2006/chartDrawing">
    <cdr:from>
      <cdr:x>0.50127</cdr:x>
      <cdr:y>0.66947</cdr:y>
    </cdr:from>
    <cdr:to>
      <cdr:x>0.59791</cdr:x>
      <cdr:y>0.70948</cdr:y>
    </cdr:to>
    <cdr:sp macro="" textlink="">
      <cdr:nvSpPr>
        <cdr:cNvPr id="91" name="TextBox 1">
          <a:extLst xmlns:a="http://schemas.openxmlformats.org/drawingml/2006/main">
            <a:ext uri="{FF2B5EF4-FFF2-40B4-BE49-F238E27FC236}">
              <a16:creationId xmlns:a16="http://schemas.microsoft.com/office/drawing/2014/main" id="{277C3B2D-AB85-4FAB-8FB0-267B1DA78B4F}"/>
            </a:ext>
          </a:extLst>
        </cdr:cNvPr>
        <cdr:cNvSpPr txBox="1"/>
      </cdr:nvSpPr>
      <cdr:spPr>
        <a:xfrm xmlns:a="http://schemas.openxmlformats.org/drawingml/2006/main">
          <a:off x="5893252" y="6215742"/>
          <a:ext cx="1136155" cy="3714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a:solidFill>
                <a:schemeClr val="tx1">
                  <a:lumMod val="50000"/>
                  <a:lumOff val="50000"/>
                </a:schemeClr>
              </a:solidFill>
            </a:rPr>
            <a:t>R-r GDPpC</a:t>
          </a:r>
        </a:p>
      </cdr:txBody>
    </cdr:sp>
  </cdr:relSizeAnchor>
  <cdr:relSizeAnchor xmlns:cdr="http://schemas.openxmlformats.org/drawingml/2006/chartDrawing">
    <cdr:from>
      <cdr:x>0.40266</cdr:x>
      <cdr:y>0.39985</cdr:y>
    </cdr:from>
    <cdr:to>
      <cdr:x>0.8002</cdr:x>
      <cdr:y>0.7189</cdr:y>
    </cdr:to>
    <cdr:sp macro="" textlink="">
      <cdr:nvSpPr>
        <cdr:cNvPr id="64" name="Isosceles Triangle 63">
          <a:extLst xmlns:a="http://schemas.openxmlformats.org/drawingml/2006/main">
            <a:ext uri="{FF2B5EF4-FFF2-40B4-BE49-F238E27FC236}">
              <a16:creationId xmlns:a16="http://schemas.microsoft.com/office/drawing/2014/main" id="{C364963A-6077-483B-9479-E9F040C3BD6C}"/>
            </a:ext>
          </a:extLst>
        </cdr:cNvPr>
        <cdr:cNvSpPr/>
      </cdr:nvSpPr>
      <cdr:spPr>
        <a:xfrm xmlns:a="http://schemas.openxmlformats.org/drawingml/2006/main" rot="16407670">
          <a:off x="5125453" y="2987126"/>
          <a:ext cx="2947802" cy="4362092"/>
        </a:xfrm>
        <a:prstGeom xmlns:a="http://schemas.openxmlformats.org/drawingml/2006/main" prst="triangle">
          <a:avLst/>
        </a:prstGeom>
        <a:solidFill xmlns:a="http://schemas.openxmlformats.org/drawingml/2006/main">
          <a:schemeClr val="bg1">
            <a:lumMod val="85000"/>
            <a:alpha val="3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dr:relSizeAnchor xmlns:cdr="http://schemas.openxmlformats.org/drawingml/2006/chartDrawing">
    <cdr:from>
      <cdr:x>0.74422</cdr:x>
      <cdr:y>0.69347</cdr:y>
    </cdr:from>
    <cdr:to>
      <cdr:x>0.81852</cdr:x>
      <cdr:y>0.73454</cdr:y>
    </cdr:to>
    <cdr:sp macro="" textlink="">
      <cdr:nvSpPr>
        <cdr:cNvPr id="65" name="TextBox 1">
          <a:extLst xmlns:a="http://schemas.openxmlformats.org/drawingml/2006/main">
            <a:ext uri="{FF2B5EF4-FFF2-40B4-BE49-F238E27FC236}">
              <a16:creationId xmlns:a16="http://schemas.microsoft.com/office/drawing/2014/main" id="{F4C15B1D-AA38-48DF-9369-095560B916A2}"/>
            </a:ext>
          </a:extLst>
        </cdr:cNvPr>
        <cdr:cNvSpPr txBox="1"/>
      </cdr:nvSpPr>
      <cdr:spPr>
        <a:xfrm xmlns:a="http://schemas.openxmlformats.org/drawingml/2006/main">
          <a:off x="8749476" y="6438596"/>
          <a:ext cx="873496" cy="3813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2200" b="1" u="none">
              <a:ln>
                <a:solidFill>
                  <a:schemeClr val="tx1">
                    <a:lumMod val="50000"/>
                    <a:lumOff val="50000"/>
                  </a:schemeClr>
                </a:solidFill>
              </a:ln>
              <a:noFill/>
            </a:rPr>
            <a:t>VWC</a:t>
          </a:r>
        </a:p>
      </cdr:txBody>
    </cdr:sp>
  </cdr:relSizeAnchor>
  <cdr:relSizeAnchor xmlns:cdr="http://schemas.openxmlformats.org/drawingml/2006/chartDrawing">
    <cdr:from>
      <cdr:x>0.74259</cdr:x>
      <cdr:y>0.41655</cdr:y>
    </cdr:from>
    <cdr:to>
      <cdr:x>0.81389</cdr:x>
      <cdr:y>0.45315</cdr:y>
    </cdr:to>
    <cdr:sp macro="" textlink="">
      <cdr:nvSpPr>
        <cdr:cNvPr id="66" name="TextBox 1">
          <a:extLst xmlns:a="http://schemas.openxmlformats.org/drawingml/2006/main">
            <a:ext uri="{FF2B5EF4-FFF2-40B4-BE49-F238E27FC236}">
              <a16:creationId xmlns:a16="http://schemas.microsoft.com/office/drawing/2014/main" id="{2CDA1916-2E80-4B64-9326-A9CA2458EB3C}"/>
            </a:ext>
          </a:extLst>
        </cdr:cNvPr>
        <cdr:cNvSpPr txBox="1"/>
      </cdr:nvSpPr>
      <cdr:spPr>
        <a:xfrm xmlns:a="http://schemas.openxmlformats.org/drawingml/2006/main">
          <a:off x="8730343" y="3867511"/>
          <a:ext cx="838200" cy="33981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2200" b="1" u="none">
              <a:ln>
                <a:solidFill>
                  <a:schemeClr val="tx1">
                    <a:lumMod val="50000"/>
                    <a:lumOff val="50000"/>
                  </a:schemeClr>
                </a:solidFill>
              </a:ln>
              <a:noFill/>
            </a:rPr>
            <a:t>VWA</a:t>
          </a:r>
        </a:p>
      </cdr:txBody>
    </cdr:sp>
  </cdr:relSizeAnchor>
  <cdr:relSizeAnchor xmlns:cdr="http://schemas.openxmlformats.org/drawingml/2006/chartDrawing">
    <cdr:from>
      <cdr:x>0.20775</cdr:x>
      <cdr:y>0.46033</cdr:y>
    </cdr:from>
    <cdr:to>
      <cdr:x>0.40607</cdr:x>
      <cdr:y>0.62476</cdr:y>
    </cdr:to>
    <cdr:sp macro="" textlink="">
      <cdr:nvSpPr>
        <cdr:cNvPr id="67" name="Isosceles Triangle 66">
          <a:extLst xmlns:a="http://schemas.openxmlformats.org/drawingml/2006/main">
            <a:ext uri="{FF2B5EF4-FFF2-40B4-BE49-F238E27FC236}">
              <a16:creationId xmlns:a16="http://schemas.microsoft.com/office/drawing/2014/main" id="{C364963A-6077-483B-9479-E9F040C3BD6C}"/>
            </a:ext>
          </a:extLst>
        </cdr:cNvPr>
        <cdr:cNvSpPr/>
      </cdr:nvSpPr>
      <cdr:spPr>
        <a:xfrm xmlns:a="http://schemas.openxmlformats.org/drawingml/2006/main" rot="5587471">
          <a:off x="2844876" y="3871529"/>
          <a:ext cx="1526668" cy="2331563"/>
        </a:xfrm>
        <a:prstGeom xmlns:a="http://schemas.openxmlformats.org/drawingml/2006/main" prst="triangle">
          <a:avLst/>
        </a:prstGeom>
        <a:solidFill xmlns:a="http://schemas.openxmlformats.org/drawingml/2006/main">
          <a:schemeClr val="bg1">
            <a:lumMod val="85000"/>
            <a:alpha val="3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dr:relSizeAnchor xmlns:cdr="http://schemas.openxmlformats.org/drawingml/2006/chartDrawing">
    <cdr:from>
      <cdr:x>0.78877</cdr:x>
      <cdr:y>0.8268</cdr:y>
    </cdr:from>
    <cdr:to>
      <cdr:x>0.8463</cdr:x>
      <cdr:y>0.86956</cdr:y>
    </cdr:to>
    <cdr:sp macro="" textlink="">
      <cdr:nvSpPr>
        <cdr:cNvPr id="70" name="TextBox 1">
          <a:extLst xmlns:a="http://schemas.openxmlformats.org/drawingml/2006/main">
            <a:ext uri="{FF2B5EF4-FFF2-40B4-BE49-F238E27FC236}">
              <a16:creationId xmlns:a16="http://schemas.microsoft.com/office/drawing/2014/main" id="{01F7B2A0-D397-4D6B-9A20-F3925DD2EE6E}"/>
            </a:ext>
          </a:extLst>
        </cdr:cNvPr>
        <cdr:cNvSpPr txBox="1"/>
      </cdr:nvSpPr>
      <cdr:spPr>
        <a:xfrm xmlns:a="http://schemas.openxmlformats.org/drawingml/2006/main">
          <a:off x="9273231" y="7676513"/>
          <a:ext cx="676312" cy="39701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800" b="1">
              <a:solidFill>
                <a:schemeClr val="tx1">
                  <a:lumMod val="50000"/>
                  <a:lumOff val="50000"/>
                </a:schemeClr>
              </a:solidFill>
            </a:rPr>
            <a:t>SC</a:t>
          </a:r>
        </a:p>
      </cdr:txBody>
    </cdr:sp>
  </cdr:relSizeAnchor>
  <cdr:relSizeAnchor xmlns:cdr="http://schemas.openxmlformats.org/drawingml/2006/chartDrawing">
    <cdr:from>
      <cdr:x>0.78796</cdr:x>
      <cdr:y>0.79244</cdr:y>
    </cdr:from>
    <cdr:to>
      <cdr:x>0.84664</cdr:x>
      <cdr:y>0.83382</cdr:y>
    </cdr:to>
    <cdr:sp macro="" textlink="">
      <cdr:nvSpPr>
        <cdr:cNvPr id="71" name="TextBox 1">
          <a:extLst xmlns:a="http://schemas.openxmlformats.org/drawingml/2006/main">
            <a:ext uri="{FF2B5EF4-FFF2-40B4-BE49-F238E27FC236}">
              <a16:creationId xmlns:a16="http://schemas.microsoft.com/office/drawing/2014/main" id="{3DB37FAE-CF37-4794-82C1-1B1E4F234670}"/>
            </a:ext>
          </a:extLst>
        </cdr:cNvPr>
        <cdr:cNvSpPr txBox="1"/>
      </cdr:nvSpPr>
      <cdr:spPr>
        <a:xfrm xmlns:a="http://schemas.openxmlformats.org/drawingml/2006/main">
          <a:off x="8646126" y="7321551"/>
          <a:ext cx="643923" cy="38232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800" b="1">
              <a:solidFill>
                <a:schemeClr val="tx1">
                  <a:lumMod val="50000"/>
                  <a:lumOff val="50000"/>
                </a:schemeClr>
              </a:solidFill>
            </a:rPr>
            <a:t>MC</a:t>
          </a:r>
        </a:p>
      </cdr:txBody>
    </cdr:sp>
  </cdr:relSizeAnchor>
  <cdr:relSizeAnchor xmlns:cdr="http://schemas.openxmlformats.org/drawingml/2006/chartDrawing">
    <cdr:from>
      <cdr:x>0.63553</cdr:x>
      <cdr:y>0.58798</cdr:y>
    </cdr:from>
    <cdr:to>
      <cdr:x>0.71481</cdr:x>
      <cdr:y>0.85205</cdr:y>
    </cdr:to>
    <cdr:sp macro="" textlink="">
      <cdr:nvSpPr>
        <cdr:cNvPr id="74" name="TextBox 1">
          <a:extLst xmlns:a="http://schemas.openxmlformats.org/drawingml/2006/main">
            <a:ext uri="{FF2B5EF4-FFF2-40B4-BE49-F238E27FC236}">
              <a16:creationId xmlns:a16="http://schemas.microsoft.com/office/drawing/2014/main" id="{163D93EE-E457-484B-89AB-BB7880A8FF08}"/>
            </a:ext>
          </a:extLst>
        </cdr:cNvPr>
        <cdr:cNvSpPr txBox="1"/>
      </cdr:nvSpPr>
      <cdr:spPr>
        <a:xfrm xmlns:a="http://schemas.openxmlformats.org/drawingml/2006/main">
          <a:off x="7471663" y="5459186"/>
          <a:ext cx="932061" cy="2451778"/>
        </a:xfrm>
        <a:prstGeom xmlns:a="http://schemas.openxmlformats.org/drawingml/2006/main" prst="rect">
          <a:avLst/>
        </a:prstGeom>
        <a:solidFill xmlns:a="http://schemas.openxmlformats.org/drawingml/2006/main">
          <a:schemeClr val="bg1">
            <a:alpha val="78000"/>
          </a:schemeClr>
        </a:solidFill>
      </cdr:spPr>
      <cdr:txBody>
        <a:bodyPr xmlns:a="http://schemas.openxmlformats.org/drawingml/2006/main" vert="vert270"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2200" b="1" u="none" baseline="0">
              <a:solidFill>
                <a:schemeClr val="tx1">
                  <a:lumMod val="50000"/>
                  <a:lumOff val="50000"/>
                </a:schemeClr>
              </a:solidFill>
            </a:rPr>
            <a:t>Reality-constrained Responses (grey)</a:t>
          </a:r>
          <a:endParaRPr lang="en-GB" sz="2200" b="0" u="none">
            <a:solidFill>
              <a:schemeClr val="tx1">
                <a:lumMod val="50000"/>
                <a:lumOff val="50000"/>
              </a:schemeClr>
            </a:solidFill>
          </a:endParaRPr>
        </a:p>
      </cdr:txBody>
    </cdr:sp>
  </cdr:relSizeAnchor>
  <cdr:relSizeAnchor xmlns:cdr="http://schemas.openxmlformats.org/drawingml/2006/chartDrawing">
    <cdr:from>
      <cdr:x>0.69259</cdr:x>
      <cdr:y>0.2101</cdr:y>
    </cdr:from>
    <cdr:to>
      <cdr:x>0.88935</cdr:x>
      <cdr:y>0.28027</cdr:y>
    </cdr:to>
    <cdr:sp macro="" textlink="">
      <cdr:nvSpPr>
        <cdr:cNvPr id="75" name="TextBox 1">
          <a:extLst xmlns:a="http://schemas.openxmlformats.org/drawingml/2006/main">
            <a:ext uri="{FF2B5EF4-FFF2-40B4-BE49-F238E27FC236}">
              <a16:creationId xmlns:a16="http://schemas.microsoft.com/office/drawing/2014/main" id="{6383168C-89CD-49E5-956F-4D0883992155}"/>
            </a:ext>
          </a:extLst>
        </cdr:cNvPr>
        <cdr:cNvSpPr txBox="1"/>
      </cdr:nvSpPr>
      <cdr:spPr>
        <a:xfrm xmlns:a="http://schemas.openxmlformats.org/drawingml/2006/main">
          <a:off x="8142488" y="1950719"/>
          <a:ext cx="2313224" cy="651501"/>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2200" b="1" u="none" baseline="0">
              <a:solidFill>
                <a:sysClr val="windowText" lastClr="000000"/>
              </a:solidFill>
            </a:rPr>
            <a:t>Unconstrained Responses (black)</a:t>
          </a:r>
          <a:endParaRPr lang="en-GB" sz="2200" b="0" u="none">
            <a:solidFill>
              <a:sysClr val="windowText" lastClr="000000"/>
            </a:solidFill>
          </a:endParaRPr>
        </a:p>
      </cdr:txBody>
    </cdr:sp>
  </cdr:relSizeAnchor>
  <cdr:relSizeAnchor xmlns:cdr="http://schemas.openxmlformats.org/drawingml/2006/chartDrawing">
    <cdr:from>
      <cdr:x>0.23009</cdr:x>
      <cdr:y>0.44319</cdr:y>
    </cdr:from>
    <cdr:to>
      <cdr:x>0.23009</cdr:x>
      <cdr:y>0.5065</cdr:y>
    </cdr:to>
    <cdr:cxnSp macro="">
      <cdr:nvCxnSpPr>
        <cdr:cNvPr id="111" name="Straight Connector 110">
          <a:extLst xmlns:a="http://schemas.openxmlformats.org/drawingml/2006/main">
            <a:ext uri="{FF2B5EF4-FFF2-40B4-BE49-F238E27FC236}">
              <a16:creationId xmlns:a16="http://schemas.microsoft.com/office/drawing/2014/main" id="{D886CB87-F2F7-4196-BCC2-ECF5C0038E4C}"/>
            </a:ext>
          </a:extLst>
        </cdr:cNvPr>
        <cdr:cNvCxnSpPr/>
      </cdr:nvCxnSpPr>
      <cdr:spPr>
        <a:xfrm xmlns:a="http://schemas.openxmlformats.org/drawingml/2006/main">
          <a:off x="2705100" y="4114800"/>
          <a:ext cx="2" cy="587828"/>
        </a:xfrm>
        <a:prstGeom xmlns:a="http://schemas.openxmlformats.org/drawingml/2006/main" prst="line">
          <a:avLst/>
        </a:prstGeom>
        <a:ln xmlns:a="http://schemas.openxmlformats.org/drawingml/2006/main" w="12700">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0.23935</cdr:x>
      <cdr:y>0.43674</cdr:y>
    </cdr:from>
    <cdr:to>
      <cdr:x>0.23981</cdr:x>
      <cdr:y>0.5106</cdr:y>
    </cdr:to>
    <cdr:cxnSp macro="">
      <cdr:nvCxnSpPr>
        <cdr:cNvPr id="113" name="Straight Connector 112">
          <a:extLst xmlns:a="http://schemas.openxmlformats.org/drawingml/2006/main">
            <a:ext uri="{FF2B5EF4-FFF2-40B4-BE49-F238E27FC236}">
              <a16:creationId xmlns:a16="http://schemas.microsoft.com/office/drawing/2014/main" id="{D886CB87-F2F7-4196-BCC2-ECF5C0038E4C}"/>
            </a:ext>
          </a:extLst>
        </cdr:cNvPr>
        <cdr:cNvCxnSpPr/>
      </cdr:nvCxnSpPr>
      <cdr:spPr>
        <a:xfrm xmlns:a="http://schemas.openxmlformats.org/drawingml/2006/main">
          <a:off x="2813958" y="4054927"/>
          <a:ext cx="5442" cy="685801"/>
        </a:xfrm>
        <a:prstGeom xmlns:a="http://schemas.openxmlformats.org/drawingml/2006/main" prst="line">
          <a:avLst/>
        </a:prstGeom>
        <a:ln xmlns:a="http://schemas.openxmlformats.org/drawingml/2006/main" w="12700">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0.24807</cdr:x>
      <cdr:y>0.43195</cdr:y>
    </cdr:from>
    <cdr:to>
      <cdr:x>0.24861</cdr:x>
      <cdr:y>0.51353</cdr:y>
    </cdr:to>
    <cdr:cxnSp macro="">
      <cdr:nvCxnSpPr>
        <cdr:cNvPr id="114" name="Straight Connector 113">
          <a:extLst xmlns:a="http://schemas.openxmlformats.org/drawingml/2006/main">
            <a:ext uri="{FF2B5EF4-FFF2-40B4-BE49-F238E27FC236}">
              <a16:creationId xmlns:a16="http://schemas.microsoft.com/office/drawing/2014/main" id="{D886CB87-F2F7-4196-BCC2-ECF5C0038E4C}"/>
            </a:ext>
          </a:extLst>
        </cdr:cNvPr>
        <cdr:cNvCxnSpPr/>
      </cdr:nvCxnSpPr>
      <cdr:spPr>
        <a:xfrm xmlns:a="http://schemas.openxmlformats.org/drawingml/2006/main">
          <a:off x="2916466" y="4010479"/>
          <a:ext cx="6348" cy="757464"/>
        </a:xfrm>
        <a:prstGeom xmlns:a="http://schemas.openxmlformats.org/drawingml/2006/main" prst="line">
          <a:avLst/>
        </a:prstGeom>
        <a:ln xmlns:a="http://schemas.openxmlformats.org/drawingml/2006/main" w="12700">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0.25802</cdr:x>
      <cdr:y>0.42638</cdr:y>
    </cdr:from>
    <cdr:to>
      <cdr:x>0.25856</cdr:x>
      <cdr:y>0.51998</cdr:y>
    </cdr:to>
    <cdr:cxnSp macro="">
      <cdr:nvCxnSpPr>
        <cdr:cNvPr id="116" name="Straight Connector 115">
          <a:extLst xmlns:a="http://schemas.openxmlformats.org/drawingml/2006/main">
            <a:ext uri="{FF2B5EF4-FFF2-40B4-BE49-F238E27FC236}">
              <a16:creationId xmlns:a16="http://schemas.microsoft.com/office/drawing/2014/main" id="{D886CB87-F2F7-4196-BCC2-ECF5C0038E4C}"/>
            </a:ext>
          </a:extLst>
        </cdr:cNvPr>
        <cdr:cNvCxnSpPr/>
      </cdr:nvCxnSpPr>
      <cdr:spPr>
        <a:xfrm xmlns:a="http://schemas.openxmlformats.org/drawingml/2006/main">
          <a:off x="3033487" y="3958771"/>
          <a:ext cx="6349" cy="869043"/>
        </a:xfrm>
        <a:prstGeom xmlns:a="http://schemas.openxmlformats.org/drawingml/2006/main" prst="line">
          <a:avLst/>
        </a:prstGeom>
        <a:ln xmlns:a="http://schemas.openxmlformats.org/drawingml/2006/main" w="12700">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0.26775</cdr:x>
      <cdr:y>0.42052</cdr:y>
    </cdr:from>
    <cdr:to>
      <cdr:x>0.26852</cdr:x>
      <cdr:y>0.52379</cdr:y>
    </cdr:to>
    <cdr:cxnSp macro="">
      <cdr:nvCxnSpPr>
        <cdr:cNvPr id="118" name="Straight Connector 117">
          <a:extLst xmlns:a="http://schemas.openxmlformats.org/drawingml/2006/main">
            <a:ext uri="{FF2B5EF4-FFF2-40B4-BE49-F238E27FC236}">
              <a16:creationId xmlns:a16="http://schemas.microsoft.com/office/drawing/2014/main" id="{8F0D03A7-C84C-490A-851D-A982ECDBE7F5}"/>
            </a:ext>
          </a:extLst>
        </cdr:cNvPr>
        <cdr:cNvCxnSpPr/>
      </cdr:nvCxnSpPr>
      <cdr:spPr>
        <a:xfrm xmlns:a="http://schemas.openxmlformats.org/drawingml/2006/main">
          <a:off x="3147786" y="3904343"/>
          <a:ext cx="9071" cy="958850"/>
        </a:xfrm>
        <a:prstGeom xmlns:a="http://schemas.openxmlformats.org/drawingml/2006/main" prst="line">
          <a:avLst/>
        </a:prstGeom>
        <a:ln xmlns:a="http://schemas.openxmlformats.org/drawingml/2006/main" w="12700">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0.2784</cdr:x>
      <cdr:y>0.4126</cdr:y>
    </cdr:from>
    <cdr:to>
      <cdr:x>0.27917</cdr:x>
      <cdr:y>0.52965</cdr:y>
    </cdr:to>
    <cdr:cxnSp macro="">
      <cdr:nvCxnSpPr>
        <cdr:cNvPr id="120" name="Straight Connector 119">
          <a:extLst xmlns:a="http://schemas.openxmlformats.org/drawingml/2006/main">
            <a:ext uri="{FF2B5EF4-FFF2-40B4-BE49-F238E27FC236}">
              <a16:creationId xmlns:a16="http://schemas.microsoft.com/office/drawing/2014/main" id="{15C1CE78-2943-4AA1-9A2E-61F17519B3F7}"/>
            </a:ext>
          </a:extLst>
        </cdr:cNvPr>
        <cdr:cNvCxnSpPr/>
      </cdr:nvCxnSpPr>
      <cdr:spPr>
        <a:xfrm xmlns:a="http://schemas.openxmlformats.org/drawingml/2006/main">
          <a:off x="3272971" y="3830864"/>
          <a:ext cx="9072" cy="1086757"/>
        </a:xfrm>
        <a:prstGeom xmlns:a="http://schemas.openxmlformats.org/drawingml/2006/main" prst="line">
          <a:avLst/>
        </a:prstGeom>
        <a:ln xmlns:a="http://schemas.openxmlformats.org/drawingml/2006/main" w="12700">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0.28981</cdr:x>
      <cdr:y>0.40655</cdr:y>
    </cdr:from>
    <cdr:to>
      <cdr:x>0.2912</cdr:x>
      <cdr:y>0.53639</cdr:y>
    </cdr:to>
    <cdr:cxnSp macro="">
      <cdr:nvCxnSpPr>
        <cdr:cNvPr id="122" name="Straight Connector 121">
          <a:extLst xmlns:a="http://schemas.openxmlformats.org/drawingml/2006/main">
            <a:ext uri="{FF2B5EF4-FFF2-40B4-BE49-F238E27FC236}">
              <a16:creationId xmlns:a16="http://schemas.microsoft.com/office/drawing/2014/main" id="{0B6FE70F-F917-4B2B-95FC-2B7A33849E79}"/>
            </a:ext>
          </a:extLst>
        </cdr:cNvPr>
        <cdr:cNvCxnSpPr/>
      </cdr:nvCxnSpPr>
      <cdr:spPr>
        <a:xfrm xmlns:a="http://schemas.openxmlformats.org/drawingml/2006/main">
          <a:off x="3407229" y="3774621"/>
          <a:ext cx="16328" cy="1205593"/>
        </a:xfrm>
        <a:prstGeom xmlns:a="http://schemas.openxmlformats.org/drawingml/2006/main" prst="line">
          <a:avLst/>
        </a:prstGeom>
        <a:ln xmlns:a="http://schemas.openxmlformats.org/drawingml/2006/main" w="12700">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0.30069</cdr:x>
      <cdr:y>0.39922</cdr:y>
    </cdr:from>
    <cdr:to>
      <cdr:x>0.30162</cdr:x>
      <cdr:y>0.5405</cdr:y>
    </cdr:to>
    <cdr:cxnSp macro="">
      <cdr:nvCxnSpPr>
        <cdr:cNvPr id="124" name="Straight Connector 123">
          <a:extLst xmlns:a="http://schemas.openxmlformats.org/drawingml/2006/main">
            <a:ext uri="{FF2B5EF4-FFF2-40B4-BE49-F238E27FC236}">
              <a16:creationId xmlns:a16="http://schemas.microsoft.com/office/drawing/2014/main" id="{CF4FF1C2-301A-4799-8E11-DEB82A837F97}"/>
            </a:ext>
          </a:extLst>
        </cdr:cNvPr>
        <cdr:cNvCxnSpPr/>
      </cdr:nvCxnSpPr>
      <cdr:spPr>
        <a:xfrm xmlns:a="http://schemas.openxmlformats.org/drawingml/2006/main">
          <a:off x="3535136" y="3706585"/>
          <a:ext cx="10886" cy="1311729"/>
        </a:xfrm>
        <a:prstGeom xmlns:a="http://schemas.openxmlformats.org/drawingml/2006/main" prst="line">
          <a:avLst/>
        </a:prstGeom>
        <a:ln xmlns:a="http://schemas.openxmlformats.org/drawingml/2006/main" w="12700">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0.31103</cdr:x>
      <cdr:y>0.39179</cdr:y>
    </cdr:from>
    <cdr:to>
      <cdr:x>0.31227</cdr:x>
      <cdr:y>0.54519</cdr:y>
    </cdr:to>
    <cdr:cxnSp macro="">
      <cdr:nvCxnSpPr>
        <cdr:cNvPr id="125" name="Straight Connector 124">
          <a:extLst xmlns:a="http://schemas.openxmlformats.org/drawingml/2006/main">
            <a:ext uri="{FF2B5EF4-FFF2-40B4-BE49-F238E27FC236}">
              <a16:creationId xmlns:a16="http://schemas.microsoft.com/office/drawing/2014/main" id="{2BD1670E-42AF-497D-AD70-10D8FBEEA57A}"/>
            </a:ext>
          </a:extLst>
        </cdr:cNvPr>
        <cdr:cNvCxnSpPr/>
      </cdr:nvCxnSpPr>
      <cdr:spPr>
        <a:xfrm xmlns:a="http://schemas.openxmlformats.org/drawingml/2006/main">
          <a:off x="3656694" y="3637644"/>
          <a:ext cx="14513" cy="1424213"/>
        </a:xfrm>
        <a:prstGeom xmlns:a="http://schemas.openxmlformats.org/drawingml/2006/main" prst="line">
          <a:avLst/>
        </a:prstGeom>
        <a:ln xmlns:a="http://schemas.openxmlformats.org/drawingml/2006/main" w="12700">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0.26359</cdr:x>
      <cdr:y>0.44025</cdr:y>
    </cdr:from>
    <cdr:to>
      <cdr:x>0.42998</cdr:x>
      <cdr:y>0.47423</cdr:y>
    </cdr:to>
    <cdr:sp macro="" textlink="">
      <cdr:nvSpPr>
        <cdr:cNvPr id="126" name="TextBox 1">
          <a:extLst xmlns:a="http://schemas.openxmlformats.org/drawingml/2006/main">
            <a:ext uri="{FF2B5EF4-FFF2-40B4-BE49-F238E27FC236}">
              <a16:creationId xmlns:a16="http://schemas.microsoft.com/office/drawing/2014/main" id="{01527FE2-0C7E-49A9-95EB-3698F402F028}"/>
            </a:ext>
          </a:extLst>
        </cdr:cNvPr>
        <cdr:cNvSpPr txBox="1"/>
      </cdr:nvSpPr>
      <cdr:spPr>
        <a:xfrm xmlns:a="http://schemas.openxmlformats.org/drawingml/2006/main">
          <a:off x="2892320" y="4067580"/>
          <a:ext cx="1825730" cy="313920"/>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800" b="0" u="none">
              <a:solidFill>
                <a:schemeClr val="tx1">
                  <a:lumMod val="65000"/>
                  <a:lumOff val="35000"/>
                </a:schemeClr>
              </a:solidFill>
            </a:rPr>
            <a:t>Fills</a:t>
          </a:r>
          <a:r>
            <a:rPr lang="en-GB" sz="1800" b="0" u="none" baseline="0">
              <a:solidFill>
                <a:schemeClr val="tx1">
                  <a:lumMod val="65000"/>
                  <a:lumOff val="35000"/>
                </a:schemeClr>
              </a:solidFill>
            </a:rPr>
            <a:t> envelop</a:t>
          </a:r>
          <a:r>
            <a:rPr lang="en-GB" sz="1800" b="0" u="none">
              <a:solidFill>
                <a:schemeClr val="tx1">
                  <a:lumMod val="65000"/>
                  <a:lumOff val="35000"/>
                </a:schemeClr>
              </a:solidFill>
            </a:rPr>
            <a:t>e</a:t>
          </a:r>
          <a:r>
            <a:rPr lang="en-GB" sz="1800" b="0" baseline="0">
              <a:solidFill>
                <a:schemeClr val="tx1">
                  <a:lumMod val="65000"/>
                  <a:lumOff val="35000"/>
                </a:schemeClr>
              </a:solidFill>
            </a:rPr>
            <a:t> ---&gt;</a:t>
          </a:r>
          <a:endParaRPr lang="en-GB" sz="1800" b="0">
            <a:solidFill>
              <a:schemeClr val="tx1">
                <a:lumMod val="65000"/>
                <a:lumOff val="35000"/>
              </a:schemeClr>
            </a:solidFill>
          </a:endParaRPr>
        </a:p>
      </cdr:txBody>
    </cdr:sp>
  </cdr:relSizeAnchor>
  <cdr:relSizeAnchor xmlns:cdr="http://schemas.openxmlformats.org/drawingml/2006/chartDrawing">
    <cdr:from>
      <cdr:x>0.07284</cdr:x>
      <cdr:y>0.20752</cdr:y>
    </cdr:from>
    <cdr:to>
      <cdr:x>0.2162</cdr:x>
      <cdr:y>0.29046</cdr:y>
    </cdr:to>
    <cdr:sp macro="" textlink="">
      <cdr:nvSpPr>
        <cdr:cNvPr id="127" name="TextBox 1">
          <a:extLst xmlns:a="http://schemas.openxmlformats.org/drawingml/2006/main">
            <a:ext uri="{FF2B5EF4-FFF2-40B4-BE49-F238E27FC236}">
              <a16:creationId xmlns:a16="http://schemas.microsoft.com/office/drawing/2014/main" id="{689F1386-F9B3-4462-BD01-EE6C3EB2550D}"/>
            </a:ext>
          </a:extLst>
        </cdr:cNvPr>
        <cdr:cNvSpPr txBox="1"/>
      </cdr:nvSpPr>
      <cdr:spPr>
        <a:xfrm xmlns:a="http://schemas.openxmlformats.org/drawingml/2006/main">
          <a:off x="856356" y="1926771"/>
          <a:ext cx="1685458" cy="769992"/>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ct val="90000"/>
            </a:lnSpc>
          </a:pPr>
          <a:r>
            <a:rPr lang="en-GB" sz="2000" b="0" u="sng">
              <a:solidFill>
                <a:schemeClr val="tx1">
                  <a:lumMod val="65000"/>
                  <a:lumOff val="35000"/>
                </a:schemeClr>
              </a:solidFill>
            </a:rPr>
            <a:t>Example</a:t>
          </a:r>
          <a:r>
            <a:rPr lang="en-GB" sz="2000" b="0" baseline="0">
              <a:solidFill>
                <a:schemeClr val="tx1">
                  <a:lumMod val="65000"/>
                  <a:lumOff val="35000"/>
                </a:schemeClr>
              </a:solidFill>
            </a:rPr>
            <a:t> of Mixed-Mode responses</a:t>
          </a:r>
          <a:endParaRPr lang="en-GB" sz="2000" b="0">
            <a:solidFill>
              <a:schemeClr val="tx1">
                <a:lumMod val="65000"/>
                <a:lumOff val="35000"/>
              </a:schemeClr>
            </a:solidFill>
          </a:endParaRPr>
        </a:p>
      </cdr:txBody>
    </cdr:sp>
  </cdr:relSizeAnchor>
  <cdr:relSizeAnchor xmlns:cdr="http://schemas.openxmlformats.org/drawingml/2006/chartDrawing">
    <cdr:from>
      <cdr:x>0.15648</cdr:x>
      <cdr:y>0.30249</cdr:y>
    </cdr:from>
    <cdr:to>
      <cdr:x>0.2463</cdr:x>
      <cdr:y>0.45667</cdr:y>
    </cdr:to>
    <cdr:cxnSp macro="">
      <cdr:nvCxnSpPr>
        <cdr:cNvPr id="129" name="Straight Arrow Connector 128">
          <a:extLst xmlns:a="http://schemas.openxmlformats.org/drawingml/2006/main">
            <a:ext uri="{FF2B5EF4-FFF2-40B4-BE49-F238E27FC236}">
              <a16:creationId xmlns:a16="http://schemas.microsoft.com/office/drawing/2014/main" id="{10467F15-8458-4720-809B-EBE5D42DC3DE}"/>
            </a:ext>
          </a:extLst>
        </cdr:cNvPr>
        <cdr:cNvCxnSpPr/>
      </cdr:nvCxnSpPr>
      <cdr:spPr>
        <a:xfrm xmlns:a="http://schemas.openxmlformats.org/drawingml/2006/main">
          <a:off x="1839686" y="2808514"/>
          <a:ext cx="1055958" cy="1431487"/>
        </a:xfrm>
        <a:prstGeom xmlns:a="http://schemas.openxmlformats.org/drawingml/2006/main" prst="straightConnector1">
          <a:avLst/>
        </a:prstGeom>
        <a:ln xmlns:a="http://schemas.openxmlformats.org/drawingml/2006/main" w="19050">
          <a:solidFill>
            <a:schemeClr val="bg1">
              <a:lumMod val="50000"/>
            </a:schemeClr>
          </a:solidFill>
          <a:tailEnd type="triangle" w="med" len="lg"/>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0.22083</cdr:x>
      <cdr:y>0.44817</cdr:y>
    </cdr:from>
    <cdr:to>
      <cdr:x>0.22106</cdr:x>
      <cdr:y>0.5021</cdr:y>
    </cdr:to>
    <cdr:cxnSp macro="">
      <cdr:nvCxnSpPr>
        <cdr:cNvPr id="130" name="Straight Connector 129">
          <a:extLst xmlns:a="http://schemas.openxmlformats.org/drawingml/2006/main">
            <a:ext uri="{FF2B5EF4-FFF2-40B4-BE49-F238E27FC236}">
              <a16:creationId xmlns:a16="http://schemas.microsoft.com/office/drawing/2014/main" id="{DBD06A9B-49CF-4DBC-9DB7-ED4C9317859E}"/>
            </a:ext>
          </a:extLst>
        </cdr:cNvPr>
        <cdr:cNvCxnSpPr/>
      </cdr:nvCxnSpPr>
      <cdr:spPr>
        <a:xfrm xmlns:a="http://schemas.openxmlformats.org/drawingml/2006/main" flipH="1">
          <a:off x="2596243" y="4161064"/>
          <a:ext cx="2721" cy="500743"/>
        </a:xfrm>
        <a:prstGeom xmlns:a="http://schemas.openxmlformats.org/drawingml/2006/main" prst="line">
          <a:avLst/>
        </a:prstGeom>
        <a:ln xmlns:a="http://schemas.openxmlformats.org/drawingml/2006/main" w="12700">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0.21327</cdr:x>
      <cdr:y>0.38828</cdr:y>
    </cdr:from>
    <cdr:to>
      <cdr:x>0.79707</cdr:x>
      <cdr:y>0.73005</cdr:y>
    </cdr:to>
    <cdr:cxnSp macro="">
      <cdr:nvCxnSpPr>
        <cdr:cNvPr id="78" name="Straight Connector 77">
          <a:extLst xmlns:a="http://schemas.openxmlformats.org/drawingml/2006/main">
            <a:ext uri="{FF2B5EF4-FFF2-40B4-BE49-F238E27FC236}">
              <a16:creationId xmlns:a16="http://schemas.microsoft.com/office/drawing/2014/main" id="{4A9BB2BD-6C16-41E6-9F7E-A6B04E39DC3D}"/>
            </a:ext>
          </a:extLst>
        </cdr:cNvPr>
        <cdr:cNvCxnSpPr/>
      </cdr:nvCxnSpPr>
      <cdr:spPr>
        <a:xfrm xmlns:a="http://schemas.openxmlformats.org/drawingml/2006/main" flipV="1">
          <a:off x="2507323" y="3604985"/>
          <a:ext cx="6863487" cy="3173200"/>
        </a:xfrm>
        <a:prstGeom xmlns:a="http://schemas.openxmlformats.org/drawingml/2006/main" prst="line">
          <a:avLst/>
        </a:prstGeom>
        <a:ln xmlns:a="http://schemas.openxmlformats.org/drawingml/2006/main" w="34925">
          <a:solidFill>
            <a:schemeClr val="tx1">
              <a:alpha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0.11574</cdr:x>
      <cdr:y>0.70836</cdr:y>
    </cdr:from>
    <cdr:to>
      <cdr:x>0.24016</cdr:x>
      <cdr:y>0.74353</cdr:y>
    </cdr:to>
    <cdr:sp macro="" textlink="">
      <cdr:nvSpPr>
        <cdr:cNvPr id="79" name="TextBox 1">
          <a:extLst xmlns:a="http://schemas.openxmlformats.org/drawingml/2006/main">
            <a:ext uri="{FF2B5EF4-FFF2-40B4-BE49-F238E27FC236}">
              <a16:creationId xmlns:a16="http://schemas.microsoft.com/office/drawing/2014/main" id="{630E9C90-7B6B-435C-9307-1DF9C4CA0B9B}"/>
            </a:ext>
          </a:extLst>
        </cdr:cNvPr>
        <cdr:cNvSpPr txBox="1"/>
      </cdr:nvSpPr>
      <cdr:spPr>
        <a:xfrm xmlns:a="http://schemas.openxmlformats.org/drawingml/2006/main">
          <a:off x="1270000" y="6544715"/>
          <a:ext cx="1365250" cy="32494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800" b="1">
              <a:solidFill>
                <a:schemeClr val="tx1"/>
              </a:solidFill>
            </a:rPr>
            <a:t>MWA </a:t>
          </a:r>
          <a:r>
            <a:rPr lang="en-GB" sz="1800" b="1" u="sng">
              <a:solidFill>
                <a:schemeClr val="tx1"/>
              </a:solidFill>
            </a:rPr>
            <a:t>+1Y</a:t>
          </a:r>
          <a:endParaRPr lang="en-GB" sz="1800" b="1">
            <a:solidFill>
              <a:schemeClr val="tx1"/>
            </a:solidFill>
          </a:endParaRPr>
        </a:p>
      </cdr:txBody>
    </cdr:sp>
  </cdr:relSizeAnchor>
  <cdr:relSizeAnchor xmlns:cdr="http://schemas.openxmlformats.org/drawingml/2006/chartDrawing">
    <cdr:from>
      <cdr:x>0.77153</cdr:x>
      <cdr:y>0.54995</cdr:y>
    </cdr:from>
    <cdr:to>
      <cdr:x>0.88496</cdr:x>
      <cdr:y>0.6015</cdr:y>
    </cdr:to>
    <cdr:sp macro="" textlink="">
      <cdr:nvSpPr>
        <cdr:cNvPr id="81" name="TextBox 1">
          <a:extLst xmlns:a="http://schemas.openxmlformats.org/drawingml/2006/main">
            <a:ext uri="{FF2B5EF4-FFF2-40B4-BE49-F238E27FC236}">
              <a16:creationId xmlns:a16="http://schemas.microsoft.com/office/drawing/2014/main" id="{D5629FDD-9BC7-4BC4-9404-7E7EBCBC1D85}"/>
            </a:ext>
          </a:extLst>
        </cdr:cNvPr>
        <cdr:cNvSpPr txBox="1"/>
      </cdr:nvSpPr>
      <cdr:spPr>
        <a:xfrm xmlns:a="http://schemas.openxmlformats.org/drawingml/2006/main">
          <a:off x="9070531" y="5106056"/>
          <a:ext cx="1333548" cy="478621"/>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800" b="1">
              <a:solidFill>
                <a:schemeClr val="tx1">
                  <a:lumMod val="50000"/>
                  <a:lumOff val="50000"/>
                </a:schemeClr>
              </a:solidFill>
            </a:rPr>
            <a:t>WC1+O1</a:t>
          </a:r>
        </a:p>
      </cdr:txBody>
    </cdr:sp>
  </cdr:relSizeAnchor>
  <cdr:relSizeAnchor xmlns:cdr="http://schemas.openxmlformats.org/drawingml/2006/chartDrawing">
    <cdr:from>
      <cdr:x>0.65432</cdr:x>
      <cdr:y>0.47035</cdr:y>
    </cdr:from>
    <cdr:to>
      <cdr:x>0.80926</cdr:x>
      <cdr:y>0.54664</cdr:y>
    </cdr:to>
    <cdr:sp macro="" textlink="">
      <cdr:nvSpPr>
        <cdr:cNvPr id="83" name="TextBox 1">
          <a:extLst xmlns:a="http://schemas.openxmlformats.org/drawingml/2006/main">
            <a:ext uri="{FF2B5EF4-FFF2-40B4-BE49-F238E27FC236}">
              <a16:creationId xmlns:a16="http://schemas.microsoft.com/office/drawing/2014/main" id="{638BF42D-853E-401F-998E-630E04DD020D}"/>
            </a:ext>
          </a:extLst>
        </cdr:cNvPr>
        <cdr:cNvSpPr txBox="1"/>
      </cdr:nvSpPr>
      <cdr:spPr>
        <a:xfrm xmlns:a="http://schemas.openxmlformats.org/drawingml/2006/main">
          <a:off x="7692572" y="4366986"/>
          <a:ext cx="1821543" cy="708322"/>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800" b="0" u="sng">
              <a:solidFill>
                <a:schemeClr val="tx1">
                  <a:lumMod val="65000"/>
                  <a:lumOff val="35000"/>
                </a:schemeClr>
              </a:solidFill>
            </a:rPr>
            <a:t>Very</a:t>
          </a:r>
          <a:r>
            <a:rPr lang="en-GB" sz="1800" b="0" baseline="0">
              <a:solidFill>
                <a:schemeClr val="tx1">
                  <a:lumMod val="65000"/>
                  <a:lumOff val="35000"/>
                </a:schemeClr>
              </a:solidFill>
            </a:rPr>
            <a:t> Weakly Constrained envelope</a:t>
          </a:r>
          <a:endParaRPr lang="en-GB" sz="1800" b="0">
            <a:solidFill>
              <a:schemeClr val="tx1">
                <a:lumMod val="65000"/>
                <a:lumOff val="35000"/>
              </a:schemeClr>
            </a:solidFill>
          </a:endParaRPr>
        </a:p>
      </cdr:txBody>
    </cdr:sp>
  </cdr:relSizeAnchor>
</c:userShapes>
</file>

<file path=xl/drawings/drawing94.xml><?xml version="1.0" encoding="utf-8"?>
<c:userShapes xmlns:c="http://schemas.openxmlformats.org/drawingml/2006/chart">
  <cdr:relSizeAnchor xmlns:cdr="http://schemas.openxmlformats.org/drawingml/2006/chartDrawing">
    <cdr:from>
      <cdr:x>0.70293</cdr:x>
      <cdr:y>0.09978</cdr:y>
    </cdr:from>
    <cdr:to>
      <cdr:x>0.70367</cdr:x>
      <cdr:y>0.94189</cdr:y>
    </cdr:to>
    <cdr:cxnSp macro="">
      <cdr:nvCxnSpPr>
        <cdr:cNvPr id="6" name="Straight Connector 5">
          <a:extLst xmlns:a="http://schemas.openxmlformats.org/drawingml/2006/main">
            <a:ext uri="{FF2B5EF4-FFF2-40B4-BE49-F238E27FC236}">
              <a16:creationId xmlns:a16="http://schemas.microsoft.com/office/drawing/2014/main" id="{DFE7411E-3A17-49E1-AE57-BEC108DF69B8}"/>
            </a:ext>
          </a:extLst>
        </cdr:cNvPr>
        <cdr:cNvCxnSpPr/>
      </cdr:nvCxnSpPr>
      <cdr:spPr>
        <a:xfrm xmlns:a="http://schemas.openxmlformats.org/drawingml/2006/main" flipH="1">
          <a:off x="6365107" y="610793"/>
          <a:ext cx="6701" cy="5154892"/>
        </a:xfrm>
        <a:prstGeom xmlns:a="http://schemas.openxmlformats.org/drawingml/2006/main" prst="line">
          <a:avLst/>
        </a:prstGeom>
        <a:ln xmlns:a="http://schemas.openxmlformats.org/drawingml/2006/main" w="15875">
          <a:solidFill>
            <a:schemeClr val="tx1">
              <a:lumMod val="85000"/>
              <a:lumOff val="15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0.47664</cdr:x>
      <cdr:y>0.09972</cdr:y>
    </cdr:from>
    <cdr:to>
      <cdr:x>0.47686</cdr:x>
      <cdr:y>0.94191</cdr:y>
    </cdr:to>
    <cdr:cxnSp macro="">
      <cdr:nvCxnSpPr>
        <cdr:cNvPr id="12" name="Straight Connector 11">
          <a:extLst xmlns:a="http://schemas.openxmlformats.org/drawingml/2006/main">
            <a:ext uri="{FF2B5EF4-FFF2-40B4-BE49-F238E27FC236}">
              <a16:creationId xmlns:a16="http://schemas.microsoft.com/office/drawing/2014/main" id="{33D819C0-C744-403D-A8B6-27F41F8F8135}"/>
            </a:ext>
          </a:extLst>
        </cdr:cNvPr>
        <cdr:cNvCxnSpPr/>
      </cdr:nvCxnSpPr>
      <cdr:spPr>
        <a:xfrm xmlns:a="http://schemas.openxmlformats.org/drawingml/2006/main">
          <a:off x="4316054" y="610426"/>
          <a:ext cx="1946" cy="5155374"/>
        </a:xfrm>
        <a:prstGeom xmlns:a="http://schemas.openxmlformats.org/drawingml/2006/main" prst="line">
          <a:avLst/>
        </a:prstGeom>
        <a:ln xmlns:a="http://schemas.openxmlformats.org/drawingml/2006/main" w="15875">
          <a:solidFill>
            <a:schemeClr val="tx1">
              <a:lumMod val="85000"/>
              <a:lumOff val="15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0.25018</cdr:x>
      <cdr:y>0.09899</cdr:y>
    </cdr:from>
    <cdr:to>
      <cdr:x>0.25033</cdr:x>
      <cdr:y>0.94061</cdr:y>
    </cdr:to>
    <cdr:cxnSp macro="">
      <cdr:nvCxnSpPr>
        <cdr:cNvPr id="14" name="Straight Connector 13">
          <a:extLst xmlns:a="http://schemas.openxmlformats.org/drawingml/2006/main">
            <a:ext uri="{FF2B5EF4-FFF2-40B4-BE49-F238E27FC236}">
              <a16:creationId xmlns:a16="http://schemas.microsoft.com/office/drawing/2014/main" id="{33D819C0-C744-403D-A8B6-27F41F8F8135}"/>
            </a:ext>
          </a:extLst>
        </cdr:cNvPr>
        <cdr:cNvCxnSpPr/>
      </cdr:nvCxnSpPr>
      <cdr:spPr>
        <a:xfrm xmlns:a="http://schemas.openxmlformats.org/drawingml/2006/main" flipH="1">
          <a:off x="2265363" y="605970"/>
          <a:ext cx="1358" cy="5151893"/>
        </a:xfrm>
        <a:prstGeom xmlns:a="http://schemas.openxmlformats.org/drawingml/2006/main" prst="line">
          <a:avLst/>
        </a:prstGeom>
        <a:ln xmlns:a="http://schemas.openxmlformats.org/drawingml/2006/main" w="15875">
          <a:solidFill>
            <a:schemeClr val="tx1">
              <a:lumMod val="85000"/>
              <a:lumOff val="15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0.6377</cdr:x>
      <cdr:y>0.95021</cdr:y>
    </cdr:from>
    <cdr:to>
      <cdr:x>0.78416</cdr:x>
      <cdr:y>1</cdr:y>
    </cdr:to>
    <cdr:sp macro="" textlink="">
      <cdr:nvSpPr>
        <cdr:cNvPr id="21" name="TextBox 1">
          <a:extLst xmlns:a="http://schemas.openxmlformats.org/drawingml/2006/main">
            <a:ext uri="{FF2B5EF4-FFF2-40B4-BE49-F238E27FC236}">
              <a16:creationId xmlns:a16="http://schemas.microsoft.com/office/drawing/2014/main" id="{7040AFFA-2310-48CA-99A3-29BBEBBDBFB9}"/>
            </a:ext>
          </a:extLst>
        </cdr:cNvPr>
        <cdr:cNvSpPr txBox="1"/>
      </cdr:nvSpPr>
      <cdr:spPr>
        <a:xfrm xmlns:a="http://schemas.openxmlformats.org/drawingml/2006/main">
          <a:off x="5774437" y="5816600"/>
          <a:ext cx="1326210" cy="3048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1">
              <a:solidFill>
                <a:schemeClr val="tx1">
                  <a:lumMod val="85000"/>
                  <a:lumOff val="15000"/>
                </a:schemeClr>
              </a:solidFill>
            </a:rPr>
            <a:t>Republican</a:t>
          </a:r>
        </a:p>
      </cdr:txBody>
    </cdr:sp>
  </cdr:relSizeAnchor>
  <cdr:relSizeAnchor xmlns:cdr="http://schemas.openxmlformats.org/drawingml/2006/chartDrawing">
    <cdr:from>
      <cdr:x>0.40446</cdr:x>
      <cdr:y>0.94502</cdr:y>
    </cdr:from>
    <cdr:to>
      <cdr:x>0.56506</cdr:x>
      <cdr:y>1</cdr:y>
    </cdr:to>
    <cdr:sp macro="" textlink="">
      <cdr:nvSpPr>
        <cdr:cNvPr id="22" name="TextBox 1">
          <a:extLst xmlns:a="http://schemas.openxmlformats.org/drawingml/2006/main">
            <a:ext uri="{FF2B5EF4-FFF2-40B4-BE49-F238E27FC236}">
              <a16:creationId xmlns:a16="http://schemas.microsoft.com/office/drawing/2014/main" id="{7040AFFA-2310-48CA-99A3-29BBEBBDBFB9}"/>
            </a:ext>
          </a:extLst>
        </cdr:cNvPr>
        <cdr:cNvSpPr txBox="1"/>
      </cdr:nvSpPr>
      <cdr:spPr>
        <a:xfrm xmlns:a="http://schemas.openxmlformats.org/drawingml/2006/main">
          <a:off x="3662426" y="5784850"/>
          <a:ext cx="1454249" cy="33655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1">
              <a:solidFill>
                <a:schemeClr val="tx1">
                  <a:lumMod val="85000"/>
                  <a:lumOff val="15000"/>
                </a:schemeClr>
              </a:solidFill>
            </a:rPr>
            <a:t>Independent</a:t>
          </a:r>
        </a:p>
      </cdr:txBody>
    </cdr:sp>
  </cdr:relSizeAnchor>
  <cdr:relSizeAnchor xmlns:cdr="http://schemas.openxmlformats.org/drawingml/2006/chartDrawing">
    <cdr:from>
      <cdr:x>0.25797</cdr:x>
      <cdr:y>0.53636</cdr:y>
    </cdr:from>
    <cdr:to>
      <cdr:x>0.30593</cdr:x>
      <cdr:y>0.5868</cdr:y>
    </cdr:to>
    <cdr:sp macro="" textlink="">
      <cdr:nvSpPr>
        <cdr:cNvPr id="23" name="TextBox 1">
          <a:extLst xmlns:a="http://schemas.openxmlformats.org/drawingml/2006/main">
            <a:ext uri="{FF2B5EF4-FFF2-40B4-BE49-F238E27FC236}">
              <a16:creationId xmlns:a16="http://schemas.microsoft.com/office/drawing/2014/main" id="{3B1EA528-00FC-4D71-8FB8-85012D1D8346}"/>
            </a:ext>
          </a:extLst>
        </cdr:cNvPr>
        <cdr:cNvSpPr txBox="1"/>
      </cdr:nvSpPr>
      <cdr:spPr>
        <a:xfrm xmlns:a="http://schemas.openxmlformats.org/drawingml/2006/main" rot="1582915">
          <a:off x="2335968" y="3283268"/>
          <a:ext cx="434296" cy="30873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1">
              <a:solidFill>
                <a:schemeClr val="tx1"/>
              </a:solidFill>
            </a:rPr>
            <a:t>SA</a:t>
          </a:r>
        </a:p>
      </cdr:txBody>
    </cdr:sp>
  </cdr:relSizeAnchor>
  <cdr:relSizeAnchor xmlns:cdr="http://schemas.openxmlformats.org/drawingml/2006/chartDrawing">
    <cdr:from>
      <cdr:x>0.24517</cdr:x>
      <cdr:y>0.79374</cdr:y>
    </cdr:from>
    <cdr:to>
      <cdr:x>0.37375</cdr:x>
      <cdr:y>0.847</cdr:y>
    </cdr:to>
    <cdr:sp macro="" textlink="">
      <cdr:nvSpPr>
        <cdr:cNvPr id="24" name="TextBox 1">
          <a:extLst xmlns:a="http://schemas.openxmlformats.org/drawingml/2006/main">
            <a:ext uri="{FF2B5EF4-FFF2-40B4-BE49-F238E27FC236}">
              <a16:creationId xmlns:a16="http://schemas.microsoft.com/office/drawing/2014/main" id="{61548140-0ED5-49CC-8EC2-B8420DF6F4BA}"/>
            </a:ext>
          </a:extLst>
        </cdr:cNvPr>
        <cdr:cNvSpPr txBox="1"/>
      </cdr:nvSpPr>
      <cdr:spPr>
        <a:xfrm xmlns:a="http://schemas.openxmlformats.org/drawingml/2006/main" rot="327519">
          <a:off x="2220060" y="4858781"/>
          <a:ext cx="1164321" cy="32605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500" b="1">
              <a:solidFill>
                <a:schemeClr val="tx1">
                  <a:lumMod val="50000"/>
                  <a:lumOff val="50000"/>
                </a:schemeClr>
              </a:solidFill>
            </a:rPr>
            <a:t>Almost</a:t>
          </a:r>
          <a:r>
            <a:rPr lang="en-GB" sz="1500" b="1" baseline="0">
              <a:solidFill>
                <a:schemeClr val="tx1">
                  <a:lumMod val="50000"/>
                  <a:lumOff val="50000"/>
                </a:schemeClr>
              </a:solidFill>
            </a:rPr>
            <a:t> </a:t>
          </a:r>
          <a:r>
            <a:rPr lang="en-GB" sz="1500" b="1">
              <a:solidFill>
                <a:schemeClr val="tx1">
                  <a:lumMod val="50000"/>
                  <a:lumOff val="50000"/>
                </a:schemeClr>
              </a:solidFill>
            </a:rPr>
            <a:t>FC</a:t>
          </a:r>
        </a:p>
      </cdr:txBody>
    </cdr:sp>
  </cdr:relSizeAnchor>
  <cdr:relSizeAnchor xmlns:cdr="http://schemas.openxmlformats.org/drawingml/2006/chartDrawing">
    <cdr:from>
      <cdr:x>0.27174</cdr:x>
      <cdr:y>0.45113</cdr:y>
    </cdr:from>
    <cdr:to>
      <cdr:x>0.33328</cdr:x>
      <cdr:y>0.49573</cdr:y>
    </cdr:to>
    <cdr:sp macro="" textlink="">
      <cdr:nvSpPr>
        <cdr:cNvPr id="19" name="TextBox 1">
          <a:extLst xmlns:a="http://schemas.openxmlformats.org/drawingml/2006/main">
            <a:ext uri="{FF2B5EF4-FFF2-40B4-BE49-F238E27FC236}">
              <a16:creationId xmlns:a16="http://schemas.microsoft.com/office/drawing/2014/main" id="{351F159C-DCDD-4F7E-BE97-B0E710530EBB}"/>
            </a:ext>
          </a:extLst>
        </cdr:cNvPr>
        <cdr:cNvSpPr txBox="1"/>
      </cdr:nvSpPr>
      <cdr:spPr>
        <a:xfrm xmlns:a="http://schemas.openxmlformats.org/drawingml/2006/main" rot="1917914">
          <a:off x="2460606" y="2761563"/>
          <a:ext cx="557296" cy="272991"/>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1">
              <a:solidFill>
                <a:schemeClr val="tx1"/>
              </a:solidFill>
            </a:rPr>
            <a:t>MA</a:t>
          </a:r>
        </a:p>
      </cdr:txBody>
    </cdr:sp>
  </cdr:relSizeAnchor>
  <cdr:relSizeAnchor xmlns:cdr="http://schemas.openxmlformats.org/drawingml/2006/chartDrawing">
    <cdr:from>
      <cdr:x>0.24073</cdr:x>
      <cdr:y>0.26162</cdr:y>
    </cdr:from>
    <cdr:to>
      <cdr:x>0.33339</cdr:x>
      <cdr:y>0.31337</cdr:y>
    </cdr:to>
    <cdr:sp macro="" textlink="">
      <cdr:nvSpPr>
        <cdr:cNvPr id="27" name="TextBox 1">
          <a:extLst xmlns:a="http://schemas.openxmlformats.org/drawingml/2006/main">
            <a:ext uri="{FF2B5EF4-FFF2-40B4-BE49-F238E27FC236}">
              <a16:creationId xmlns:a16="http://schemas.microsoft.com/office/drawing/2014/main" id="{351F159C-DCDD-4F7E-BE97-B0E710530EBB}"/>
            </a:ext>
          </a:extLst>
        </cdr:cNvPr>
        <cdr:cNvSpPr txBox="1"/>
      </cdr:nvSpPr>
      <cdr:spPr>
        <a:xfrm xmlns:a="http://schemas.openxmlformats.org/drawingml/2006/main" rot="2369933">
          <a:off x="2179864" y="1601485"/>
          <a:ext cx="839046" cy="316782"/>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1">
              <a:solidFill>
                <a:sysClr val="windowText" lastClr="000000"/>
              </a:solidFill>
            </a:rPr>
            <a:t>WA-</a:t>
          </a:r>
        </a:p>
      </cdr:txBody>
    </cdr:sp>
  </cdr:relSizeAnchor>
  <cdr:relSizeAnchor xmlns:cdr="http://schemas.openxmlformats.org/drawingml/2006/chartDrawing">
    <cdr:from>
      <cdr:x>0.60651</cdr:x>
      <cdr:y>0.80851</cdr:y>
    </cdr:from>
    <cdr:to>
      <cdr:x>0.67843</cdr:x>
      <cdr:y>0.85808</cdr:y>
    </cdr:to>
    <cdr:sp macro="" textlink="">
      <cdr:nvSpPr>
        <cdr:cNvPr id="28" name="TextBox 1">
          <a:extLst xmlns:a="http://schemas.openxmlformats.org/drawingml/2006/main">
            <a:ext uri="{FF2B5EF4-FFF2-40B4-BE49-F238E27FC236}">
              <a16:creationId xmlns:a16="http://schemas.microsoft.com/office/drawing/2014/main" id="{9FAABA12-59D7-4008-898C-91364CC6E8F0}"/>
            </a:ext>
          </a:extLst>
        </cdr:cNvPr>
        <cdr:cNvSpPr txBox="1"/>
      </cdr:nvSpPr>
      <cdr:spPr>
        <a:xfrm xmlns:a="http://schemas.openxmlformats.org/drawingml/2006/main" rot="1663494">
          <a:off x="5491998" y="4949197"/>
          <a:ext cx="651218" cy="30345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1">
              <a:solidFill>
                <a:schemeClr val="tx1">
                  <a:lumMod val="50000"/>
                  <a:lumOff val="50000"/>
                </a:schemeClr>
              </a:solidFill>
            </a:rPr>
            <a:t>MC</a:t>
          </a:r>
        </a:p>
      </cdr:txBody>
    </cdr:sp>
  </cdr:relSizeAnchor>
  <cdr:relSizeAnchor xmlns:cdr="http://schemas.openxmlformats.org/drawingml/2006/chartDrawing">
    <cdr:from>
      <cdr:x>0.05116</cdr:x>
      <cdr:y>0.48341</cdr:y>
    </cdr:from>
    <cdr:to>
      <cdr:x>0.06868</cdr:x>
      <cdr:y>0.50519</cdr:y>
    </cdr:to>
    <cdr:sp macro="" textlink="">
      <cdr:nvSpPr>
        <cdr:cNvPr id="64" name="Star: 5 Points 63">
          <a:extLst xmlns:a="http://schemas.openxmlformats.org/drawingml/2006/main">
            <a:ext uri="{FF2B5EF4-FFF2-40B4-BE49-F238E27FC236}">
              <a16:creationId xmlns:a16="http://schemas.microsoft.com/office/drawing/2014/main" id="{4D07CE53-A05A-417B-B773-E6435B17163E}"/>
            </a:ext>
          </a:extLst>
        </cdr:cNvPr>
        <cdr:cNvSpPr/>
      </cdr:nvSpPr>
      <cdr:spPr>
        <a:xfrm xmlns:a="http://schemas.openxmlformats.org/drawingml/2006/main">
          <a:off x="463580" y="2959125"/>
          <a:ext cx="158757" cy="133324"/>
        </a:xfrm>
        <a:prstGeom xmlns:a="http://schemas.openxmlformats.org/drawingml/2006/main" prst="star5">
          <a:avLst/>
        </a:prstGeom>
        <a:solidFill xmlns:a="http://schemas.openxmlformats.org/drawingml/2006/main">
          <a:schemeClr val="tx1">
            <a:lumMod val="95000"/>
            <a:lumOff val="5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0.05116</cdr:x>
      <cdr:y>0.83869</cdr:y>
    </cdr:from>
    <cdr:to>
      <cdr:x>0.06867</cdr:x>
      <cdr:y>0.86048</cdr:y>
    </cdr:to>
    <cdr:sp macro="" textlink="">
      <cdr:nvSpPr>
        <cdr:cNvPr id="65" name="Star: 5 Points 64">
          <a:extLst xmlns:a="http://schemas.openxmlformats.org/drawingml/2006/main">
            <a:ext uri="{FF2B5EF4-FFF2-40B4-BE49-F238E27FC236}">
              <a16:creationId xmlns:a16="http://schemas.microsoft.com/office/drawing/2014/main" id="{2D4ABF77-FFEF-4A30-ACE4-48BBE43DF9E5}"/>
            </a:ext>
          </a:extLst>
        </cdr:cNvPr>
        <cdr:cNvSpPr/>
      </cdr:nvSpPr>
      <cdr:spPr>
        <a:xfrm xmlns:a="http://schemas.openxmlformats.org/drawingml/2006/main">
          <a:off x="463591" y="5133954"/>
          <a:ext cx="158666" cy="133385"/>
        </a:xfrm>
        <a:prstGeom xmlns:a="http://schemas.openxmlformats.org/drawingml/2006/main" prst="star5">
          <a:avLst/>
        </a:prstGeom>
        <a:solidFill xmlns:a="http://schemas.openxmlformats.org/drawingml/2006/main">
          <a:schemeClr val="tx1">
            <a:lumMod val="95000"/>
            <a:lumOff val="5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0.05922</cdr:x>
      <cdr:y>0.50622</cdr:y>
    </cdr:from>
    <cdr:to>
      <cdr:x>0.05992</cdr:x>
      <cdr:y>0.83558</cdr:y>
    </cdr:to>
    <cdr:cxnSp macro="">
      <cdr:nvCxnSpPr>
        <cdr:cNvPr id="66" name="Straight Connector 65">
          <a:extLst xmlns:a="http://schemas.openxmlformats.org/drawingml/2006/main">
            <a:ext uri="{FF2B5EF4-FFF2-40B4-BE49-F238E27FC236}">
              <a16:creationId xmlns:a16="http://schemas.microsoft.com/office/drawing/2014/main" id="{E3A56A37-FE42-45DC-B92B-1E88C63989AA}"/>
            </a:ext>
          </a:extLst>
        </cdr:cNvPr>
        <cdr:cNvCxnSpPr/>
      </cdr:nvCxnSpPr>
      <cdr:spPr>
        <a:xfrm xmlns:a="http://schemas.openxmlformats.org/drawingml/2006/main" flipH="1">
          <a:off x="536575" y="3098800"/>
          <a:ext cx="6350" cy="2016125"/>
        </a:xfrm>
        <a:prstGeom xmlns:a="http://schemas.openxmlformats.org/drawingml/2006/main" prst="line">
          <a:avLst/>
        </a:prstGeom>
        <a:ln xmlns:a="http://schemas.openxmlformats.org/drawingml/2006/main" w="15875">
          <a:solidFill>
            <a:schemeClr val="tx1">
              <a:lumMod val="95000"/>
              <a:lumOff val="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0.0105</cdr:x>
      <cdr:y>0.59751</cdr:y>
    </cdr:from>
    <cdr:to>
      <cdr:x>0.1087</cdr:x>
      <cdr:y>0.70539</cdr:y>
    </cdr:to>
    <cdr:sp macro="" textlink="">
      <cdr:nvSpPr>
        <cdr:cNvPr id="70" name="TextBox 1">
          <a:extLst xmlns:a="http://schemas.openxmlformats.org/drawingml/2006/main">
            <a:ext uri="{FF2B5EF4-FFF2-40B4-BE49-F238E27FC236}">
              <a16:creationId xmlns:a16="http://schemas.microsoft.com/office/drawing/2014/main" id="{1EDF335A-E52B-4AA1-9BED-C336C2C1898E}"/>
            </a:ext>
          </a:extLst>
        </cdr:cNvPr>
        <cdr:cNvSpPr txBox="1"/>
      </cdr:nvSpPr>
      <cdr:spPr>
        <a:xfrm xmlns:a="http://schemas.openxmlformats.org/drawingml/2006/main">
          <a:off x="95099" y="3657613"/>
          <a:ext cx="889151" cy="660377"/>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0">
              <a:solidFill>
                <a:schemeClr val="tx1">
                  <a:lumMod val="95000"/>
                  <a:lumOff val="5000"/>
                </a:schemeClr>
              </a:solidFill>
            </a:rPr>
            <a:t>2 reference points</a:t>
          </a:r>
        </a:p>
      </cdr:txBody>
    </cdr:sp>
  </cdr:relSizeAnchor>
  <cdr:relSizeAnchor xmlns:cdr="http://schemas.openxmlformats.org/drawingml/2006/chartDrawing">
    <cdr:from>
      <cdr:x>0.01543</cdr:x>
      <cdr:y>0.10581</cdr:y>
    </cdr:from>
    <cdr:to>
      <cdr:x>0.1115</cdr:x>
      <cdr:y>0.24378</cdr:y>
    </cdr:to>
    <cdr:sp macro="" textlink="">
      <cdr:nvSpPr>
        <cdr:cNvPr id="74" name="TextBox 1">
          <a:extLst xmlns:a="http://schemas.openxmlformats.org/drawingml/2006/main">
            <a:ext uri="{FF2B5EF4-FFF2-40B4-BE49-F238E27FC236}">
              <a16:creationId xmlns:a16="http://schemas.microsoft.com/office/drawing/2014/main" id="{E11F0E11-DCB6-4382-93AF-03E6E65CF619}"/>
            </a:ext>
          </a:extLst>
        </cdr:cNvPr>
        <cdr:cNvSpPr txBox="1"/>
      </cdr:nvSpPr>
      <cdr:spPr>
        <a:xfrm xmlns:a="http://schemas.openxmlformats.org/drawingml/2006/main">
          <a:off x="139718" y="647689"/>
          <a:ext cx="869932" cy="844570"/>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0" u="sng" baseline="0">
              <a:solidFill>
                <a:schemeClr val="bg1">
                  <a:lumMod val="50000"/>
                </a:schemeClr>
              </a:solidFill>
            </a:rPr>
            <a:t>Scaled RoW Cut-Out</a:t>
          </a:r>
        </a:p>
      </cdr:txBody>
    </cdr:sp>
  </cdr:relSizeAnchor>
  <cdr:relSizeAnchor xmlns:cdr="http://schemas.openxmlformats.org/drawingml/2006/chartDrawing">
    <cdr:from>
      <cdr:x>0.62303</cdr:x>
      <cdr:y>0.67068</cdr:y>
    </cdr:from>
    <cdr:to>
      <cdr:x>0.68639</cdr:x>
      <cdr:y>0.72809</cdr:y>
    </cdr:to>
    <cdr:sp macro="" textlink="">
      <cdr:nvSpPr>
        <cdr:cNvPr id="95" name="TextBox 1">
          <a:extLst xmlns:a="http://schemas.openxmlformats.org/drawingml/2006/main">
            <a:ext uri="{FF2B5EF4-FFF2-40B4-BE49-F238E27FC236}">
              <a16:creationId xmlns:a16="http://schemas.microsoft.com/office/drawing/2014/main" id="{3E592021-33C0-4D45-90E3-EF5D8CC14A73}"/>
            </a:ext>
          </a:extLst>
        </cdr:cNvPr>
        <cdr:cNvSpPr txBox="1"/>
      </cdr:nvSpPr>
      <cdr:spPr>
        <a:xfrm xmlns:a="http://schemas.openxmlformats.org/drawingml/2006/main" rot="2163138">
          <a:off x="5641617" y="4105471"/>
          <a:ext cx="573707" cy="35142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1">
              <a:solidFill>
                <a:schemeClr val="tx1">
                  <a:lumMod val="50000"/>
                  <a:lumOff val="50000"/>
                </a:schemeClr>
              </a:solidFill>
            </a:rPr>
            <a:t>WC</a:t>
          </a:r>
        </a:p>
      </cdr:txBody>
    </cdr:sp>
  </cdr:relSizeAnchor>
  <cdr:relSizeAnchor xmlns:cdr="http://schemas.openxmlformats.org/drawingml/2006/chartDrawing">
    <cdr:from>
      <cdr:x>0.7253</cdr:x>
      <cdr:y>0.56328</cdr:y>
    </cdr:from>
    <cdr:to>
      <cdr:x>0.90252</cdr:x>
      <cdr:y>0.68257</cdr:y>
    </cdr:to>
    <cdr:sp macro="" textlink="">
      <cdr:nvSpPr>
        <cdr:cNvPr id="78" name="TextBox 1">
          <a:extLst xmlns:a="http://schemas.openxmlformats.org/drawingml/2006/main">
            <a:ext uri="{FF2B5EF4-FFF2-40B4-BE49-F238E27FC236}">
              <a16:creationId xmlns:a16="http://schemas.microsoft.com/office/drawing/2014/main" id="{2493C6DB-F498-4C65-AF69-61AD8A150C78}"/>
            </a:ext>
          </a:extLst>
        </cdr:cNvPr>
        <cdr:cNvSpPr txBox="1"/>
      </cdr:nvSpPr>
      <cdr:spPr>
        <a:xfrm xmlns:a="http://schemas.openxmlformats.org/drawingml/2006/main">
          <a:off x="6567664" y="3448062"/>
          <a:ext cx="1604786" cy="730222"/>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1" baseline="0">
              <a:solidFill>
                <a:schemeClr val="tx1">
                  <a:lumMod val="50000"/>
                  <a:lumOff val="50000"/>
                </a:schemeClr>
              </a:solidFill>
            </a:rPr>
            <a:t>Neutral offset 'lifted series'</a:t>
          </a:r>
          <a:endParaRPr lang="en-GB" sz="1600" b="1">
            <a:solidFill>
              <a:schemeClr val="tx1">
                <a:lumMod val="50000"/>
                <a:lumOff val="50000"/>
              </a:schemeClr>
            </a:solidFill>
          </a:endParaRPr>
        </a:p>
      </cdr:txBody>
    </cdr:sp>
  </cdr:relSizeAnchor>
  <cdr:relSizeAnchor xmlns:cdr="http://schemas.openxmlformats.org/drawingml/2006/chartDrawing">
    <cdr:from>
      <cdr:x>0.25586</cdr:x>
      <cdr:y>0.34717</cdr:y>
    </cdr:from>
    <cdr:to>
      <cdr:x>0.32265</cdr:x>
      <cdr:y>0.40589</cdr:y>
    </cdr:to>
    <cdr:sp macro="" textlink="">
      <cdr:nvSpPr>
        <cdr:cNvPr id="84" name="TextBox 1">
          <a:extLst xmlns:a="http://schemas.openxmlformats.org/drawingml/2006/main">
            <a:ext uri="{FF2B5EF4-FFF2-40B4-BE49-F238E27FC236}">
              <a16:creationId xmlns:a16="http://schemas.microsoft.com/office/drawing/2014/main" id="{6FFC0393-B5B0-4594-BA6B-AFEB88655340}"/>
            </a:ext>
          </a:extLst>
        </cdr:cNvPr>
        <cdr:cNvSpPr txBox="1"/>
      </cdr:nvSpPr>
      <cdr:spPr>
        <a:xfrm xmlns:a="http://schemas.openxmlformats.org/drawingml/2006/main" rot="2083650">
          <a:off x="2316815" y="2125164"/>
          <a:ext cx="604845" cy="3594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1">
              <a:solidFill>
                <a:sysClr val="windowText" lastClr="000000"/>
              </a:solidFill>
            </a:rPr>
            <a:t>WA+</a:t>
          </a:r>
        </a:p>
      </cdr:txBody>
    </cdr:sp>
  </cdr:relSizeAnchor>
  <cdr:relSizeAnchor xmlns:cdr="http://schemas.openxmlformats.org/drawingml/2006/chartDrawing">
    <cdr:from>
      <cdr:x>0.5634</cdr:x>
      <cdr:y>0.44234</cdr:y>
    </cdr:from>
    <cdr:to>
      <cdr:x>0.6967</cdr:x>
      <cdr:y>0.49433</cdr:y>
    </cdr:to>
    <cdr:sp macro="" textlink="">
      <cdr:nvSpPr>
        <cdr:cNvPr id="129" name="TextBox 1">
          <a:extLst xmlns:a="http://schemas.openxmlformats.org/drawingml/2006/main">
            <a:ext uri="{FF2B5EF4-FFF2-40B4-BE49-F238E27FC236}">
              <a16:creationId xmlns:a16="http://schemas.microsoft.com/office/drawing/2014/main" id="{AB5407D6-141E-4135-9C57-8444B37AA863}"/>
            </a:ext>
          </a:extLst>
        </cdr:cNvPr>
        <cdr:cNvSpPr txBox="1"/>
      </cdr:nvSpPr>
      <cdr:spPr>
        <a:xfrm xmlns:a="http://schemas.openxmlformats.org/drawingml/2006/main" rot="2138459">
          <a:off x="5101667" y="2707766"/>
          <a:ext cx="1207001" cy="318207"/>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1" baseline="0">
              <a:solidFill>
                <a:schemeClr val="tx1">
                  <a:lumMod val="50000"/>
                  <a:lumOff val="50000"/>
                </a:schemeClr>
              </a:solidFill>
            </a:rPr>
            <a:t>WC+Y1</a:t>
          </a:r>
          <a:endParaRPr lang="en-GB" sz="1600" b="1">
            <a:solidFill>
              <a:schemeClr val="tx1">
                <a:lumMod val="50000"/>
                <a:lumOff val="50000"/>
              </a:schemeClr>
            </a:solidFill>
          </a:endParaRPr>
        </a:p>
      </cdr:txBody>
    </cdr:sp>
  </cdr:relSizeAnchor>
  <cdr:relSizeAnchor xmlns:cdr="http://schemas.openxmlformats.org/drawingml/2006/chartDrawing">
    <cdr:from>
      <cdr:x>0.71479</cdr:x>
      <cdr:y>0.80187</cdr:y>
    </cdr:from>
    <cdr:to>
      <cdr:x>0.72511</cdr:x>
      <cdr:y>0.86826</cdr:y>
    </cdr:to>
    <cdr:sp macro="" textlink="">
      <cdr:nvSpPr>
        <cdr:cNvPr id="130" name="Right Brace 129">
          <a:extLst xmlns:a="http://schemas.openxmlformats.org/drawingml/2006/main">
            <a:ext uri="{FF2B5EF4-FFF2-40B4-BE49-F238E27FC236}">
              <a16:creationId xmlns:a16="http://schemas.microsoft.com/office/drawing/2014/main" id="{7A05F1AB-350B-4716-805C-F35269A18BD1}"/>
            </a:ext>
          </a:extLst>
        </cdr:cNvPr>
        <cdr:cNvSpPr/>
      </cdr:nvSpPr>
      <cdr:spPr>
        <a:xfrm xmlns:a="http://schemas.openxmlformats.org/drawingml/2006/main">
          <a:off x="6472495" y="4908550"/>
          <a:ext cx="93405" cy="406400"/>
        </a:xfrm>
        <a:prstGeom xmlns:a="http://schemas.openxmlformats.org/drawingml/2006/main" prst="rightBrac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0.7216</cdr:x>
      <cdr:y>0.77386</cdr:y>
    </cdr:from>
    <cdr:to>
      <cdr:x>0.81697</cdr:x>
      <cdr:y>0.86826</cdr:y>
    </cdr:to>
    <cdr:sp macro="" textlink="">
      <cdr:nvSpPr>
        <cdr:cNvPr id="131" name="TextBox 1">
          <a:extLst xmlns:a="http://schemas.openxmlformats.org/drawingml/2006/main">
            <a:ext uri="{FF2B5EF4-FFF2-40B4-BE49-F238E27FC236}">
              <a16:creationId xmlns:a16="http://schemas.microsoft.com/office/drawing/2014/main" id="{0261261D-4273-4A00-A70B-3E7B0CFA5011}"/>
            </a:ext>
          </a:extLst>
        </cdr:cNvPr>
        <cdr:cNvSpPr txBox="1"/>
      </cdr:nvSpPr>
      <cdr:spPr>
        <a:xfrm xmlns:a="http://schemas.openxmlformats.org/drawingml/2006/main">
          <a:off x="6534150" y="4737121"/>
          <a:ext cx="863600" cy="577830"/>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1" u="sng" baseline="0">
              <a:solidFill>
                <a:schemeClr val="tx1"/>
              </a:solidFill>
            </a:rPr>
            <a:t>Aligned</a:t>
          </a:r>
          <a:r>
            <a:rPr lang="en-GB" sz="1600" b="1" baseline="0">
              <a:solidFill>
                <a:schemeClr val="tx1"/>
              </a:solidFill>
            </a:rPr>
            <a:t> series </a:t>
          </a:r>
        </a:p>
      </cdr:txBody>
    </cdr:sp>
  </cdr:relSizeAnchor>
  <cdr:relSizeAnchor xmlns:cdr="http://schemas.openxmlformats.org/drawingml/2006/chartDrawing">
    <cdr:from>
      <cdr:x>0.81569</cdr:x>
      <cdr:y>0.75103</cdr:y>
    </cdr:from>
    <cdr:to>
      <cdr:x>0.83462</cdr:x>
      <cdr:y>0.92116</cdr:y>
    </cdr:to>
    <cdr:sp macro="" textlink="">
      <cdr:nvSpPr>
        <cdr:cNvPr id="132" name="Right Brace 131">
          <a:extLst xmlns:a="http://schemas.openxmlformats.org/drawingml/2006/main">
            <a:ext uri="{FF2B5EF4-FFF2-40B4-BE49-F238E27FC236}">
              <a16:creationId xmlns:a16="http://schemas.microsoft.com/office/drawing/2014/main" id="{C999A637-5BCB-42C1-A9AB-3AF424EF7EBB}"/>
            </a:ext>
          </a:extLst>
        </cdr:cNvPr>
        <cdr:cNvSpPr/>
      </cdr:nvSpPr>
      <cdr:spPr>
        <a:xfrm xmlns:a="http://schemas.openxmlformats.org/drawingml/2006/main">
          <a:off x="7386153" y="4597371"/>
          <a:ext cx="171413" cy="1041434"/>
        </a:xfrm>
        <a:prstGeom xmlns:a="http://schemas.openxmlformats.org/drawingml/2006/main" prst="rightBrace">
          <a:avLst/>
        </a:prstGeom>
        <a:ln xmlns:a="http://schemas.openxmlformats.org/drawingml/2006/main" w="25400">
          <a:solidFill>
            <a:schemeClr val="tx1">
              <a:lumMod val="50000"/>
              <a:lumOff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0.81136</cdr:x>
      <cdr:y>0.75934</cdr:y>
    </cdr:from>
    <cdr:to>
      <cdr:x>0.96424</cdr:x>
      <cdr:y>0.89419</cdr:y>
    </cdr:to>
    <cdr:sp macro="" textlink="">
      <cdr:nvSpPr>
        <cdr:cNvPr id="133" name="TextBox 1">
          <a:extLst xmlns:a="http://schemas.openxmlformats.org/drawingml/2006/main">
            <a:ext uri="{FF2B5EF4-FFF2-40B4-BE49-F238E27FC236}">
              <a16:creationId xmlns:a16="http://schemas.microsoft.com/office/drawing/2014/main" id="{F34872FE-26E3-430F-BFD8-9DE71E594F6D}"/>
            </a:ext>
          </a:extLst>
        </cdr:cNvPr>
        <cdr:cNvSpPr txBox="1"/>
      </cdr:nvSpPr>
      <cdr:spPr>
        <a:xfrm xmlns:a="http://schemas.openxmlformats.org/drawingml/2006/main">
          <a:off x="7346950" y="4648244"/>
          <a:ext cx="1384299" cy="825471"/>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1" u="sng" baseline="0">
              <a:solidFill>
                <a:schemeClr val="tx1">
                  <a:lumMod val="50000"/>
                  <a:lumOff val="50000"/>
                </a:schemeClr>
              </a:solidFill>
            </a:rPr>
            <a:t>Constrained</a:t>
          </a:r>
          <a:r>
            <a:rPr lang="en-GB" sz="1600" b="1" baseline="0">
              <a:solidFill>
                <a:schemeClr val="tx1">
                  <a:lumMod val="50000"/>
                  <a:lumOff val="50000"/>
                </a:schemeClr>
              </a:solidFill>
            </a:rPr>
            <a:t> series </a:t>
          </a:r>
        </a:p>
      </cdr:txBody>
    </cdr:sp>
  </cdr:relSizeAnchor>
  <cdr:relSizeAnchor xmlns:cdr="http://schemas.openxmlformats.org/drawingml/2006/chartDrawing">
    <cdr:from>
      <cdr:x>0.47628</cdr:x>
      <cdr:y>0.46821</cdr:y>
    </cdr:from>
    <cdr:to>
      <cdr:x>0.61783</cdr:x>
      <cdr:y>0.5242</cdr:y>
    </cdr:to>
    <cdr:sp macro="" textlink="">
      <cdr:nvSpPr>
        <cdr:cNvPr id="26" name="TextBox 1">
          <a:extLst xmlns:a="http://schemas.openxmlformats.org/drawingml/2006/main">
            <a:ext uri="{FF2B5EF4-FFF2-40B4-BE49-F238E27FC236}">
              <a16:creationId xmlns:a16="http://schemas.microsoft.com/office/drawing/2014/main" id="{343B3066-820C-4C49-970E-9F303E936EC2}"/>
            </a:ext>
          </a:extLst>
        </cdr:cNvPr>
        <cdr:cNvSpPr txBox="1"/>
      </cdr:nvSpPr>
      <cdr:spPr>
        <a:xfrm xmlns:a="http://schemas.openxmlformats.org/drawingml/2006/main" rot="2238695">
          <a:off x="4312740" y="2866091"/>
          <a:ext cx="1281755" cy="342742"/>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1" baseline="0">
              <a:solidFill>
                <a:schemeClr val="tx1">
                  <a:lumMod val="50000"/>
                  <a:lumOff val="50000"/>
                </a:schemeClr>
              </a:solidFill>
            </a:rPr>
            <a:t>WA</a:t>
          </a:r>
          <a:r>
            <a:rPr lang="en-GB" sz="1600" b="1">
              <a:solidFill>
                <a:schemeClr val="tx1">
                  <a:lumMod val="50000"/>
                  <a:lumOff val="50000"/>
                </a:schemeClr>
              </a:solidFill>
            </a:rPr>
            <a:t>+Y2</a:t>
          </a:r>
        </a:p>
      </cdr:txBody>
    </cdr:sp>
  </cdr:relSizeAnchor>
  <cdr:relSizeAnchor xmlns:cdr="http://schemas.openxmlformats.org/drawingml/2006/chartDrawing">
    <cdr:from>
      <cdr:x>0.71479</cdr:x>
      <cdr:y>0.55913</cdr:y>
    </cdr:from>
    <cdr:to>
      <cdr:x>0.73441</cdr:x>
      <cdr:y>0.7168</cdr:y>
    </cdr:to>
    <cdr:sp macro="" textlink="">
      <cdr:nvSpPr>
        <cdr:cNvPr id="134" name="Right Brace 133">
          <a:extLst xmlns:a="http://schemas.openxmlformats.org/drawingml/2006/main">
            <a:ext uri="{FF2B5EF4-FFF2-40B4-BE49-F238E27FC236}">
              <a16:creationId xmlns:a16="http://schemas.microsoft.com/office/drawing/2014/main" id="{91864F67-236F-456D-90EC-71DC472408C8}"/>
            </a:ext>
          </a:extLst>
        </cdr:cNvPr>
        <cdr:cNvSpPr/>
      </cdr:nvSpPr>
      <cdr:spPr>
        <a:xfrm xmlns:a="http://schemas.openxmlformats.org/drawingml/2006/main">
          <a:off x="6477000" y="3422650"/>
          <a:ext cx="177800" cy="965200"/>
        </a:xfrm>
        <a:prstGeom xmlns:a="http://schemas.openxmlformats.org/drawingml/2006/main" prst="rightBrace">
          <a:avLst/>
        </a:prstGeom>
        <a:ln xmlns:a="http://schemas.openxmlformats.org/drawingml/2006/main" w="25400">
          <a:solidFill>
            <a:schemeClr val="tx1">
              <a:lumMod val="50000"/>
              <a:lumOff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solidFill>
              <a:schemeClr val="tx1">
                <a:lumMod val="65000"/>
                <a:lumOff val="35000"/>
              </a:schemeClr>
            </a:solidFill>
          </a:endParaRPr>
        </a:p>
      </cdr:txBody>
    </cdr:sp>
  </cdr:relSizeAnchor>
  <cdr:relSizeAnchor xmlns:cdr="http://schemas.openxmlformats.org/drawingml/2006/chartDrawing">
    <cdr:from>
      <cdr:x>0.28226</cdr:x>
      <cdr:y>0.66749</cdr:y>
    </cdr:from>
    <cdr:to>
      <cdr:x>0.35518</cdr:x>
      <cdr:y>0.71902</cdr:y>
    </cdr:to>
    <cdr:sp macro="" textlink="">
      <cdr:nvSpPr>
        <cdr:cNvPr id="135" name="TextBox 1">
          <a:extLst xmlns:a="http://schemas.openxmlformats.org/drawingml/2006/main">
            <a:ext uri="{FF2B5EF4-FFF2-40B4-BE49-F238E27FC236}">
              <a16:creationId xmlns:a16="http://schemas.microsoft.com/office/drawing/2014/main" id="{8223D2E0-8F25-4744-BCC3-A8B877BDA3CB}"/>
            </a:ext>
          </a:extLst>
        </cdr:cNvPr>
        <cdr:cNvSpPr txBox="1"/>
      </cdr:nvSpPr>
      <cdr:spPr>
        <a:xfrm xmlns:a="http://schemas.openxmlformats.org/drawingml/2006/main" rot="1089875">
          <a:off x="2555862" y="4085996"/>
          <a:ext cx="660327" cy="315441"/>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1">
              <a:solidFill>
                <a:schemeClr val="tx1">
                  <a:lumMod val="50000"/>
                  <a:lumOff val="50000"/>
                </a:schemeClr>
              </a:solidFill>
            </a:rPr>
            <a:t>SC</a:t>
          </a:r>
        </a:p>
      </cdr:txBody>
    </cdr:sp>
  </cdr:relSizeAnchor>
  <cdr:relSizeAnchor xmlns:cdr="http://schemas.openxmlformats.org/drawingml/2006/chartDrawing">
    <cdr:from>
      <cdr:x>0.24947</cdr:x>
      <cdr:y>0.85373</cdr:y>
    </cdr:from>
    <cdr:to>
      <cdr:x>0.70357</cdr:x>
      <cdr:y>0.91131</cdr:y>
    </cdr:to>
    <cdr:cxnSp macro="">
      <cdr:nvCxnSpPr>
        <cdr:cNvPr id="54" name="Straight Connector 53">
          <a:extLst xmlns:a="http://schemas.openxmlformats.org/drawingml/2006/main">
            <a:ext uri="{FF2B5EF4-FFF2-40B4-BE49-F238E27FC236}">
              <a16:creationId xmlns:a16="http://schemas.microsoft.com/office/drawing/2014/main" id="{AE20F3B2-691D-4A3A-A2E9-AB4ABAEC4695}"/>
            </a:ext>
          </a:extLst>
        </cdr:cNvPr>
        <cdr:cNvCxnSpPr/>
      </cdr:nvCxnSpPr>
      <cdr:spPr>
        <a:xfrm xmlns:a="http://schemas.openxmlformats.org/drawingml/2006/main" flipH="1" flipV="1">
          <a:off x="2260600" y="5226050"/>
          <a:ext cx="4114800" cy="352425"/>
        </a:xfrm>
        <a:prstGeom xmlns:a="http://schemas.openxmlformats.org/drawingml/2006/main" prst="line">
          <a:avLst/>
        </a:prstGeom>
        <a:ln xmlns:a="http://schemas.openxmlformats.org/drawingml/2006/main" w="57150" cap="rnd">
          <a:solidFill>
            <a:schemeClr val="bg1">
              <a:lumMod val="75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0.25885</cdr:x>
      <cdr:y>0.85181</cdr:y>
    </cdr:from>
    <cdr:to>
      <cdr:x>0.47811</cdr:x>
      <cdr:y>0.92633</cdr:y>
    </cdr:to>
    <cdr:sp macro="" textlink="">
      <cdr:nvSpPr>
        <cdr:cNvPr id="55" name="TextBox 1">
          <a:extLst xmlns:a="http://schemas.openxmlformats.org/drawingml/2006/main">
            <a:ext uri="{FF2B5EF4-FFF2-40B4-BE49-F238E27FC236}">
              <a16:creationId xmlns:a16="http://schemas.microsoft.com/office/drawing/2014/main" id="{8A58C055-91EF-4AC5-91D6-3BC2D7E6212C}"/>
            </a:ext>
          </a:extLst>
        </cdr:cNvPr>
        <cdr:cNvSpPr txBox="1"/>
      </cdr:nvSpPr>
      <cdr:spPr>
        <a:xfrm xmlns:a="http://schemas.openxmlformats.org/drawingml/2006/main" rot="290362">
          <a:off x="2343878" y="5214255"/>
          <a:ext cx="1985489" cy="45619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1" u="sng">
              <a:solidFill>
                <a:schemeClr val="tx1">
                  <a:lumMod val="50000"/>
                  <a:lumOff val="50000"/>
                </a:schemeClr>
              </a:solidFill>
            </a:rPr>
            <a:t>Est</a:t>
          </a:r>
          <a:r>
            <a:rPr lang="en-GB" sz="1600" b="1" baseline="0">
              <a:solidFill>
                <a:schemeClr val="tx1">
                  <a:lumMod val="50000"/>
                  <a:lumOff val="50000"/>
                </a:schemeClr>
              </a:solidFill>
            </a:rPr>
            <a:t> </a:t>
          </a:r>
          <a:r>
            <a:rPr lang="en-GB" sz="1600" b="1">
              <a:solidFill>
                <a:schemeClr val="tx1">
                  <a:lumMod val="50000"/>
                  <a:lumOff val="50000"/>
                </a:schemeClr>
              </a:solidFill>
            </a:rPr>
            <a:t>FC  from above</a:t>
          </a:r>
        </a:p>
      </cdr:txBody>
    </cdr:sp>
  </cdr:relSizeAnchor>
  <cdr:relSizeAnchor xmlns:cdr="http://schemas.openxmlformats.org/drawingml/2006/chartDrawing">
    <cdr:from>
      <cdr:x>0.41094</cdr:x>
      <cdr:y>0.83322</cdr:y>
    </cdr:from>
    <cdr:to>
      <cdr:x>0.60132</cdr:x>
      <cdr:y>0.88216</cdr:y>
    </cdr:to>
    <cdr:sp macro="" textlink="">
      <cdr:nvSpPr>
        <cdr:cNvPr id="56" name="TextBox 1">
          <a:extLst xmlns:a="http://schemas.openxmlformats.org/drawingml/2006/main">
            <a:ext uri="{FF2B5EF4-FFF2-40B4-BE49-F238E27FC236}">
              <a16:creationId xmlns:a16="http://schemas.microsoft.com/office/drawing/2014/main" id="{FCF6F19D-4575-4ACF-A765-CA13F2A8C0B1}"/>
            </a:ext>
          </a:extLst>
        </cdr:cNvPr>
        <cdr:cNvSpPr txBox="1"/>
      </cdr:nvSpPr>
      <cdr:spPr>
        <a:xfrm xmlns:a="http://schemas.openxmlformats.org/drawingml/2006/main" rot="327519">
          <a:off x="3721133" y="5100467"/>
          <a:ext cx="1723910" cy="299592"/>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100" b="1">
              <a:solidFill>
                <a:schemeClr val="tx1">
                  <a:lumMod val="50000"/>
                  <a:lumOff val="50000"/>
                </a:schemeClr>
              </a:solidFill>
            </a:rPr>
            <a:t>↓                                    ↓</a:t>
          </a:r>
          <a:endParaRPr lang="en-GB" sz="1000" b="1">
            <a:solidFill>
              <a:schemeClr val="tx1">
                <a:lumMod val="50000"/>
                <a:lumOff val="50000"/>
              </a:schemeClr>
            </a:solidFill>
          </a:endParaRPr>
        </a:p>
      </cdr:txBody>
    </cdr:sp>
  </cdr:relSizeAnchor>
  <cdr:relSizeAnchor xmlns:cdr="http://schemas.openxmlformats.org/drawingml/2006/chartDrawing">
    <cdr:from>
      <cdr:x>0.16522</cdr:x>
      <cdr:y>0.18539</cdr:y>
    </cdr:from>
    <cdr:to>
      <cdr:x>0.18819</cdr:x>
      <cdr:y>0.21729</cdr:y>
    </cdr:to>
    <cdr:sp macro="" textlink="">
      <cdr:nvSpPr>
        <cdr:cNvPr id="77" name="Isosceles Triangle 76">
          <a:extLst xmlns:a="http://schemas.openxmlformats.org/drawingml/2006/main">
            <a:ext uri="{FF2B5EF4-FFF2-40B4-BE49-F238E27FC236}">
              <a16:creationId xmlns:a16="http://schemas.microsoft.com/office/drawing/2014/main" id="{1027C321-00B7-49C7-A2F9-4FC75C599A6B}"/>
            </a:ext>
          </a:extLst>
        </cdr:cNvPr>
        <cdr:cNvSpPr/>
      </cdr:nvSpPr>
      <cdr:spPr>
        <a:xfrm xmlns:a="http://schemas.openxmlformats.org/drawingml/2006/main" rot="5836878">
          <a:off x="1503572" y="1128416"/>
          <a:ext cx="195251" cy="208115"/>
        </a:xfrm>
        <a:prstGeom xmlns:a="http://schemas.openxmlformats.org/drawingml/2006/main" prst="triangle">
          <a:avLst/>
        </a:prstGeom>
        <a:solidFill xmlns:a="http://schemas.openxmlformats.org/drawingml/2006/main">
          <a:schemeClr val="accent6">
            <a:lumMod val="20000"/>
            <a:lumOff val="8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0.15849</cdr:x>
      <cdr:y>0.11812</cdr:y>
    </cdr:from>
    <cdr:to>
      <cdr:x>0.20828</cdr:x>
      <cdr:y>1</cdr:y>
    </cdr:to>
    <cdr:pic>
      <cdr:nvPicPr>
        <cdr:cNvPr id="3" name="chart">
          <a:extLst xmlns:a="http://schemas.openxmlformats.org/drawingml/2006/main">
            <a:ext uri="{FF2B5EF4-FFF2-40B4-BE49-F238E27FC236}">
              <a16:creationId xmlns:a16="http://schemas.microsoft.com/office/drawing/2014/main" id="{D1A3A467-B216-4F79-9C2B-8AB6A2F52AB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BEBA8EAE-BF5A-486C-A8C5-ECC9F3942E4B}">
              <a14:imgProps xmlns:a14="http://schemas.microsoft.com/office/drawing/2010/main">
                <a14:imgLayer r:embed="rId2">
                  <a14:imgEffect>
                    <a14:saturation sat="0"/>
                  </a14:imgEffect>
                </a14:imgLayer>
              </a14:imgProps>
            </a:ext>
          </a:extLst>
        </a:blip>
        <a:stretch xmlns:a="http://schemas.openxmlformats.org/drawingml/2006/main">
          <a:fillRect/>
        </a:stretch>
      </cdr:blipFill>
      <cdr:spPr>
        <a:xfrm xmlns:a="http://schemas.openxmlformats.org/drawingml/2006/main">
          <a:off x="1435101" y="726622"/>
          <a:ext cx="450850" cy="5424714"/>
        </a:xfrm>
        <a:prstGeom xmlns:a="http://schemas.openxmlformats.org/drawingml/2006/main" prst="rect">
          <a:avLst/>
        </a:prstGeom>
      </cdr:spPr>
    </cdr:pic>
  </cdr:relSizeAnchor>
  <cdr:relSizeAnchor xmlns:cdr="http://schemas.openxmlformats.org/drawingml/2006/chartDrawing">
    <cdr:from>
      <cdr:x>0.10161</cdr:x>
      <cdr:y>0.48237</cdr:y>
    </cdr:from>
    <cdr:to>
      <cdr:x>0.15767</cdr:x>
      <cdr:y>0.53475</cdr:y>
    </cdr:to>
    <cdr:sp macro="" textlink="">
      <cdr:nvSpPr>
        <cdr:cNvPr id="48" name="TextBox 1">
          <a:extLst xmlns:a="http://schemas.openxmlformats.org/drawingml/2006/main">
            <a:ext uri="{FF2B5EF4-FFF2-40B4-BE49-F238E27FC236}">
              <a16:creationId xmlns:a16="http://schemas.microsoft.com/office/drawing/2014/main" id="{D2CDD95D-BE94-4E44-80C9-5FE750B72512}"/>
            </a:ext>
          </a:extLst>
        </cdr:cNvPr>
        <cdr:cNvSpPr txBox="1"/>
      </cdr:nvSpPr>
      <cdr:spPr>
        <a:xfrm xmlns:a="http://schemas.openxmlformats.org/drawingml/2006/main">
          <a:off x="920735" y="2952771"/>
          <a:ext cx="508016" cy="32065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a:solidFill>
                <a:schemeClr val="tx1"/>
              </a:solidFill>
            </a:rPr>
            <a:t>SA</a:t>
          </a:r>
        </a:p>
      </cdr:txBody>
    </cdr:sp>
  </cdr:relSizeAnchor>
  <cdr:relSizeAnchor xmlns:cdr="http://schemas.openxmlformats.org/drawingml/2006/chartDrawing">
    <cdr:from>
      <cdr:x>0.09285</cdr:x>
      <cdr:y>0.45591</cdr:y>
    </cdr:from>
    <cdr:to>
      <cdr:x>0.15837</cdr:x>
      <cdr:y>0.50917</cdr:y>
    </cdr:to>
    <cdr:sp macro="" textlink="">
      <cdr:nvSpPr>
        <cdr:cNvPr id="49" name="TextBox 1">
          <a:extLst xmlns:a="http://schemas.openxmlformats.org/drawingml/2006/main">
            <a:ext uri="{FF2B5EF4-FFF2-40B4-BE49-F238E27FC236}">
              <a16:creationId xmlns:a16="http://schemas.microsoft.com/office/drawing/2014/main" id="{D2CDD95D-BE94-4E44-80C9-5FE750B72512}"/>
            </a:ext>
          </a:extLst>
        </cdr:cNvPr>
        <cdr:cNvSpPr txBox="1"/>
      </cdr:nvSpPr>
      <cdr:spPr>
        <a:xfrm xmlns:a="http://schemas.openxmlformats.org/drawingml/2006/main">
          <a:off x="841366" y="2790823"/>
          <a:ext cx="593734" cy="32602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a:solidFill>
                <a:schemeClr val="tx1">
                  <a:lumMod val="50000"/>
                  <a:lumOff val="50000"/>
                </a:schemeClr>
              </a:solidFill>
            </a:rPr>
            <a:t>MC</a:t>
          </a:r>
        </a:p>
      </cdr:txBody>
    </cdr:sp>
  </cdr:relSizeAnchor>
  <cdr:relSizeAnchor xmlns:cdr="http://schemas.openxmlformats.org/drawingml/2006/chartDrawing">
    <cdr:from>
      <cdr:x>0.10101</cdr:x>
      <cdr:y>0.38497</cdr:y>
    </cdr:from>
    <cdr:to>
      <cdr:x>0.16308</cdr:x>
      <cdr:y>0.4332</cdr:y>
    </cdr:to>
    <cdr:sp macro="" textlink="">
      <cdr:nvSpPr>
        <cdr:cNvPr id="50" name="TextBox 1">
          <a:extLst xmlns:a="http://schemas.openxmlformats.org/drawingml/2006/main">
            <a:ext uri="{FF2B5EF4-FFF2-40B4-BE49-F238E27FC236}">
              <a16:creationId xmlns:a16="http://schemas.microsoft.com/office/drawing/2014/main" id="{D2CDD95D-BE94-4E44-80C9-5FE750B72512}"/>
            </a:ext>
          </a:extLst>
        </cdr:cNvPr>
        <cdr:cNvSpPr txBox="1"/>
      </cdr:nvSpPr>
      <cdr:spPr>
        <a:xfrm xmlns:a="http://schemas.openxmlformats.org/drawingml/2006/main">
          <a:off x="914669" y="2368089"/>
          <a:ext cx="562050" cy="29667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a:solidFill>
                <a:schemeClr val="tx1"/>
              </a:solidFill>
            </a:rPr>
            <a:t>MA</a:t>
          </a:r>
        </a:p>
      </cdr:txBody>
    </cdr:sp>
  </cdr:relSizeAnchor>
  <cdr:relSizeAnchor xmlns:cdr="http://schemas.openxmlformats.org/drawingml/2006/chartDrawing">
    <cdr:from>
      <cdr:x>0.08623</cdr:x>
      <cdr:y>0.29227</cdr:y>
    </cdr:from>
    <cdr:to>
      <cdr:x>0.13814</cdr:x>
      <cdr:y>0.34138</cdr:y>
    </cdr:to>
    <cdr:sp macro="" textlink="">
      <cdr:nvSpPr>
        <cdr:cNvPr id="51" name="TextBox 1">
          <a:extLst xmlns:a="http://schemas.openxmlformats.org/drawingml/2006/main">
            <a:ext uri="{FF2B5EF4-FFF2-40B4-BE49-F238E27FC236}">
              <a16:creationId xmlns:a16="http://schemas.microsoft.com/office/drawing/2014/main" id="{D2CDD95D-BE94-4E44-80C9-5FE750B72512}"/>
            </a:ext>
          </a:extLst>
        </cdr:cNvPr>
        <cdr:cNvSpPr txBox="1"/>
      </cdr:nvSpPr>
      <cdr:spPr>
        <a:xfrm xmlns:a="http://schemas.openxmlformats.org/drawingml/2006/main">
          <a:off x="780866" y="1789127"/>
          <a:ext cx="470050" cy="300622"/>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a:solidFill>
                <a:schemeClr val="tx1"/>
              </a:solidFill>
            </a:rPr>
            <a:t>WA</a:t>
          </a:r>
        </a:p>
      </cdr:txBody>
    </cdr:sp>
  </cdr:relSizeAnchor>
  <cdr:relSizeAnchor xmlns:cdr="http://schemas.openxmlformats.org/drawingml/2006/chartDrawing">
    <cdr:from>
      <cdr:x>0.0995</cdr:x>
      <cdr:y>0.82209</cdr:y>
    </cdr:from>
    <cdr:to>
      <cdr:x>0.15597</cdr:x>
      <cdr:y>0.8795</cdr:y>
    </cdr:to>
    <cdr:sp macro="" textlink="">
      <cdr:nvSpPr>
        <cdr:cNvPr id="53" name="TextBox 1">
          <a:extLst xmlns:a="http://schemas.openxmlformats.org/drawingml/2006/main">
            <a:ext uri="{FF2B5EF4-FFF2-40B4-BE49-F238E27FC236}">
              <a16:creationId xmlns:a16="http://schemas.microsoft.com/office/drawing/2014/main" id="{9ABD66E5-C519-499F-BD7E-A9212C3FAC28}"/>
            </a:ext>
          </a:extLst>
        </cdr:cNvPr>
        <cdr:cNvSpPr txBox="1"/>
      </cdr:nvSpPr>
      <cdr:spPr>
        <a:xfrm xmlns:a="http://schemas.openxmlformats.org/drawingml/2006/main">
          <a:off x="901656" y="5032351"/>
          <a:ext cx="511700" cy="35142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a:solidFill>
                <a:schemeClr val="tx1">
                  <a:lumMod val="50000"/>
                  <a:lumOff val="50000"/>
                </a:schemeClr>
              </a:solidFill>
            </a:rPr>
            <a:t>FC</a:t>
          </a:r>
        </a:p>
      </cdr:txBody>
    </cdr:sp>
  </cdr:relSizeAnchor>
  <cdr:relSizeAnchor xmlns:cdr="http://schemas.openxmlformats.org/drawingml/2006/chartDrawing">
    <cdr:from>
      <cdr:x>0.09257</cdr:x>
      <cdr:y>0.16701</cdr:y>
    </cdr:from>
    <cdr:to>
      <cdr:x>0.1655</cdr:x>
      <cdr:y>0.17946</cdr:y>
    </cdr:to>
    <cdr:cxnSp macro="">
      <cdr:nvCxnSpPr>
        <cdr:cNvPr id="75" name="Straight Connector 74">
          <a:extLst xmlns:a="http://schemas.openxmlformats.org/drawingml/2006/main">
            <a:ext uri="{FF2B5EF4-FFF2-40B4-BE49-F238E27FC236}">
              <a16:creationId xmlns:a16="http://schemas.microsoft.com/office/drawing/2014/main" id="{CBDD79A2-2212-490E-AC4C-EEF4A91CF037}"/>
            </a:ext>
          </a:extLst>
        </cdr:cNvPr>
        <cdr:cNvCxnSpPr/>
      </cdr:nvCxnSpPr>
      <cdr:spPr>
        <a:xfrm xmlns:a="http://schemas.openxmlformats.org/drawingml/2006/main" flipV="1">
          <a:off x="838200" y="1022336"/>
          <a:ext cx="660419" cy="76214"/>
        </a:xfrm>
        <a:prstGeom xmlns:a="http://schemas.openxmlformats.org/drawingml/2006/main" prst="line">
          <a:avLst/>
        </a:prstGeom>
        <a:ln xmlns:a="http://schemas.openxmlformats.org/drawingml/2006/main" w="15875">
          <a:solidFill>
            <a:schemeClr val="bg1">
              <a:lumMod val="75000"/>
            </a:schemeClr>
          </a:solidFill>
          <a:headEnd type="ova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0.09642</cdr:x>
      <cdr:y>0.24742</cdr:y>
    </cdr:from>
    <cdr:to>
      <cdr:x>0.1456</cdr:x>
      <cdr:y>0.28786</cdr:y>
    </cdr:to>
    <cdr:sp macro="" textlink="">
      <cdr:nvSpPr>
        <cdr:cNvPr id="96" name="TextBox 1">
          <a:extLst xmlns:a="http://schemas.openxmlformats.org/drawingml/2006/main">
            <a:ext uri="{FF2B5EF4-FFF2-40B4-BE49-F238E27FC236}">
              <a16:creationId xmlns:a16="http://schemas.microsoft.com/office/drawing/2014/main" id="{C7DC1744-E90C-441A-9A42-B11F287A8B43}"/>
            </a:ext>
          </a:extLst>
        </cdr:cNvPr>
        <cdr:cNvSpPr txBox="1"/>
      </cdr:nvSpPr>
      <cdr:spPr>
        <a:xfrm xmlns:a="http://schemas.openxmlformats.org/drawingml/2006/main">
          <a:off x="873108" y="1514581"/>
          <a:ext cx="445330" cy="24755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a:solidFill>
                <a:schemeClr val="tx1">
                  <a:lumMod val="50000"/>
                  <a:lumOff val="50000"/>
                </a:schemeClr>
              </a:solidFill>
            </a:rPr>
            <a:t>WC</a:t>
          </a:r>
        </a:p>
      </cdr:txBody>
    </cdr:sp>
  </cdr:relSizeAnchor>
  <cdr:relSizeAnchor xmlns:cdr="http://schemas.openxmlformats.org/drawingml/2006/chartDrawing">
    <cdr:from>
      <cdr:x>0.10576</cdr:x>
      <cdr:y>0.69041</cdr:y>
    </cdr:from>
    <cdr:to>
      <cdr:x>0.15516</cdr:x>
      <cdr:y>0.74073</cdr:y>
    </cdr:to>
    <cdr:sp macro="" textlink="">
      <cdr:nvSpPr>
        <cdr:cNvPr id="52" name="TextBox 1">
          <a:extLst xmlns:a="http://schemas.openxmlformats.org/drawingml/2006/main">
            <a:ext uri="{FF2B5EF4-FFF2-40B4-BE49-F238E27FC236}">
              <a16:creationId xmlns:a16="http://schemas.microsoft.com/office/drawing/2014/main" id="{9ABD66E5-C519-499F-BD7E-A9212C3FAC28}"/>
            </a:ext>
          </a:extLst>
        </cdr:cNvPr>
        <cdr:cNvSpPr txBox="1"/>
      </cdr:nvSpPr>
      <cdr:spPr>
        <a:xfrm xmlns:a="http://schemas.openxmlformats.org/drawingml/2006/main">
          <a:off x="957661" y="4246959"/>
          <a:ext cx="447322" cy="309535"/>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a:solidFill>
                <a:schemeClr val="tx1">
                  <a:lumMod val="50000"/>
                  <a:lumOff val="50000"/>
                </a:schemeClr>
              </a:solidFill>
            </a:rPr>
            <a:t>SC</a:t>
          </a:r>
        </a:p>
      </cdr:txBody>
    </cdr:sp>
  </cdr:relSizeAnchor>
  <cdr:relSizeAnchor xmlns:cdr="http://schemas.openxmlformats.org/drawingml/2006/chartDrawing">
    <cdr:from>
      <cdr:x>0.1802</cdr:x>
      <cdr:y>0.19696</cdr:y>
    </cdr:from>
    <cdr:to>
      <cdr:x>0.20754</cdr:x>
      <cdr:y>0.22499</cdr:y>
    </cdr:to>
    <cdr:sp macro="" textlink="">
      <cdr:nvSpPr>
        <cdr:cNvPr id="43" name="Isosceles Triangle 42">
          <a:extLst xmlns:a="http://schemas.openxmlformats.org/drawingml/2006/main">
            <a:ext uri="{FF2B5EF4-FFF2-40B4-BE49-F238E27FC236}">
              <a16:creationId xmlns:a16="http://schemas.microsoft.com/office/drawing/2014/main" id="{47F4CD22-04A4-4EAD-B09A-00AF37D762C4}"/>
            </a:ext>
          </a:extLst>
        </cdr:cNvPr>
        <cdr:cNvSpPr/>
      </cdr:nvSpPr>
      <cdr:spPr>
        <a:xfrm xmlns:a="http://schemas.openxmlformats.org/drawingml/2006/main" rot="15995818">
          <a:off x="1669327" y="1173997"/>
          <a:ext cx="172399" cy="247580"/>
        </a:xfrm>
        <a:prstGeom xmlns:a="http://schemas.openxmlformats.org/drawingml/2006/main" prst="triangle">
          <a:avLst/>
        </a:prstGeom>
        <a:solidFill xmlns:a="http://schemas.openxmlformats.org/drawingml/2006/main">
          <a:schemeClr val="bg1">
            <a:lumMod val="85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0.15758</cdr:x>
      <cdr:y>0.14113</cdr:y>
    </cdr:from>
    <cdr:to>
      <cdr:x>0.20848</cdr:x>
      <cdr:y>0.895</cdr:y>
    </cdr:to>
    <cdr:sp macro="" textlink="">
      <cdr:nvSpPr>
        <cdr:cNvPr id="16" name="Rectangle 15">
          <a:extLst xmlns:a="http://schemas.openxmlformats.org/drawingml/2006/main">
            <a:ext uri="{FF2B5EF4-FFF2-40B4-BE49-F238E27FC236}">
              <a16:creationId xmlns:a16="http://schemas.microsoft.com/office/drawing/2014/main" id="{BF3EB154-EA52-4063-8859-1234205635A5}"/>
            </a:ext>
          </a:extLst>
        </cdr:cNvPr>
        <cdr:cNvSpPr/>
      </cdr:nvSpPr>
      <cdr:spPr>
        <a:xfrm xmlns:a="http://schemas.openxmlformats.org/drawingml/2006/main">
          <a:off x="1426936" y="868135"/>
          <a:ext cx="460830" cy="4637315"/>
        </a:xfrm>
        <a:prstGeom xmlns:a="http://schemas.openxmlformats.org/drawingml/2006/main" prst="rect">
          <a:avLst/>
        </a:prstGeom>
        <a:noFill xmlns:a="http://schemas.openxmlformats.org/drawingml/2006/main"/>
        <a:ln xmlns:a="http://schemas.openxmlformats.org/drawingml/2006/main">
          <a:solidFill>
            <a:schemeClr val="bg1">
              <a:lumMod val="8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1.10435E-7</cdr:x>
      <cdr:y>0.92211</cdr:y>
    </cdr:from>
    <cdr:to>
      <cdr:x>0.21248</cdr:x>
      <cdr:y>1</cdr:y>
    </cdr:to>
    <cdr:sp macro="" textlink="">
      <cdr:nvSpPr>
        <cdr:cNvPr id="67" name="TextBox 1">
          <a:extLst xmlns:a="http://schemas.openxmlformats.org/drawingml/2006/main">
            <a:ext uri="{FF2B5EF4-FFF2-40B4-BE49-F238E27FC236}">
              <a16:creationId xmlns:a16="http://schemas.microsoft.com/office/drawing/2014/main" id="{584A6147-347D-4239-94C4-D914FD4C6341}"/>
            </a:ext>
          </a:extLst>
        </cdr:cNvPr>
        <cdr:cNvSpPr txBox="1"/>
      </cdr:nvSpPr>
      <cdr:spPr>
        <a:xfrm xmlns:a="http://schemas.openxmlformats.org/drawingml/2006/main">
          <a:off x="1" y="5644607"/>
          <a:ext cx="1924049" cy="476793"/>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300" b="1">
              <a:solidFill>
                <a:schemeClr val="tx1">
                  <a:lumMod val="75000"/>
                  <a:lumOff val="25000"/>
                </a:schemeClr>
              </a:solidFill>
            </a:rPr>
            <a:t>Public political</a:t>
          </a:r>
        </a:p>
        <a:p xmlns:a="http://schemas.openxmlformats.org/drawingml/2006/main">
          <a:pPr algn="l"/>
          <a:r>
            <a:rPr lang="en-GB" sz="1300" b="1">
              <a:solidFill>
                <a:schemeClr val="tx1">
                  <a:lumMod val="75000"/>
                  <a:lumOff val="25000"/>
                </a:schemeClr>
              </a:solidFill>
            </a:rPr>
            <a:t>    alignment ----------&gt;</a:t>
          </a:r>
        </a:p>
      </cdr:txBody>
    </cdr:sp>
  </cdr:relSizeAnchor>
  <cdr:relSizeAnchor xmlns:cdr="http://schemas.openxmlformats.org/drawingml/2006/chartDrawing">
    <cdr:from>
      <cdr:x>0.18067</cdr:x>
      <cdr:y>0.94606</cdr:y>
    </cdr:from>
    <cdr:to>
      <cdr:x>0.31535</cdr:x>
      <cdr:y>1</cdr:y>
    </cdr:to>
    <cdr:sp macro="" textlink="">
      <cdr:nvSpPr>
        <cdr:cNvPr id="20" name="TextBox 19">
          <a:extLst xmlns:a="http://schemas.openxmlformats.org/drawingml/2006/main">
            <a:ext uri="{FF2B5EF4-FFF2-40B4-BE49-F238E27FC236}">
              <a16:creationId xmlns:a16="http://schemas.microsoft.com/office/drawing/2014/main" id="{7E3CB912-90F1-4C06-BD85-B875F549DA11}"/>
            </a:ext>
          </a:extLst>
        </cdr:cNvPr>
        <cdr:cNvSpPr txBox="1"/>
      </cdr:nvSpPr>
      <cdr:spPr>
        <a:xfrm xmlns:a="http://schemas.openxmlformats.org/drawingml/2006/main">
          <a:off x="1635985" y="5791200"/>
          <a:ext cx="1219541" cy="33020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GB" sz="1600" b="1">
              <a:solidFill>
                <a:schemeClr val="tx1">
                  <a:lumMod val="85000"/>
                  <a:lumOff val="15000"/>
                </a:schemeClr>
              </a:solidFill>
            </a:rPr>
            <a:t>Democrat</a:t>
          </a:r>
        </a:p>
      </cdr:txBody>
    </cdr:sp>
  </cdr:relSizeAnchor>
  <cdr:relSizeAnchor xmlns:cdr="http://schemas.openxmlformats.org/drawingml/2006/chartDrawing">
    <cdr:from>
      <cdr:x>0.1412</cdr:x>
      <cdr:y>0.85269</cdr:y>
    </cdr:from>
    <cdr:to>
      <cdr:x>0.24667</cdr:x>
      <cdr:y>0.85269</cdr:y>
    </cdr:to>
    <cdr:cxnSp macro="">
      <cdr:nvCxnSpPr>
        <cdr:cNvPr id="31" name="Straight Connector 30">
          <a:extLst xmlns:a="http://schemas.openxmlformats.org/drawingml/2006/main">
            <a:ext uri="{FF2B5EF4-FFF2-40B4-BE49-F238E27FC236}">
              <a16:creationId xmlns:a16="http://schemas.microsoft.com/office/drawing/2014/main" id="{ED49038A-1B14-4373-8136-9C95A57A10F4}"/>
            </a:ext>
          </a:extLst>
        </cdr:cNvPr>
        <cdr:cNvCxnSpPr/>
      </cdr:nvCxnSpPr>
      <cdr:spPr>
        <a:xfrm xmlns:a="http://schemas.openxmlformats.org/drawingml/2006/main" flipH="1" flipV="1">
          <a:off x="1279508" y="5219674"/>
          <a:ext cx="955711" cy="0"/>
        </a:xfrm>
        <a:prstGeom xmlns:a="http://schemas.openxmlformats.org/drawingml/2006/main" prst="line">
          <a:avLst/>
        </a:prstGeom>
        <a:ln xmlns:a="http://schemas.openxmlformats.org/drawingml/2006/main" w="2222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0.14226</cdr:x>
      <cdr:y>0.49767</cdr:y>
    </cdr:from>
    <cdr:to>
      <cdr:x>0.24387</cdr:x>
      <cdr:y>0.49871</cdr:y>
    </cdr:to>
    <cdr:cxnSp macro="">
      <cdr:nvCxnSpPr>
        <cdr:cNvPr id="34" name="Straight Connector 33">
          <a:extLst xmlns:a="http://schemas.openxmlformats.org/drawingml/2006/main">
            <a:ext uri="{FF2B5EF4-FFF2-40B4-BE49-F238E27FC236}">
              <a16:creationId xmlns:a16="http://schemas.microsoft.com/office/drawing/2014/main" id="{B3C69591-CFCD-44E9-9B16-B7393EABE675}"/>
            </a:ext>
          </a:extLst>
        </cdr:cNvPr>
        <cdr:cNvCxnSpPr/>
      </cdr:nvCxnSpPr>
      <cdr:spPr>
        <a:xfrm xmlns:a="http://schemas.openxmlformats.org/drawingml/2006/main" flipH="1" flipV="1">
          <a:off x="1289078" y="3046424"/>
          <a:ext cx="920734" cy="6367"/>
        </a:xfrm>
        <a:prstGeom xmlns:a="http://schemas.openxmlformats.org/drawingml/2006/main" prst="line">
          <a:avLst/>
        </a:prstGeom>
        <a:ln xmlns:a="http://schemas.openxmlformats.org/drawingml/2006/main" w="2222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0.14556</cdr:x>
      <cdr:y>0.68146</cdr:y>
    </cdr:from>
    <cdr:to>
      <cdr:x>0.24294</cdr:x>
      <cdr:y>0.71627</cdr:y>
    </cdr:to>
    <cdr:cxnSp macro="">
      <cdr:nvCxnSpPr>
        <cdr:cNvPr id="40" name="Straight Connector 39">
          <a:extLst xmlns:a="http://schemas.openxmlformats.org/drawingml/2006/main">
            <a:ext uri="{FF2B5EF4-FFF2-40B4-BE49-F238E27FC236}">
              <a16:creationId xmlns:a16="http://schemas.microsoft.com/office/drawing/2014/main" id="{96F5D6B6-345E-401C-8641-FA92D15BBDA1}"/>
            </a:ext>
          </a:extLst>
        </cdr:cNvPr>
        <cdr:cNvCxnSpPr/>
      </cdr:nvCxnSpPr>
      <cdr:spPr>
        <a:xfrm xmlns:a="http://schemas.openxmlformats.org/drawingml/2006/main" flipH="1">
          <a:off x="1318079" y="4191907"/>
          <a:ext cx="881744" cy="214086"/>
        </a:xfrm>
        <a:prstGeom xmlns:a="http://schemas.openxmlformats.org/drawingml/2006/main" prst="line">
          <a:avLst/>
        </a:prstGeom>
        <a:ln xmlns:a="http://schemas.openxmlformats.org/drawingml/2006/main" w="2222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0.12903</cdr:x>
      <cdr:y>0.30498</cdr:y>
    </cdr:from>
    <cdr:to>
      <cdr:x>0.24264</cdr:x>
      <cdr:y>0.31846</cdr:y>
    </cdr:to>
    <cdr:cxnSp macro="">
      <cdr:nvCxnSpPr>
        <cdr:cNvPr id="45" name="Straight Connector 44">
          <a:extLst xmlns:a="http://schemas.openxmlformats.org/drawingml/2006/main">
            <a:ext uri="{FF2B5EF4-FFF2-40B4-BE49-F238E27FC236}">
              <a16:creationId xmlns:a16="http://schemas.microsoft.com/office/drawing/2014/main" id="{96F5D6B6-345E-401C-8641-FA92D15BBDA1}"/>
            </a:ext>
          </a:extLst>
        </cdr:cNvPr>
        <cdr:cNvCxnSpPr/>
      </cdr:nvCxnSpPr>
      <cdr:spPr>
        <a:xfrm xmlns:a="http://schemas.openxmlformats.org/drawingml/2006/main" flipH="1">
          <a:off x="1168400" y="1866900"/>
          <a:ext cx="1028700" cy="82550"/>
        </a:xfrm>
        <a:prstGeom xmlns:a="http://schemas.openxmlformats.org/drawingml/2006/main" prst="line">
          <a:avLst/>
        </a:prstGeom>
        <a:ln xmlns:a="http://schemas.openxmlformats.org/drawingml/2006/main" w="2222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0.14972</cdr:x>
      <cdr:y>0.41079</cdr:y>
    </cdr:from>
    <cdr:to>
      <cdr:x>0.24282</cdr:x>
      <cdr:y>0.41701</cdr:y>
    </cdr:to>
    <cdr:cxnSp macro="">
      <cdr:nvCxnSpPr>
        <cdr:cNvPr id="46" name="Straight Connector 45">
          <a:extLst xmlns:a="http://schemas.openxmlformats.org/drawingml/2006/main">
            <a:ext uri="{FF2B5EF4-FFF2-40B4-BE49-F238E27FC236}">
              <a16:creationId xmlns:a16="http://schemas.microsoft.com/office/drawing/2014/main" id="{96F5D6B6-345E-401C-8641-FA92D15BBDA1}"/>
            </a:ext>
          </a:extLst>
        </cdr:cNvPr>
        <cdr:cNvCxnSpPr/>
      </cdr:nvCxnSpPr>
      <cdr:spPr>
        <a:xfrm xmlns:a="http://schemas.openxmlformats.org/drawingml/2006/main" flipH="1" flipV="1">
          <a:off x="1355725" y="2514600"/>
          <a:ext cx="843034" cy="38086"/>
        </a:xfrm>
        <a:prstGeom xmlns:a="http://schemas.openxmlformats.org/drawingml/2006/main" prst="line">
          <a:avLst/>
        </a:prstGeom>
        <a:ln xmlns:a="http://schemas.openxmlformats.org/drawingml/2006/main" w="2222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0.17111</cdr:x>
      <cdr:y>0.27031</cdr:y>
    </cdr:from>
    <cdr:to>
      <cdr:x>0.24414</cdr:x>
      <cdr:y>0.3029</cdr:y>
    </cdr:to>
    <cdr:cxnSp macro="">
      <cdr:nvCxnSpPr>
        <cdr:cNvPr id="71" name="Straight Connector 70">
          <a:extLst xmlns:a="http://schemas.openxmlformats.org/drawingml/2006/main">
            <a:ext uri="{FF2B5EF4-FFF2-40B4-BE49-F238E27FC236}">
              <a16:creationId xmlns:a16="http://schemas.microsoft.com/office/drawing/2014/main" id="{0B524BB8-6F9A-451B-9EAD-B48D155AB834}"/>
            </a:ext>
          </a:extLst>
        </cdr:cNvPr>
        <cdr:cNvCxnSpPr/>
      </cdr:nvCxnSpPr>
      <cdr:spPr>
        <a:xfrm xmlns:a="http://schemas.openxmlformats.org/drawingml/2006/main" flipH="1">
          <a:off x="1549400" y="1654676"/>
          <a:ext cx="661312" cy="199524"/>
        </a:xfrm>
        <a:prstGeom xmlns:a="http://schemas.openxmlformats.org/drawingml/2006/main" prst="line">
          <a:avLst/>
        </a:prstGeom>
        <a:ln xmlns:a="http://schemas.openxmlformats.org/drawingml/2006/main" w="2222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0.18255</cdr:x>
      <cdr:y>0.12422</cdr:y>
    </cdr:from>
    <cdr:to>
      <cdr:x>0.18325</cdr:x>
      <cdr:y>0.91909</cdr:y>
    </cdr:to>
    <cdr:cxnSp macro="">
      <cdr:nvCxnSpPr>
        <cdr:cNvPr id="4" name="Straight Connector 3">
          <a:extLst xmlns:a="http://schemas.openxmlformats.org/drawingml/2006/main">
            <a:ext uri="{FF2B5EF4-FFF2-40B4-BE49-F238E27FC236}">
              <a16:creationId xmlns:a16="http://schemas.microsoft.com/office/drawing/2014/main" id="{9EC9E893-7DB8-4FD5-8D95-149273E37776}"/>
            </a:ext>
          </a:extLst>
        </cdr:cNvPr>
        <cdr:cNvCxnSpPr/>
      </cdr:nvCxnSpPr>
      <cdr:spPr>
        <a:xfrm xmlns:a="http://schemas.openxmlformats.org/drawingml/2006/main">
          <a:off x="1654175" y="760413"/>
          <a:ext cx="6350" cy="4865687"/>
        </a:xfrm>
        <a:prstGeom xmlns:a="http://schemas.openxmlformats.org/drawingml/2006/main" prst="line">
          <a:avLst/>
        </a:prstGeom>
        <a:ln xmlns:a="http://schemas.openxmlformats.org/drawingml/2006/main" w="2222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0.15849</cdr:x>
      <cdr:y>0.94087</cdr:y>
    </cdr:from>
    <cdr:to>
      <cdr:x>0.21003</cdr:x>
      <cdr:y>0.94139</cdr:y>
    </cdr:to>
    <cdr:cxnSp macro="">
      <cdr:nvCxnSpPr>
        <cdr:cNvPr id="37" name="Straight Connector 36">
          <a:extLst xmlns:a="http://schemas.openxmlformats.org/drawingml/2006/main">
            <a:ext uri="{FF2B5EF4-FFF2-40B4-BE49-F238E27FC236}">
              <a16:creationId xmlns:a16="http://schemas.microsoft.com/office/drawing/2014/main" id="{0DAA7A7C-7558-46D5-97EE-AA55B96018E3}"/>
            </a:ext>
          </a:extLst>
        </cdr:cNvPr>
        <cdr:cNvCxnSpPr/>
      </cdr:nvCxnSpPr>
      <cdr:spPr>
        <a:xfrm xmlns:a="http://schemas.openxmlformats.org/drawingml/2006/main">
          <a:off x="1435100" y="5759453"/>
          <a:ext cx="466725" cy="3172"/>
        </a:xfrm>
        <a:prstGeom xmlns:a="http://schemas.openxmlformats.org/drawingml/2006/main" prst="line">
          <a:avLst/>
        </a:prstGeom>
        <a:ln xmlns:a="http://schemas.openxmlformats.org/drawingml/2006/main">
          <a:solidFill>
            <a:schemeClr val="bg2">
              <a:lumMod val="9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0.15864</cdr:x>
      <cdr:y>0.19682</cdr:y>
    </cdr:from>
    <cdr:to>
      <cdr:x>0.17904</cdr:x>
      <cdr:y>0.22129</cdr:y>
    </cdr:to>
    <cdr:sp macro="" textlink="">
      <cdr:nvSpPr>
        <cdr:cNvPr id="80" name="Isosceles Triangle 79">
          <a:extLst xmlns:a="http://schemas.openxmlformats.org/drawingml/2006/main">
            <a:ext uri="{FF2B5EF4-FFF2-40B4-BE49-F238E27FC236}">
              <a16:creationId xmlns:a16="http://schemas.microsoft.com/office/drawing/2014/main" id="{04F9E9E6-297C-426D-863E-79DFE18BD9BD}"/>
            </a:ext>
          </a:extLst>
        </cdr:cNvPr>
        <cdr:cNvSpPr/>
      </cdr:nvSpPr>
      <cdr:spPr>
        <a:xfrm xmlns:a="http://schemas.openxmlformats.org/drawingml/2006/main" rot="5737032">
          <a:off x="1453973" y="1187382"/>
          <a:ext cx="149759" cy="184676"/>
        </a:xfrm>
        <a:prstGeom xmlns:a="http://schemas.openxmlformats.org/drawingml/2006/main" prst="triangle">
          <a:avLst/>
        </a:prstGeom>
        <a:solidFill xmlns:a="http://schemas.openxmlformats.org/drawingml/2006/main">
          <a:schemeClr val="bg1">
            <a:lumMod val="85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cdr:x>
      <cdr:y>0</cdr:y>
    </cdr:from>
    <cdr:to>
      <cdr:x>0.95863</cdr:x>
      <cdr:y>0.11826</cdr:y>
    </cdr:to>
    <cdr:sp macro="" textlink="">
      <cdr:nvSpPr>
        <cdr:cNvPr id="2" name="TextBox 1">
          <a:extLst xmlns:a="http://schemas.openxmlformats.org/drawingml/2006/main">
            <a:ext uri="{FF2B5EF4-FFF2-40B4-BE49-F238E27FC236}">
              <a16:creationId xmlns:a16="http://schemas.microsoft.com/office/drawing/2014/main" id="{AE585F5B-CD1D-4B8F-B2EB-AB1B1058FCC7}"/>
            </a:ext>
          </a:extLst>
        </cdr:cNvPr>
        <cdr:cNvSpPr txBox="1"/>
      </cdr:nvSpPr>
      <cdr:spPr>
        <a:xfrm xmlns:a="http://schemas.openxmlformats.org/drawingml/2006/main">
          <a:off x="0" y="0"/>
          <a:ext cx="8680450" cy="723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800" b="0">
              <a:effectLst/>
              <a:latin typeface="+mn-lt"/>
              <a:ea typeface="+mn-ea"/>
              <a:cs typeface="+mn-cs"/>
            </a:rPr>
            <a:t>For US Dem,</a:t>
          </a:r>
          <a:r>
            <a:rPr lang="en-GB" sz="1800" b="0" baseline="0">
              <a:effectLst/>
              <a:latin typeface="+mn-lt"/>
              <a:ea typeface="+mn-ea"/>
              <a:cs typeface="+mn-cs"/>
            </a:rPr>
            <a:t> </a:t>
          </a:r>
          <a:r>
            <a:rPr lang="en-GB" sz="1800" b="0">
              <a:effectLst/>
              <a:latin typeface="+mn-lt"/>
              <a:ea typeface="+mn-ea"/>
              <a:cs typeface="+mn-cs"/>
            </a:rPr>
            <a:t>Indy,</a:t>
          </a:r>
          <a:r>
            <a:rPr lang="en-GB" sz="1800" b="0" baseline="0">
              <a:effectLst/>
              <a:latin typeface="+mn-lt"/>
              <a:ea typeface="+mn-ea"/>
              <a:cs typeface="+mn-cs"/>
            </a:rPr>
            <a:t> &amp;</a:t>
          </a:r>
          <a:r>
            <a:rPr lang="en-GB" sz="1800" b="0">
              <a:effectLst/>
              <a:latin typeface="+mn-lt"/>
              <a:ea typeface="+mn-ea"/>
              <a:cs typeface="+mn-cs"/>
            </a:rPr>
            <a:t> Rep aligned Public</a:t>
          </a:r>
          <a:r>
            <a:rPr lang="en-GB" sz="1800" b="0" baseline="0">
              <a:effectLst/>
              <a:latin typeface="+mn-lt"/>
              <a:ea typeface="+mn-ea"/>
              <a:cs typeface="+mn-cs"/>
            </a:rPr>
            <a:t>,</a:t>
          </a:r>
          <a:r>
            <a:rPr lang="en-GB" sz="1800" b="0">
              <a:effectLst/>
              <a:latin typeface="+mn-lt"/>
              <a:ea typeface="+mn-ea"/>
              <a:cs typeface="+mn-cs"/>
            </a:rPr>
            <a:t> 'Climate-change most endorsing' responses  to </a:t>
          </a:r>
          <a:r>
            <a:rPr lang="en-GB" sz="1800" b="0" i="1">
              <a:effectLst/>
              <a:latin typeface="+mn-lt"/>
              <a:ea typeface="+mn-ea"/>
              <a:cs typeface="+mn-cs"/>
            </a:rPr>
            <a:t>Reality-Constrained</a:t>
          </a:r>
          <a:r>
            <a:rPr lang="en-GB" sz="1800" b="0">
              <a:effectLst/>
              <a:latin typeface="+mn-lt"/>
              <a:ea typeface="+mn-ea"/>
              <a:cs typeface="+mn-cs"/>
            </a:rPr>
            <a:t> (light-grey), and </a:t>
          </a:r>
          <a:r>
            <a:rPr lang="en-GB" sz="1800" b="0" i="1">
              <a:effectLst/>
              <a:latin typeface="+mn-lt"/>
              <a:ea typeface="+mn-ea"/>
              <a:cs typeface="+mn-cs"/>
            </a:rPr>
            <a:t>Unconstrained</a:t>
          </a:r>
          <a:r>
            <a:rPr lang="en-GB" sz="1800" b="0">
              <a:effectLst/>
              <a:latin typeface="+mn-lt"/>
              <a:ea typeface="+mn-ea"/>
              <a:cs typeface="+mn-cs"/>
            </a:rPr>
            <a:t> (dark-grey),</a:t>
          </a:r>
          <a:r>
            <a:rPr lang="en-GB" sz="1800" b="0" baseline="0">
              <a:effectLst/>
              <a:latin typeface="+mn-lt"/>
              <a:ea typeface="+mn-ea"/>
              <a:cs typeface="+mn-cs"/>
            </a:rPr>
            <a:t> climate-survey questions</a:t>
          </a:r>
          <a:endParaRPr lang="en-GB" sz="1800"/>
        </a:p>
      </cdr:txBody>
    </cdr:sp>
  </cdr:relSizeAnchor>
  <cdr:relSizeAnchor xmlns:cdr="http://schemas.openxmlformats.org/drawingml/2006/chartDrawing">
    <cdr:from>
      <cdr:x>0.02244</cdr:x>
      <cdr:y>0.31535</cdr:y>
    </cdr:from>
    <cdr:to>
      <cdr:x>0.13815</cdr:x>
      <cdr:y>0.39004</cdr:y>
    </cdr:to>
    <cdr:sp macro="" textlink="">
      <cdr:nvSpPr>
        <cdr:cNvPr id="11" name="TextBox 1">
          <a:extLst xmlns:a="http://schemas.openxmlformats.org/drawingml/2006/main">
            <a:ext uri="{FF2B5EF4-FFF2-40B4-BE49-F238E27FC236}">
              <a16:creationId xmlns:a16="http://schemas.microsoft.com/office/drawing/2014/main" id="{F8543655-D705-B646-133E-329EE7C37D4B}"/>
            </a:ext>
          </a:extLst>
        </cdr:cNvPr>
        <cdr:cNvSpPr txBox="1"/>
      </cdr:nvSpPr>
      <cdr:spPr>
        <a:xfrm xmlns:a="http://schemas.openxmlformats.org/drawingml/2006/main">
          <a:off x="203200" y="1930400"/>
          <a:ext cx="1047750" cy="457200"/>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ct val="90000"/>
            </a:lnSpc>
          </a:pPr>
          <a:r>
            <a:rPr lang="en-GB" sz="1200" b="0" u="none" baseline="0">
              <a:solidFill>
                <a:schemeClr val="tx1">
                  <a:lumMod val="85000"/>
                  <a:lumOff val="15000"/>
                </a:schemeClr>
              </a:solidFill>
            </a:rPr>
            <a:t>(Points to WA average)</a:t>
          </a:r>
        </a:p>
      </cdr:txBody>
    </cdr:sp>
  </cdr:relSizeAnchor>
</c:userShapes>
</file>

<file path=xl/drawings/drawing95.xml><?xml version="1.0" encoding="utf-8"?>
<c:userShapes xmlns:c="http://schemas.openxmlformats.org/drawingml/2006/chart">
  <cdr:relSizeAnchor xmlns:cdr="http://schemas.openxmlformats.org/drawingml/2006/chartDrawing">
    <cdr:from>
      <cdr:x>0.87044</cdr:x>
      <cdr:y>0.76805</cdr:y>
    </cdr:from>
    <cdr:to>
      <cdr:x>0.92828</cdr:x>
      <cdr:y>0.81308</cdr:y>
    </cdr:to>
    <cdr:sp macro="" textlink="">
      <cdr:nvSpPr>
        <cdr:cNvPr id="9" name="TextBox 1">
          <a:extLst xmlns:a="http://schemas.openxmlformats.org/drawingml/2006/main">
            <a:ext uri="{FF2B5EF4-FFF2-40B4-BE49-F238E27FC236}">
              <a16:creationId xmlns:a16="http://schemas.microsoft.com/office/drawing/2014/main" id="{D482CAD5-4F5A-4914-9450-2C2CBA1B7FAE}"/>
            </a:ext>
          </a:extLst>
        </cdr:cNvPr>
        <cdr:cNvSpPr txBox="1"/>
      </cdr:nvSpPr>
      <cdr:spPr>
        <a:xfrm xmlns:a="http://schemas.openxmlformats.org/drawingml/2006/main">
          <a:off x="9556717" y="5740373"/>
          <a:ext cx="635034" cy="33655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1" u="none" baseline="0">
              <a:solidFill>
                <a:schemeClr val="bg1">
                  <a:lumMod val="65000"/>
                </a:schemeClr>
              </a:solidFill>
            </a:rPr>
            <a:t>'SC'</a:t>
          </a:r>
          <a:endParaRPr lang="en-GB" sz="1600" b="1" u="none">
            <a:solidFill>
              <a:schemeClr val="bg1">
                <a:lumMod val="65000"/>
              </a:schemeClr>
            </a:solidFill>
          </a:endParaRPr>
        </a:p>
      </cdr:txBody>
    </cdr:sp>
  </cdr:relSizeAnchor>
  <cdr:relSizeAnchor xmlns:cdr="http://schemas.openxmlformats.org/drawingml/2006/chartDrawing">
    <cdr:from>
      <cdr:x>0.87275</cdr:x>
      <cdr:y>0.20051</cdr:y>
    </cdr:from>
    <cdr:to>
      <cdr:x>0.93059</cdr:x>
      <cdr:y>0.24553</cdr:y>
    </cdr:to>
    <cdr:sp macro="" textlink="">
      <cdr:nvSpPr>
        <cdr:cNvPr id="10" name="TextBox 1">
          <a:extLst xmlns:a="http://schemas.openxmlformats.org/drawingml/2006/main">
            <a:ext uri="{FF2B5EF4-FFF2-40B4-BE49-F238E27FC236}">
              <a16:creationId xmlns:a16="http://schemas.microsoft.com/office/drawing/2014/main" id="{D482CAD5-4F5A-4914-9450-2C2CBA1B7FAE}"/>
            </a:ext>
          </a:extLst>
        </cdr:cNvPr>
        <cdr:cNvSpPr txBox="1"/>
      </cdr:nvSpPr>
      <cdr:spPr>
        <a:xfrm xmlns:a="http://schemas.openxmlformats.org/drawingml/2006/main">
          <a:off x="9582103" y="1498636"/>
          <a:ext cx="635034" cy="3364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1" u="none" baseline="0">
              <a:solidFill>
                <a:schemeClr val="tx1">
                  <a:lumMod val="85000"/>
                  <a:lumOff val="15000"/>
                </a:schemeClr>
              </a:solidFill>
            </a:rPr>
            <a:t>'WA'</a:t>
          </a:r>
          <a:endParaRPr lang="en-GB" sz="1600" b="1" u="none">
            <a:solidFill>
              <a:schemeClr val="tx1">
                <a:lumMod val="85000"/>
                <a:lumOff val="15000"/>
              </a:schemeClr>
            </a:solidFill>
          </a:endParaRPr>
        </a:p>
      </cdr:txBody>
    </cdr:sp>
  </cdr:relSizeAnchor>
</c:userShapes>
</file>

<file path=xl/drawings/drawing96.xml><?xml version="1.0" encoding="utf-8"?>
<c:userShapes xmlns:c="http://schemas.openxmlformats.org/drawingml/2006/chart">
  <cdr:relSizeAnchor xmlns:cdr="http://schemas.openxmlformats.org/drawingml/2006/chartDrawing">
    <cdr:from>
      <cdr:x>0.84681</cdr:x>
      <cdr:y>0.70118</cdr:y>
    </cdr:from>
    <cdr:to>
      <cdr:x>0.9571</cdr:x>
      <cdr:y>0.79668</cdr:y>
    </cdr:to>
    <cdr:sp macro="" textlink="">
      <cdr:nvSpPr>
        <cdr:cNvPr id="3" name="TextBox 1">
          <a:extLst xmlns:a="http://schemas.openxmlformats.org/drawingml/2006/main">
            <a:ext uri="{FF2B5EF4-FFF2-40B4-BE49-F238E27FC236}">
              <a16:creationId xmlns:a16="http://schemas.microsoft.com/office/drawing/2014/main" id="{34B6CEFC-9D02-4C16-8724-4ACC16E15DCC}"/>
            </a:ext>
          </a:extLst>
        </cdr:cNvPr>
        <cdr:cNvSpPr txBox="1"/>
      </cdr:nvSpPr>
      <cdr:spPr>
        <a:xfrm xmlns:a="http://schemas.openxmlformats.org/drawingml/2006/main">
          <a:off x="8775699" y="4730774"/>
          <a:ext cx="1142919" cy="6443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ct val="90000"/>
            </a:lnSpc>
          </a:pPr>
          <a:r>
            <a:rPr lang="en-GB" sz="1600" b="1">
              <a:solidFill>
                <a:schemeClr val="tx1">
                  <a:lumMod val="75000"/>
                  <a:lumOff val="25000"/>
                </a:schemeClr>
              </a:solidFill>
            </a:rPr>
            <a:t>R = 0.94</a:t>
          </a:r>
        </a:p>
        <a:p xmlns:a="http://schemas.openxmlformats.org/drawingml/2006/main">
          <a:pPr algn="ctr">
            <a:lnSpc>
              <a:spcPct val="90000"/>
            </a:lnSpc>
          </a:pPr>
          <a:r>
            <a:rPr lang="en-GB" sz="1600" b="1" u="none" baseline="0">
              <a:solidFill>
                <a:schemeClr val="tx1">
                  <a:lumMod val="75000"/>
                  <a:lumOff val="25000"/>
                </a:schemeClr>
              </a:solidFill>
            </a:rPr>
            <a:t>p = 2.2E-11</a:t>
          </a:r>
          <a:endParaRPr lang="en-GB" sz="1600" b="1" u="none">
            <a:solidFill>
              <a:schemeClr val="tx1">
                <a:lumMod val="75000"/>
                <a:lumOff val="25000"/>
              </a:schemeClr>
            </a:solidFill>
          </a:endParaRPr>
        </a:p>
      </cdr:txBody>
    </cdr:sp>
  </cdr:relSizeAnchor>
</c:userShapes>
</file>

<file path=xl/drawings/drawing97.xml><?xml version="1.0" encoding="utf-8"?>
<c:userShapes xmlns:c="http://schemas.openxmlformats.org/drawingml/2006/chart">
  <cdr:relSizeAnchor xmlns:cdr="http://schemas.openxmlformats.org/drawingml/2006/chartDrawing">
    <cdr:from>
      <cdr:x>0.83293</cdr:x>
      <cdr:y>0.25843</cdr:y>
    </cdr:from>
    <cdr:to>
      <cdr:x>0.94168</cdr:x>
      <cdr:y>0.34656</cdr:y>
    </cdr:to>
    <cdr:sp macro="" textlink="">
      <cdr:nvSpPr>
        <cdr:cNvPr id="2" name="TextBox 1">
          <a:extLst xmlns:a="http://schemas.openxmlformats.org/drawingml/2006/main">
            <a:ext uri="{FF2B5EF4-FFF2-40B4-BE49-F238E27FC236}">
              <a16:creationId xmlns:a16="http://schemas.microsoft.com/office/drawing/2014/main" id="{C91EE711-FDAC-4D5B-A462-826AE5B2578C}"/>
            </a:ext>
          </a:extLst>
        </cdr:cNvPr>
        <cdr:cNvSpPr txBox="1"/>
      </cdr:nvSpPr>
      <cdr:spPr>
        <a:xfrm xmlns:a="http://schemas.openxmlformats.org/drawingml/2006/main">
          <a:off x="8705850" y="2192417"/>
          <a:ext cx="1136650" cy="74765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1">
              <a:solidFill>
                <a:schemeClr val="tx1">
                  <a:lumMod val="75000"/>
                  <a:lumOff val="25000"/>
                </a:schemeClr>
              </a:solidFill>
            </a:rPr>
            <a:t>R</a:t>
          </a:r>
          <a:r>
            <a:rPr lang="en-GB" sz="1600" b="1" baseline="0">
              <a:solidFill>
                <a:schemeClr val="tx1">
                  <a:lumMod val="75000"/>
                  <a:lumOff val="25000"/>
                </a:schemeClr>
              </a:solidFill>
            </a:rPr>
            <a:t> </a:t>
          </a:r>
          <a:r>
            <a:rPr lang="en-GB" sz="1600" b="1">
              <a:solidFill>
                <a:schemeClr val="tx1">
                  <a:lumMod val="75000"/>
                  <a:lumOff val="25000"/>
                </a:schemeClr>
              </a:solidFill>
            </a:rPr>
            <a:t>= -0.76</a:t>
          </a:r>
        </a:p>
        <a:p xmlns:a="http://schemas.openxmlformats.org/drawingml/2006/main">
          <a:pPr algn="ctr"/>
          <a:r>
            <a:rPr lang="en-GB" sz="1600" b="1">
              <a:solidFill>
                <a:schemeClr val="tx1">
                  <a:lumMod val="75000"/>
                  <a:lumOff val="25000"/>
                </a:schemeClr>
              </a:solidFill>
            </a:rPr>
            <a:t>p = 5.7E-10 </a:t>
          </a:r>
        </a:p>
      </cdr:txBody>
    </cdr:sp>
  </cdr:relSizeAnchor>
</c:userShapes>
</file>

<file path=xl/drawings/drawing98.xml><?xml version="1.0" encoding="utf-8"?>
<c:userShapes xmlns:c="http://schemas.openxmlformats.org/drawingml/2006/chart">
  <cdr:relSizeAnchor xmlns:cdr="http://schemas.openxmlformats.org/drawingml/2006/chartDrawing">
    <cdr:from>
      <cdr:x>0.12044</cdr:x>
      <cdr:y>0.24552</cdr:y>
    </cdr:from>
    <cdr:to>
      <cdr:x>0.21326</cdr:x>
      <cdr:y>0.32055</cdr:y>
    </cdr:to>
    <cdr:sp macro="" textlink="">
      <cdr:nvSpPr>
        <cdr:cNvPr id="3" name="TextBox 1">
          <a:extLst xmlns:a="http://schemas.openxmlformats.org/drawingml/2006/main">
            <a:ext uri="{FF2B5EF4-FFF2-40B4-BE49-F238E27FC236}">
              <a16:creationId xmlns:a16="http://schemas.microsoft.com/office/drawing/2014/main" id="{114F2622-4C76-430F-A380-125EF6B98F34}"/>
            </a:ext>
          </a:extLst>
        </cdr:cNvPr>
        <cdr:cNvSpPr txBox="1"/>
      </cdr:nvSpPr>
      <cdr:spPr>
        <a:xfrm xmlns:a="http://schemas.openxmlformats.org/drawingml/2006/main">
          <a:off x="1384288" y="1828802"/>
          <a:ext cx="1066812" cy="558798"/>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a:solidFill>
                <a:schemeClr val="tx1">
                  <a:lumMod val="85000"/>
                  <a:lumOff val="15000"/>
                </a:schemeClr>
              </a:solidFill>
            </a:rPr>
            <a:t>R = 0.65</a:t>
          </a:r>
        </a:p>
        <a:p xmlns:a="http://schemas.openxmlformats.org/drawingml/2006/main">
          <a:pPr algn="ctr"/>
          <a:r>
            <a:rPr lang="en-GB" sz="1400" b="1">
              <a:solidFill>
                <a:schemeClr val="tx1">
                  <a:lumMod val="85000"/>
                  <a:lumOff val="15000"/>
                </a:schemeClr>
              </a:solidFill>
            </a:rPr>
            <a:t>p = 2.5E-5</a:t>
          </a:r>
        </a:p>
      </cdr:txBody>
    </cdr:sp>
  </cdr:relSizeAnchor>
  <cdr:relSizeAnchor xmlns:cdr="http://schemas.openxmlformats.org/drawingml/2006/chartDrawing">
    <cdr:from>
      <cdr:x>0.09392</cdr:x>
      <cdr:y>0.30435</cdr:y>
    </cdr:from>
    <cdr:to>
      <cdr:x>0.23204</cdr:x>
      <cdr:y>0.46462</cdr:y>
    </cdr:to>
    <cdr:sp macro="" textlink="">
      <cdr:nvSpPr>
        <cdr:cNvPr id="8" name="TextBox 1">
          <a:extLst xmlns:a="http://schemas.openxmlformats.org/drawingml/2006/main">
            <a:ext uri="{FF2B5EF4-FFF2-40B4-BE49-F238E27FC236}">
              <a16:creationId xmlns:a16="http://schemas.microsoft.com/office/drawing/2014/main" id="{38816811-B052-4096-8D44-0F084A7B0815}"/>
            </a:ext>
          </a:extLst>
        </cdr:cNvPr>
        <cdr:cNvSpPr txBox="1"/>
      </cdr:nvSpPr>
      <cdr:spPr>
        <a:xfrm xmlns:a="http://schemas.openxmlformats.org/drawingml/2006/main">
          <a:off x="1079500" y="2266950"/>
          <a:ext cx="1587500" cy="11938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ct val="90000"/>
            </a:lnSpc>
          </a:pPr>
          <a:r>
            <a:rPr lang="en-GB" sz="1600" b="1">
              <a:solidFill>
                <a:schemeClr val="tx1">
                  <a:lumMod val="85000"/>
                  <a:lumOff val="15000"/>
                </a:schemeClr>
              </a:solidFill>
            </a:rPr>
            <a:t>High</a:t>
          </a:r>
          <a:r>
            <a:rPr lang="en-GB" sz="1600" b="1" baseline="0">
              <a:solidFill>
                <a:schemeClr val="tx1">
                  <a:lumMod val="85000"/>
                  <a:lumOff val="15000"/>
                </a:schemeClr>
              </a:solidFill>
            </a:rPr>
            <a:t> rank number = high commitment;</a:t>
          </a:r>
        </a:p>
        <a:p xmlns:a="http://schemas.openxmlformats.org/drawingml/2006/main">
          <a:pPr algn="ctr">
            <a:lnSpc>
              <a:spcPct val="90000"/>
            </a:lnSpc>
          </a:pPr>
          <a:r>
            <a:rPr lang="en-GB" sz="1600" b="1" baseline="0">
              <a:solidFill>
                <a:schemeClr val="tx1">
                  <a:lumMod val="85000"/>
                  <a:lumOff val="15000"/>
                </a:schemeClr>
              </a:solidFill>
            </a:rPr>
            <a:t>35 nations</a:t>
          </a:r>
          <a:endParaRPr lang="en-GB" sz="1600" b="1">
            <a:solidFill>
              <a:schemeClr val="tx1">
                <a:lumMod val="85000"/>
                <a:lumOff val="15000"/>
              </a:schemeClr>
            </a:solidFill>
          </a:endParaRPr>
        </a:p>
      </cdr:txBody>
    </cdr:sp>
  </cdr:relSizeAnchor>
  <cdr:relSizeAnchor xmlns:cdr="http://schemas.openxmlformats.org/drawingml/2006/chartDrawing">
    <cdr:from>
      <cdr:x>0.06354</cdr:x>
      <cdr:y>0.66581</cdr:y>
    </cdr:from>
    <cdr:to>
      <cdr:x>0.23039</cdr:x>
      <cdr:y>0.87383</cdr:y>
    </cdr:to>
    <cdr:sp macro="" textlink="">
      <cdr:nvSpPr>
        <cdr:cNvPr id="9" name="TextBox 1">
          <a:extLst xmlns:a="http://schemas.openxmlformats.org/drawingml/2006/main">
            <a:ext uri="{FF2B5EF4-FFF2-40B4-BE49-F238E27FC236}">
              <a16:creationId xmlns:a16="http://schemas.microsoft.com/office/drawing/2014/main" id="{BF9DBF5B-DB23-4723-97E9-C12467928416}"/>
            </a:ext>
          </a:extLst>
        </cdr:cNvPr>
        <cdr:cNvSpPr txBox="1"/>
      </cdr:nvSpPr>
      <cdr:spPr>
        <a:xfrm xmlns:a="http://schemas.openxmlformats.org/drawingml/2006/main">
          <a:off x="730250" y="4959350"/>
          <a:ext cx="1917700" cy="15494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600" b="1">
              <a:solidFill>
                <a:schemeClr val="bg1">
                  <a:lumMod val="50000"/>
                </a:schemeClr>
              </a:solidFill>
            </a:rPr>
            <a:t>"How much of an impact, if any, do you believe climate change will have on your life?"</a:t>
          </a:r>
        </a:p>
      </cdr:txBody>
    </cdr:sp>
  </cdr:relSizeAnchor>
  <cdr:relSizeAnchor xmlns:cdr="http://schemas.openxmlformats.org/drawingml/2006/chartDrawing">
    <cdr:from>
      <cdr:x>0.76961</cdr:x>
      <cdr:y>0.18841</cdr:y>
    </cdr:from>
    <cdr:to>
      <cdr:x>0.93646</cdr:x>
      <cdr:y>0.39557</cdr:y>
    </cdr:to>
    <cdr:sp macro="" textlink="">
      <cdr:nvSpPr>
        <cdr:cNvPr id="10" name="TextBox 1">
          <a:extLst xmlns:a="http://schemas.openxmlformats.org/drawingml/2006/main">
            <a:ext uri="{FF2B5EF4-FFF2-40B4-BE49-F238E27FC236}">
              <a16:creationId xmlns:a16="http://schemas.microsoft.com/office/drawing/2014/main" id="{F0799CBE-755A-48EF-B527-2D19F8B66A65}"/>
            </a:ext>
          </a:extLst>
        </cdr:cNvPr>
        <cdr:cNvSpPr txBox="1"/>
      </cdr:nvSpPr>
      <cdr:spPr>
        <a:xfrm xmlns:a="http://schemas.openxmlformats.org/drawingml/2006/main">
          <a:off x="8845550" y="1403350"/>
          <a:ext cx="1917700" cy="154305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a:solidFill>
                <a:schemeClr val="bg1">
                  <a:lumMod val="50000"/>
                </a:schemeClr>
              </a:solidFill>
            </a:rPr>
            <a:t>R = 0.94</a:t>
          </a:r>
        </a:p>
        <a:p xmlns:a="http://schemas.openxmlformats.org/drawingml/2006/main">
          <a:pPr algn="ctr"/>
          <a:r>
            <a:rPr lang="en-GB" sz="1400" b="1">
              <a:solidFill>
                <a:schemeClr val="bg1">
                  <a:lumMod val="50000"/>
                </a:schemeClr>
              </a:solidFill>
            </a:rPr>
            <a:t>p = 2.2E-11</a:t>
          </a:r>
        </a:p>
        <a:p xmlns:a="http://schemas.openxmlformats.org/drawingml/2006/main">
          <a:pPr algn="ctr"/>
          <a:r>
            <a:rPr lang="en-GB" sz="1600" b="1">
              <a:solidFill>
                <a:schemeClr val="bg1">
                  <a:lumMod val="50000"/>
                </a:schemeClr>
              </a:solidFill>
            </a:rPr>
            <a:t>24</a:t>
          </a:r>
          <a:r>
            <a:rPr lang="en-GB" sz="1600" b="1" baseline="0">
              <a:solidFill>
                <a:schemeClr val="bg1">
                  <a:lumMod val="50000"/>
                </a:schemeClr>
              </a:solidFill>
            </a:rPr>
            <a:t> nations</a:t>
          </a:r>
        </a:p>
        <a:p xmlns:a="http://schemas.openxmlformats.org/drawingml/2006/main">
          <a:pPr algn="ctr"/>
          <a:r>
            <a:rPr lang="en-GB" sz="1400" b="1" baseline="0">
              <a:solidFill>
                <a:schemeClr val="bg1">
                  <a:lumMod val="50000"/>
                </a:schemeClr>
              </a:solidFill>
            </a:rPr>
            <a:t>(14 overlapping with the black series)</a:t>
          </a:r>
          <a:r>
            <a:rPr lang="en-GB" sz="1400" b="1">
              <a:solidFill>
                <a:schemeClr val="bg1">
                  <a:lumMod val="50000"/>
                </a:schemeClr>
              </a:solidFill>
            </a:rPr>
            <a:t> </a:t>
          </a:r>
        </a:p>
      </cdr:txBody>
    </cdr:sp>
  </cdr:relSizeAnchor>
</c:userShapes>
</file>

<file path=xl/drawings/drawing99.xml><?xml version="1.0" encoding="utf-8"?>
<c:userShapes xmlns:c="http://schemas.openxmlformats.org/drawingml/2006/chart">
  <cdr:relSizeAnchor xmlns:cdr="http://schemas.openxmlformats.org/drawingml/2006/chartDrawing">
    <cdr:from>
      <cdr:x>0.12827</cdr:x>
      <cdr:y>0.74123</cdr:y>
    </cdr:from>
    <cdr:to>
      <cdr:x>0.57616</cdr:x>
      <cdr:y>0.86879</cdr:y>
    </cdr:to>
    <cdr:sp macro="" textlink="">
      <cdr:nvSpPr>
        <cdr:cNvPr id="2" name="TextBox 1">
          <a:extLst xmlns:a="http://schemas.openxmlformats.org/drawingml/2006/main">
            <a:ext uri="{FF2B5EF4-FFF2-40B4-BE49-F238E27FC236}">
              <a16:creationId xmlns:a16="http://schemas.microsoft.com/office/drawing/2014/main" id="{32471FD5-C7BD-4A87-9B54-0D58608FB02A}"/>
            </a:ext>
          </a:extLst>
        </cdr:cNvPr>
        <cdr:cNvSpPr txBox="1"/>
      </cdr:nvSpPr>
      <cdr:spPr>
        <a:xfrm xmlns:a="http://schemas.openxmlformats.org/drawingml/2006/main">
          <a:off x="1173366" y="4443230"/>
          <a:ext cx="4097134" cy="764646"/>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baseline="0">
              <a:solidFill>
                <a:schemeClr val="tx1">
                  <a:lumMod val="75000"/>
                  <a:lumOff val="25000"/>
                </a:schemeClr>
              </a:solidFill>
            </a:rPr>
            <a:t>Square </a:t>
          </a:r>
          <a:r>
            <a:rPr lang="en-GB" sz="1400" b="1">
              <a:solidFill>
                <a:schemeClr val="tx1">
                  <a:lumMod val="75000"/>
                  <a:lumOff val="25000"/>
                </a:schemeClr>
              </a:solidFill>
            </a:rPr>
            <a:t>= 2018</a:t>
          </a:r>
          <a:r>
            <a:rPr lang="en-GB" sz="1400" b="1">
              <a:solidFill>
                <a:schemeClr val="tx1">
                  <a:lumMod val="65000"/>
                  <a:lumOff val="35000"/>
                </a:schemeClr>
              </a:solidFill>
            </a:rPr>
            <a:t>,</a:t>
          </a:r>
          <a:r>
            <a:rPr lang="en-GB" sz="1400" b="1">
              <a:solidFill>
                <a:schemeClr val="tx1">
                  <a:lumMod val="75000"/>
                  <a:lumOff val="25000"/>
                </a:schemeClr>
              </a:solidFill>
            </a:rPr>
            <a:t> Round</a:t>
          </a:r>
          <a:r>
            <a:rPr lang="en-GB" sz="1400" b="1" baseline="0">
              <a:solidFill>
                <a:schemeClr val="tx1">
                  <a:lumMod val="75000"/>
                  <a:lumOff val="25000"/>
                </a:schemeClr>
              </a:solidFill>
            </a:rPr>
            <a:t> =</a:t>
          </a:r>
          <a:r>
            <a:rPr lang="en-GB" sz="1400" b="1">
              <a:solidFill>
                <a:schemeClr val="tx1">
                  <a:lumMod val="75000"/>
                  <a:lumOff val="25000"/>
                </a:schemeClr>
              </a:solidFill>
            </a:rPr>
            <a:t> 2017</a:t>
          </a:r>
          <a:r>
            <a:rPr lang="en-GB" sz="1400" b="1">
              <a:solidFill>
                <a:schemeClr val="tx1">
                  <a:lumMod val="65000"/>
                  <a:lumOff val="35000"/>
                </a:schemeClr>
              </a:solidFill>
            </a:rPr>
            <a:t>,</a:t>
          </a:r>
          <a:r>
            <a:rPr lang="en-GB" sz="1400" b="1">
              <a:solidFill>
                <a:srgbClr val="C00000"/>
              </a:solidFill>
            </a:rPr>
            <a:t> </a:t>
          </a:r>
          <a:r>
            <a:rPr lang="en-GB" sz="1400" b="1">
              <a:solidFill>
                <a:schemeClr val="tx1">
                  <a:lumMod val="65000"/>
                  <a:lumOff val="35000"/>
                </a:schemeClr>
              </a:solidFill>
            </a:rPr>
            <a:t>only latter labelled</a:t>
          </a:r>
          <a:r>
            <a:rPr lang="en-GB" sz="1400" b="1" baseline="0">
              <a:solidFill>
                <a:schemeClr val="tx1">
                  <a:lumMod val="65000"/>
                  <a:lumOff val="35000"/>
                </a:schemeClr>
              </a:solidFill>
            </a:rPr>
            <a:t> (nations align vertically). Square is on top where nation positions coincide (underlined).</a:t>
          </a:r>
          <a:endParaRPr lang="en-GB" sz="1400" b="1">
            <a:solidFill>
              <a:schemeClr val="tx1">
                <a:lumMod val="65000"/>
                <a:lumOff val="35000"/>
              </a:schemeClr>
            </a:solidFill>
          </a:endParaRPr>
        </a:p>
      </cdr:txBody>
    </cdr:sp>
  </cdr:relSizeAnchor>
  <cdr:relSizeAnchor xmlns:cdr="http://schemas.openxmlformats.org/drawingml/2006/chartDrawing">
    <cdr:from>
      <cdr:x>0.18818</cdr:x>
      <cdr:y>0.11607</cdr:y>
    </cdr:from>
    <cdr:to>
      <cdr:x>0.75253</cdr:x>
      <cdr:y>0.36138</cdr:y>
    </cdr:to>
    <cdr:cxnSp macro="">
      <cdr:nvCxnSpPr>
        <cdr:cNvPr id="3" name="Straight Connector 2">
          <a:extLst xmlns:a="http://schemas.openxmlformats.org/drawingml/2006/main">
            <a:ext uri="{FF2B5EF4-FFF2-40B4-BE49-F238E27FC236}">
              <a16:creationId xmlns:a16="http://schemas.microsoft.com/office/drawing/2014/main" id="{2D41EC71-BDE3-4F97-904C-B6C555189209}"/>
            </a:ext>
          </a:extLst>
        </cdr:cNvPr>
        <cdr:cNvCxnSpPr/>
      </cdr:nvCxnSpPr>
      <cdr:spPr>
        <a:xfrm xmlns:a="http://schemas.openxmlformats.org/drawingml/2006/main" flipV="1">
          <a:off x="1721400" y="695770"/>
          <a:ext cx="5162464" cy="1470487"/>
        </a:xfrm>
        <a:prstGeom xmlns:a="http://schemas.openxmlformats.org/drawingml/2006/main" prst="line">
          <a:avLst/>
        </a:prstGeom>
        <a:ln xmlns:a="http://schemas.openxmlformats.org/drawingml/2006/main" w="28575">
          <a:solidFill>
            <a:schemeClr val="tx1">
              <a:lumMod val="95000"/>
              <a:lumOff val="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0.25911</cdr:x>
      <cdr:y>0.4896</cdr:y>
    </cdr:from>
    <cdr:to>
      <cdr:x>0.82304</cdr:x>
      <cdr:y>0.71025</cdr:y>
    </cdr:to>
    <cdr:cxnSp macro="">
      <cdr:nvCxnSpPr>
        <cdr:cNvPr id="7" name="Straight Connector 6">
          <a:extLst xmlns:a="http://schemas.openxmlformats.org/drawingml/2006/main">
            <a:ext uri="{FF2B5EF4-FFF2-40B4-BE49-F238E27FC236}">
              <a16:creationId xmlns:a16="http://schemas.microsoft.com/office/drawing/2014/main" id="{3D2720FC-251E-4932-AA98-64D6460CAAF7}"/>
            </a:ext>
          </a:extLst>
        </cdr:cNvPr>
        <cdr:cNvCxnSpPr/>
      </cdr:nvCxnSpPr>
      <cdr:spPr>
        <a:xfrm xmlns:a="http://schemas.openxmlformats.org/drawingml/2006/main">
          <a:off x="2374899" y="2924630"/>
          <a:ext cx="5168900" cy="1318079"/>
        </a:xfrm>
        <a:prstGeom xmlns:a="http://schemas.openxmlformats.org/drawingml/2006/main" prst="line">
          <a:avLst/>
        </a:prstGeom>
        <a:ln xmlns:a="http://schemas.openxmlformats.org/drawingml/2006/main" w="28575">
          <a:solidFill>
            <a:schemeClr val="bg1">
              <a:lumMod val="6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0.53654</cdr:x>
      <cdr:y>0.6376</cdr:y>
    </cdr:from>
    <cdr:to>
      <cdr:x>0.84156</cdr:x>
      <cdr:y>0.7531</cdr:y>
    </cdr:to>
    <cdr:sp macro="" textlink="">
      <cdr:nvSpPr>
        <cdr:cNvPr id="10" name="TextBox 1">
          <a:extLst xmlns:a="http://schemas.openxmlformats.org/drawingml/2006/main">
            <a:ext uri="{FF2B5EF4-FFF2-40B4-BE49-F238E27FC236}">
              <a16:creationId xmlns:a16="http://schemas.microsoft.com/office/drawing/2014/main" id="{460360A3-233E-4FDB-A4AB-28E0F02443F7}"/>
            </a:ext>
          </a:extLst>
        </cdr:cNvPr>
        <cdr:cNvSpPr txBox="1"/>
      </cdr:nvSpPr>
      <cdr:spPr>
        <a:xfrm xmlns:a="http://schemas.openxmlformats.org/drawingml/2006/main" rot="812722">
          <a:off x="4917769" y="3808741"/>
          <a:ext cx="2795813" cy="689935"/>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a:solidFill>
                <a:schemeClr val="bg1">
                  <a:lumMod val="65000"/>
                </a:schemeClr>
              </a:solidFill>
            </a:rPr>
            <a:t>'WC'</a:t>
          </a:r>
          <a:r>
            <a:rPr lang="en-GB" sz="1400" b="1" baseline="0">
              <a:solidFill>
                <a:schemeClr val="bg1">
                  <a:lumMod val="65000"/>
                </a:schemeClr>
              </a:solidFill>
            </a:rPr>
            <a:t> trend from Figure 6</a:t>
          </a:r>
        </a:p>
        <a:p xmlns:a="http://schemas.openxmlformats.org/drawingml/2006/main">
          <a:pPr algn="ctr"/>
          <a:r>
            <a:rPr lang="en-GB" sz="1200" b="1" baseline="0">
              <a:solidFill>
                <a:schemeClr val="bg1">
                  <a:lumMod val="65000"/>
                </a:schemeClr>
              </a:solidFill>
            </a:rPr>
            <a:t>with an arbitrary offset here (~4)</a:t>
          </a:r>
          <a:endParaRPr lang="en-GB" sz="1200" b="1">
            <a:solidFill>
              <a:schemeClr val="bg1">
                <a:lumMod val="65000"/>
              </a:schemeClr>
            </a:solidFill>
          </a:endParaRPr>
        </a:p>
      </cdr:txBody>
    </cdr:sp>
  </cdr:relSizeAnchor>
  <cdr:relSizeAnchor xmlns:cdr="http://schemas.openxmlformats.org/drawingml/2006/chartDrawing">
    <cdr:from>
      <cdr:x>0.10956</cdr:x>
      <cdr:y>0.21547</cdr:y>
    </cdr:from>
    <cdr:to>
      <cdr:x>0.41459</cdr:x>
      <cdr:y>0.35178</cdr:y>
    </cdr:to>
    <cdr:sp macro="" textlink="">
      <cdr:nvSpPr>
        <cdr:cNvPr id="11" name="TextBox 1">
          <a:extLst xmlns:a="http://schemas.openxmlformats.org/drawingml/2006/main">
            <a:ext uri="{FF2B5EF4-FFF2-40B4-BE49-F238E27FC236}">
              <a16:creationId xmlns:a16="http://schemas.microsoft.com/office/drawing/2014/main" id="{A751AF7E-FE99-4DCE-81DC-B8464852C7C5}"/>
            </a:ext>
          </a:extLst>
        </cdr:cNvPr>
        <cdr:cNvSpPr txBox="1"/>
      </cdr:nvSpPr>
      <cdr:spPr>
        <a:xfrm xmlns:a="http://schemas.openxmlformats.org/drawingml/2006/main" rot="20661278">
          <a:off x="1004202" y="1287118"/>
          <a:ext cx="2795835" cy="814253"/>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400" b="1">
              <a:solidFill>
                <a:schemeClr val="tx1">
                  <a:lumMod val="95000"/>
                  <a:lumOff val="5000"/>
                </a:schemeClr>
              </a:solidFill>
            </a:rPr>
            <a:t>'WA'</a:t>
          </a:r>
          <a:r>
            <a:rPr lang="en-GB" sz="1400" b="1" baseline="0">
              <a:solidFill>
                <a:schemeClr val="tx1">
                  <a:lumMod val="95000"/>
                  <a:lumOff val="5000"/>
                </a:schemeClr>
              </a:solidFill>
            </a:rPr>
            <a:t> trend from Figure 6</a:t>
          </a:r>
        </a:p>
        <a:p xmlns:a="http://schemas.openxmlformats.org/drawingml/2006/main">
          <a:pPr algn="ctr"/>
          <a:r>
            <a:rPr lang="en-GB" sz="1200" b="1" baseline="0">
              <a:solidFill>
                <a:schemeClr val="tx1">
                  <a:lumMod val="95000"/>
                  <a:lumOff val="5000"/>
                </a:schemeClr>
              </a:solidFill>
            </a:rPr>
            <a:t>with an arbitrary offset here (~49)</a:t>
          </a:r>
          <a:endParaRPr lang="en-GB" sz="1200" b="1">
            <a:solidFill>
              <a:schemeClr val="tx1">
                <a:lumMod val="95000"/>
                <a:lumOff val="5000"/>
              </a:schemeClr>
            </a:solidFill>
          </a:endParaRP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hyperlink" Target="https://www.gov.uk/government/uploads/system/uploads/attachment_data/file/424515/DECC_Public_Attitudes_Tracker_wave_13_excel_tables.xlsx" TargetMode="External"/><Relationship Id="rId18" Type="http://schemas.openxmlformats.org/officeDocument/2006/relationships/hyperlink" Target="https://www.pewforum.org/2012/08/09/the-worlds-muslims-unity-and-diversity-2-religious-commitment/" TargetMode="External"/><Relationship Id="rId26" Type="http://schemas.openxmlformats.org/officeDocument/2006/relationships/hyperlink" Target="https://d25d2506sfb94s.cloudfront.net/cumulus_uploads/document/epjj0nusce/YouGov%20-%20International%20climate%20change%20survey.pdf" TargetMode="External"/><Relationship Id="rId39" Type="http://schemas.openxmlformats.org/officeDocument/2006/relationships/hyperlink" Target="https://www.pewforum.org/2012/08/09/the-worlds-muslims-unity-and-diversity-2-religious-commitment/" TargetMode="External"/><Relationship Id="rId21" Type="http://schemas.openxmlformats.org/officeDocument/2006/relationships/hyperlink" Target="https://www.pewforum.org/2012/08/09/the-worlds-muslims-unity-and-diversity-2-religious-commitment/" TargetMode="External"/><Relationship Id="rId34" Type="http://schemas.openxmlformats.org/officeDocument/2006/relationships/hyperlink" Target="https://en.wikipedia.org/wiki/List_of_countries_by_irreligion" TargetMode="External"/><Relationship Id="rId7" Type="http://schemas.openxmlformats.org/officeDocument/2006/relationships/hyperlink" Target="https://yougov.co.uk/topics/science/articles-reports/2019/09/15/international-poll-most-expect-feel-impact-climate" TargetMode="External"/><Relationship Id="rId2" Type="http://schemas.openxmlformats.org/officeDocument/2006/relationships/hyperlink" Target="https://en.wikipedia.org/wiki/List_of_countries_by_irreligion" TargetMode="External"/><Relationship Id="rId16" Type="http://schemas.openxmlformats.org/officeDocument/2006/relationships/hyperlink" Target="https://ec.europa.eu/clima/sites/clima/files/support/docs/report_2017_en.pdf" TargetMode="External"/><Relationship Id="rId20" Type="http://schemas.openxmlformats.org/officeDocument/2006/relationships/hyperlink" Target="https://en.wikipedia.org/wiki/List_of_countries_by_irreligion" TargetMode="External"/><Relationship Id="rId29" Type="http://schemas.openxmlformats.org/officeDocument/2006/relationships/hyperlink" Target="https://www.researchgate.net/publication/344252267_Public_Attitudes_toward_Climate_Change_A_Cross-Country_Analysis" TargetMode="External"/><Relationship Id="rId41" Type="http://schemas.openxmlformats.org/officeDocument/2006/relationships/drawing" Target="../drawings/drawing1.xml"/><Relationship Id="rId1" Type="http://schemas.openxmlformats.org/officeDocument/2006/relationships/hyperlink" Target="https://simple.wikipedia.org/wiki/List_of_countries_by_GDP_(PPP)_per_capita" TargetMode="External"/><Relationship Id="rId6" Type="http://schemas.openxmlformats.org/officeDocument/2006/relationships/hyperlink" Target="https://yougov.co.uk/topics/science/articles-reports/2019/09/15/international-poll-most-expect-feel-impact-climate" TargetMode="External"/><Relationship Id="rId11" Type="http://schemas.openxmlformats.org/officeDocument/2006/relationships/hyperlink" Target="http://data.myworld2015.org/" TargetMode="External"/><Relationship Id="rId24" Type="http://schemas.openxmlformats.org/officeDocument/2006/relationships/hyperlink" Target="https://d25d2506sfb94s.cloudfront.net/cumulus_uploads/document/epjj0nusce/YouGov%20-%20International%20climate%20change%20survey.pdf" TargetMode="External"/><Relationship Id="rId32" Type="http://schemas.openxmlformats.org/officeDocument/2006/relationships/hyperlink" Target="https://www.ipsos.com/ipsos-mori/en-uk/global-commons-survey-attitudes-transformation-and-planetary-stewardship" TargetMode="External"/><Relationship Id="rId37" Type="http://schemas.openxmlformats.org/officeDocument/2006/relationships/hyperlink" Target="https://www.pewforum.org/2012/08/09/the-worlds-muslims-unity-and-diversity-2-religious-commitment/" TargetMode="External"/><Relationship Id="rId40" Type="http://schemas.openxmlformats.org/officeDocument/2006/relationships/printerSettings" Target="../printerSettings/printerSettings1.bin"/><Relationship Id="rId5" Type="http://schemas.openxmlformats.org/officeDocument/2006/relationships/hyperlink" Target="https://www.pewforum.org/2012/08/09/the-worlds-muslims-unity-and-diversity-2-religious-commitment/" TargetMode="External"/><Relationship Id="rId15" Type="http://schemas.openxmlformats.org/officeDocument/2006/relationships/hyperlink" Target="https://yougov.co.uk/topics/politics/articles-reports/2016/01/29/global-issues" TargetMode="External"/><Relationship Id="rId23" Type="http://schemas.openxmlformats.org/officeDocument/2006/relationships/hyperlink" Target="https://d25d2506sfb94s.cloudfront.net/cumulus_uploads/document/epjj0nusce/YouGov%20-%20International%20climate%20change%20survey.pdf" TargetMode="External"/><Relationship Id="rId28" Type="http://schemas.openxmlformats.org/officeDocument/2006/relationships/hyperlink" Target="http://web.archive.org/web/20190802231507/http:/data.myworld2015.org/" TargetMode="External"/><Relationship Id="rId36" Type="http://schemas.openxmlformats.org/officeDocument/2006/relationships/hyperlink" Target="https://en.wikipedia.org/wiki/List_of_countries_by_irreligion" TargetMode="External"/><Relationship Id="rId10" Type="http://schemas.openxmlformats.org/officeDocument/2006/relationships/hyperlink" Target="https://yougov.co.uk/topics/science/articles-reports/2019/09/15/international-poll-most-expect-feel-impact-climate" TargetMode="External"/><Relationship Id="rId19" Type="http://schemas.openxmlformats.org/officeDocument/2006/relationships/hyperlink" Target="http://data.myworld2015.org/" TargetMode="External"/><Relationship Id="rId31" Type="http://schemas.openxmlformats.org/officeDocument/2006/relationships/hyperlink" Target="https://www.pewresearch.org/global/2015/11/05/1-concern-about-climate-change-and-its-consequences/" TargetMode="External"/><Relationship Id="rId4" Type="http://schemas.openxmlformats.org/officeDocument/2006/relationships/hyperlink" Target="https://en.wikipedia.org/wiki/List_of_countries_by_irreligion" TargetMode="External"/><Relationship Id="rId9" Type="http://schemas.openxmlformats.org/officeDocument/2006/relationships/hyperlink" Target="https://www.pewforum.org/2012/08/09/the-worlds-muslims-unity-and-diversity-2-religious-commitment/" TargetMode="External"/><Relationship Id="rId14" Type="http://schemas.openxmlformats.org/officeDocument/2006/relationships/hyperlink" Target="https://d25d2506sfb94s.cloudfront.net/cumulus_uploads/document/a7dgdmj6is/Results_160208.pdf" TargetMode="External"/><Relationship Id="rId22" Type="http://schemas.openxmlformats.org/officeDocument/2006/relationships/hyperlink" Target="https://yougov.co.uk/topics/science/articles-reports/2019/09/15/international-poll-most-expect-feel-impact-climate" TargetMode="External"/><Relationship Id="rId27" Type="http://schemas.openxmlformats.org/officeDocument/2006/relationships/hyperlink" Target="http://web.archive.org/web/20190802231507/http:/data.myworld2015.org/" TargetMode="External"/><Relationship Id="rId30" Type="http://schemas.openxmlformats.org/officeDocument/2006/relationships/hyperlink" Target="https://journals.sagepub.com/doi/10.1177/1369148120951013" TargetMode="External"/><Relationship Id="rId35" Type="http://schemas.openxmlformats.org/officeDocument/2006/relationships/hyperlink" Target="https://www.pewforum.org/2012/08/09/the-worlds-muslims-unity-and-diversity-2-religious-commitment/" TargetMode="External"/><Relationship Id="rId8" Type="http://schemas.openxmlformats.org/officeDocument/2006/relationships/hyperlink" Target="https://en.wikipedia.org/wiki/List_of_countries_by_irreligion" TargetMode="External"/><Relationship Id="rId3" Type="http://schemas.openxmlformats.org/officeDocument/2006/relationships/hyperlink" Target="https://www.pewforum.org/2012/08/09/the-worlds-muslims-unity-and-diversity-2-religious-commitment/" TargetMode="External"/><Relationship Id="rId12" Type="http://schemas.openxmlformats.org/officeDocument/2006/relationships/hyperlink" Target="https://orca.cf.ac.uk/98660/7/EPCC.pdf" TargetMode="External"/><Relationship Id="rId17" Type="http://schemas.openxmlformats.org/officeDocument/2006/relationships/hyperlink" Target="https://en.wikipedia.org/wiki/List_of_countries_by_irreligion" TargetMode="External"/><Relationship Id="rId25" Type="http://schemas.openxmlformats.org/officeDocument/2006/relationships/hyperlink" Target="https://d25d2506sfb94s.cloudfront.net/cumulus_uploads/document/epjj0nusce/YouGov%20-%20International%20climate%20change%20survey.pdf" TargetMode="External"/><Relationship Id="rId33" Type="http://schemas.openxmlformats.org/officeDocument/2006/relationships/hyperlink" Target="https://www.ipsos.com/sites/default/files/ct/news/documents/2021-08/global-commons-tables-final.pdf" TargetMode="External"/><Relationship Id="rId38" Type="http://schemas.openxmlformats.org/officeDocument/2006/relationships/hyperlink" Target="https://en.wikipedia.org/wiki/List_of_countries_by_irreligion"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imf.org/external/pubs/ft/weo/2017/02/weodata/download.aspx" TargetMode="External"/><Relationship Id="rId3" Type="http://schemas.openxmlformats.org/officeDocument/2006/relationships/hyperlink" Target="http://data.myworld2015.org/" TargetMode="External"/><Relationship Id="rId7" Type="http://schemas.openxmlformats.org/officeDocument/2006/relationships/hyperlink" Target="https://www.imf.org/external/pubs/ft/weo/2017/02/weodata/WEOOct2017all.xls" TargetMode="External"/><Relationship Id="rId2" Type="http://schemas.openxmlformats.org/officeDocument/2006/relationships/hyperlink" Target="https://en.wikipedia.org/wiki/List_of_IMF_ranked_countries_by_GDP" TargetMode="External"/><Relationship Id="rId1" Type="http://schemas.openxmlformats.org/officeDocument/2006/relationships/hyperlink" Target="https://en.wikipedia.org/wiki/List_of_IMF_ranked_countries_by_GDP" TargetMode="External"/><Relationship Id="rId6" Type="http://schemas.openxmlformats.org/officeDocument/2006/relationships/hyperlink" Target="https://www.imf.org/external/pubs/ft/weo/2017/02/weodata/download.aspx" TargetMode="External"/><Relationship Id="rId11" Type="http://schemas.openxmlformats.org/officeDocument/2006/relationships/drawing" Target="../drawings/drawing21.xml"/><Relationship Id="rId5" Type="http://schemas.openxmlformats.org/officeDocument/2006/relationships/hyperlink" Target="https://www.imf.org/external/pubs/ft/weo/2017/02/weodata/WEOOct2017all.xls" TargetMode="External"/><Relationship Id="rId10" Type="http://schemas.openxmlformats.org/officeDocument/2006/relationships/printerSettings" Target="../printerSettings/printerSettings2.bin"/><Relationship Id="rId4" Type="http://schemas.openxmlformats.org/officeDocument/2006/relationships/hyperlink" Target="http://www.digitalnewsreport.org/survey/2020/how-people-access-news-about-climate-change/" TargetMode="External"/><Relationship Id="rId9" Type="http://schemas.openxmlformats.org/officeDocument/2006/relationships/hyperlink" Target="http://web.archive.org/web/20190802231507/http:/data.myworld2015.org/"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en.wikipedia.org/wiki/List_of_countries_by_past_and_projected_GDP_(PPP)_per_capita" TargetMode="External"/><Relationship Id="rId13" Type="http://schemas.openxmlformats.org/officeDocument/2006/relationships/hyperlink" Target="https://en.wikipedia.org/wiki/Sunshine_duration" TargetMode="External"/><Relationship Id="rId18" Type="http://schemas.openxmlformats.org/officeDocument/2006/relationships/hyperlink" Target="https://www.imf.org/external/pubs/ft/weo/2017/02/weodata/download.aspx" TargetMode="External"/><Relationship Id="rId3" Type="http://schemas.openxmlformats.org/officeDocument/2006/relationships/hyperlink" Target="https://en.wikipedia.org/wiki/Solar_power_by_country" TargetMode="External"/><Relationship Id="rId21" Type="http://schemas.openxmlformats.org/officeDocument/2006/relationships/hyperlink" Target="http://web.archive.org/web/20190802231507/http:/data.myworld2015.org/" TargetMode="External"/><Relationship Id="rId7" Type="http://schemas.openxmlformats.org/officeDocument/2006/relationships/hyperlink" Target="https://en.wikipedia.org/wiki/List_of_countries_by_past_and_projected_GDP_(PPP)_per_capita" TargetMode="External"/><Relationship Id="rId12" Type="http://schemas.openxmlformats.org/officeDocument/2006/relationships/hyperlink" Target="http://data.myworld2015.org/" TargetMode="External"/><Relationship Id="rId17" Type="http://schemas.openxmlformats.org/officeDocument/2006/relationships/hyperlink" Target="https://www.pewforum.org/2012/08/09/the-worlds-muslims-unity-and-diversity-2-religious-commitment/" TargetMode="External"/><Relationship Id="rId25" Type="http://schemas.openxmlformats.org/officeDocument/2006/relationships/drawing" Target="../drawings/drawing25.xml"/><Relationship Id="rId2" Type="http://schemas.openxmlformats.org/officeDocument/2006/relationships/hyperlink" Target="http://data.un.org/Data.aspx?d=CLINO&amp;f=ElementCode%3A15%3BCountryCode%3AKO" TargetMode="External"/><Relationship Id="rId16" Type="http://schemas.openxmlformats.org/officeDocument/2006/relationships/hyperlink" Target="https://en.wikipedia.org/wiki/List_of_countries_by_irreligion" TargetMode="External"/><Relationship Id="rId20" Type="http://schemas.openxmlformats.org/officeDocument/2006/relationships/hyperlink" Target="http://web.archive.org/web/20190802231507/http:/data.myworld2015.org/" TargetMode="External"/><Relationship Id="rId1" Type="http://schemas.openxmlformats.org/officeDocument/2006/relationships/hyperlink" Target="https://wiki2.org/en/List_of_cities_by_sunshine_duration" TargetMode="External"/><Relationship Id="rId6" Type="http://schemas.openxmlformats.org/officeDocument/2006/relationships/hyperlink" Target="https://www.worldometers.info/world-population/population-by-country/" TargetMode="External"/><Relationship Id="rId11" Type="http://schemas.openxmlformats.org/officeDocument/2006/relationships/hyperlink" Target="http://data.myworld2015.org/" TargetMode="External"/><Relationship Id="rId24" Type="http://schemas.openxmlformats.org/officeDocument/2006/relationships/printerSettings" Target="../printerSettings/printerSettings3.bin"/><Relationship Id="rId5" Type="http://schemas.openxmlformats.org/officeDocument/2006/relationships/hyperlink" Target="https://en.wikipedia.org/wiki/Wind_power_by_country" TargetMode="External"/><Relationship Id="rId15" Type="http://schemas.openxmlformats.org/officeDocument/2006/relationships/hyperlink" Target="https://en.wikipedia.org/wiki/Importance_of_religion_by_country" TargetMode="External"/><Relationship Id="rId23" Type="http://schemas.openxmlformats.org/officeDocument/2006/relationships/hyperlink" Target="http://web.archive.org/web/20070223012306/https:/www2.ttcn.ne.jp/~honkawa/9460.html" TargetMode="External"/><Relationship Id="rId10" Type="http://schemas.openxmlformats.org/officeDocument/2006/relationships/hyperlink" Target="http://data.myworld2015.org/" TargetMode="External"/><Relationship Id="rId19" Type="http://schemas.openxmlformats.org/officeDocument/2006/relationships/hyperlink" Target="https://www.imf.org/external/pubs/ft/weo/2017/02/weodata/WEOOct2017all.xls" TargetMode="External"/><Relationship Id="rId4" Type="http://schemas.openxmlformats.org/officeDocument/2006/relationships/hyperlink" Target="https://sunmetrix.com/what-is-capacity-factor-and-how-does-solar-energy-compare/" TargetMode="External"/><Relationship Id="rId9" Type="http://schemas.openxmlformats.org/officeDocument/2006/relationships/hyperlink" Target="https://www.worldometers.info/world-population/population-by-country/" TargetMode="External"/><Relationship Id="rId14" Type="http://schemas.openxmlformats.org/officeDocument/2006/relationships/hyperlink" Target="https://en.wikipedia.org/wiki/List_of_IMF_ranked_countries_by_GDP" TargetMode="External"/><Relationship Id="rId22" Type="http://schemas.openxmlformats.org/officeDocument/2006/relationships/hyperlink" Target="https://en.wikipedia.org/wiki/Importance_of_religion_by_country"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www.cbsnews.com/news/cbs-news-poll-climate-change-will-be-an-issue-for-most-voters-in-2020/" TargetMode="External"/><Relationship Id="rId3" Type="http://schemas.openxmlformats.org/officeDocument/2006/relationships/hyperlink" Target="https://www.americanprogress.org/issues/security/reports/2019/05/05/469218/america-adrift/" TargetMode="External"/><Relationship Id="rId7" Type="http://schemas.openxmlformats.org/officeDocument/2006/relationships/hyperlink" Target="https://www.pewresearch.org/science/2019/11/25/u-s-public-views-on-climate-and-energy/" TargetMode="External"/><Relationship Id="rId12" Type="http://schemas.openxmlformats.org/officeDocument/2006/relationships/drawing" Target="../drawings/drawing42.xml"/><Relationship Id="rId2" Type="http://schemas.openxmlformats.org/officeDocument/2006/relationships/hyperlink" Target="https://www.kff.org/report-section/the-kaiser-family-foundation-washington-post-climate-change-survey-main-findings/" TargetMode="External"/><Relationship Id="rId1" Type="http://schemas.openxmlformats.org/officeDocument/2006/relationships/hyperlink" Target="https://www.pewforum.org/religious-landscape-study/party-affiliation/" TargetMode="External"/><Relationship Id="rId6" Type="http://schemas.openxmlformats.org/officeDocument/2006/relationships/hyperlink" Target="https://thehill.com/hilltv/rising/474327-voters-name-health-care-as-top-issue-going-into-2020" TargetMode="External"/><Relationship Id="rId11" Type="http://schemas.openxmlformats.org/officeDocument/2006/relationships/printerSettings" Target="../printerSettings/printerSettings4.bin"/><Relationship Id="rId5" Type="http://schemas.openxmlformats.org/officeDocument/2006/relationships/hyperlink" Target="https://poll.qu.edu/national/release-detail?ReleaseID=2590" TargetMode="External"/><Relationship Id="rId10" Type="http://schemas.openxmlformats.org/officeDocument/2006/relationships/hyperlink" Target="https://www.e-mc2.gr/sites/default/files/2019-11/cbs_climate_Monday-top-tabs.pdf" TargetMode="External"/><Relationship Id="rId4" Type="http://schemas.openxmlformats.org/officeDocument/2006/relationships/hyperlink" Target="https://d25d2506sfb94s.cloudfront.net/cumulus_uploads/document/a5islr4zij/econTabReport.pdf" TargetMode="External"/><Relationship Id="rId9" Type="http://schemas.openxmlformats.org/officeDocument/2006/relationships/hyperlink" Target="https://climatenexus.org/wp-content/uploads/pdf/National-Poll-Toplines-Crosstabs-PR1922.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fridaysforfuture.org/statistics/map" TargetMode="External"/><Relationship Id="rId7" Type="http://schemas.openxmlformats.org/officeDocument/2006/relationships/drawing" Target="../drawings/drawing44.xml"/><Relationship Id="rId2" Type="http://schemas.openxmlformats.org/officeDocument/2006/relationships/hyperlink" Target="http://data.myworld2015.org/" TargetMode="External"/><Relationship Id="rId1" Type="http://schemas.openxmlformats.org/officeDocument/2006/relationships/hyperlink" Target="http://www.worldvaluessurvey.org/WVSOnline.jsp" TargetMode="External"/><Relationship Id="rId6" Type="http://schemas.openxmlformats.org/officeDocument/2006/relationships/printerSettings" Target="../printerSettings/printerSettings5.bin"/><Relationship Id="rId5" Type="http://schemas.openxmlformats.org/officeDocument/2006/relationships/hyperlink" Target="https://rebellion.global/" TargetMode="External"/><Relationship Id="rId4" Type="http://schemas.openxmlformats.org/officeDocument/2006/relationships/hyperlink" Target="https://www.worldometers.info/world-population/population-by-country/"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static-content.springer.com/esm/art%3A10.1038%2Fs43247-021-00118-6/MediaObjects/43247_2021_118_MOESM2_ESM.xlsx" TargetMode="External"/><Relationship Id="rId13" Type="http://schemas.openxmlformats.org/officeDocument/2006/relationships/printerSettings" Target="../printerSettings/printerSettings6.bin"/><Relationship Id="rId3" Type="http://schemas.openxmlformats.org/officeDocument/2006/relationships/hyperlink" Target="https://www.eib.org/attachments/survey/third-climate-survey-all-data.xlsx" TargetMode="External"/><Relationship Id="rId7" Type="http://schemas.openxmlformats.org/officeDocument/2006/relationships/hyperlink" Target="https://www.nature.com/articles/s43247-021-00118-6" TargetMode="External"/><Relationship Id="rId12" Type="http://schemas.openxmlformats.org/officeDocument/2006/relationships/hyperlink" Target="https://wrp.lrfoundation.org.uk/2019-world-risk-poll/data-resources/" TargetMode="External"/><Relationship Id="rId2" Type="http://schemas.openxmlformats.org/officeDocument/2006/relationships/hyperlink" Target="https://www.ipsos.com/sites/default/files/ct/news/documents/2020-04/node-658051-658786.zip" TargetMode="External"/><Relationship Id="rId1" Type="http://schemas.openxmlformats.org/officeDocument/2006/relationships/hyperlink" Target="https://www.kantar.com/-/media/project/kantar/global/articles/files/2019/ebs490_report.pdf" TargetMode="External"/><Relationship Id="rId6" Type="http://schemas.openxmlformats.org/officeDocument/2006/relationships/hyperlink" Target="https://www.pewresearch.org/global/wp-content/uploads/sites/2/2019/02/Pew-Research-Center_Global-Threats-2018-Report_2019-02-10.pdf" TargetMode="External"/><Relationship Id="rId11" Type="http://schemas.openxmlformats.org/officeDocument/2006/relationships/hyperlink" Target="http://news.bbc.co.uk/1/shared/bsp/hi/pdfs/25_09_07climatepoll.pdf" TargetMode="External"/><Relationship Id="rId5" Type="http://schemas.openxmlformats.org/officeDocument/2006/relationships/hyperlink" Target="https://www.edf.fr/sites/default/files/contrib/groupe-edf/obs-climat/2020/obscop2020_resultatscomplets_en.pdf" TargetMode="External"/><Relationship Id="rId10" Type="http://schemas.openxmlformats.org/officeDocument/2006/relationships/hyperlink" Target="https://www.worldvaluessurvey.org/WVSOnline.jsp" TargetMode="External"/><Relationship Id="rId4" Type="http://schemas.openxmlformats.org/officeDocument/2006/relationships/hyperlink" Target="https://www.eib.org/en/surveys/climate-survey/3rd-climate-survey/climate-change-and-covid-recovery.htm" TargetMode="External"/><Relationship Id="rId9" Type="http://schemas.openxmlformats.org/officeDocument/2006/relationships/hyperlink" Target="https://www.pewresearch.org/global/2015/11/05/1-concern-about-climate-change-and-its-consequences/" TargetMode="External"/><Relationship Id="rId14" Type="http://schemas.openxmlformats.org/officeDocument/2006/relationships/drawing" Target="../drawings/drawing47.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hyperlink" Target="https://docs.google.com/presentation/d/1ayN3mzzEYTvUVQ7T-DHiQbrvNw2BOUGaSp22R2gACPQ/edit" TargetMode="External"/><Relationship Id="rId13" Type="http://schemas.openxmlformats.org/officeDocument/2006/relationships/hyperlink" Target="https://www.iea.org/data-and-statistics/data-tools/global-ev-data-explorer" TargetMode="External"/><Relationship Id="rId18" Type="http://schemas.openxmlformats.org/officeDocument/2006/relationships/comments" Target="../comments1.xml"/><Relationship Id="rId3" Type="http://schemas.openxmlformats.org/officeDocument/2006/relationships/hyperlink" Target="https://reutersinstitute.politics.ox.ac.uk/digital-news-report/2022/how-people-access-and-think-about-climate-change-news" TargetMode="External"/><Relationship Id="rId7" Type="http://schemas.openxmlformats.org/officeDocument/2006/relationships/hyperlink" Target="https://www.ipsos.com/en-uk/climate-fatalism-grips-young-people-worldwide-while-urgency-solution-oriented-media-grows" TargetMode="External"/><Relationship Id="rId12" Type="http://schemas.openxmlformats.org/officeDocument/2006/relationships/hyperlink" Target="https://en.wikipedia.org/wiki/List_of_countries_by_GDP_(PPP)_per_capita" TargetMode="External"/><Relationship Id="rId17" Type="http://schemas.openxmlformats.org/officeDocument/2006/relationships/vmlDrawing" Target="../drawings/vmlDrawing1.vml"/><Relationship Id="rId2" Type="http://schemas.openxmlformats.org/officeDocument/2006/relationships/hyperlink" Target="https://climatecommunication.yale.edu/wp-content/uploads/2021/06/international-climate-opinion-february-2021d.pdf" TargetMode="External"/><Relationship Id="rId16" Type="http://schemas.openxmlformats.org/officeDocument/2006/relationships/drawing" Target="../drawings/drawing64.xml"/><Relationship Id="rId1" Type="http://schemas.openxmlformats.org/officeDocument/2006/relationships/hyperlink" Target="https://www.pewresearch.org/global/2021/09/14/in-response-to-climate-change-citizens-in-advanced-economies-are-willing-to-alter-how-they-live-and-work/" TargetMode="External"/><Relationship Id="rId6" Type="http://schemas.openxmlformats.org/officeDocument/2006/relationships/hyperlink" Target="https://climatecommunication.yale.edu/wp-content/uploads/2021/06/international-climate-opinion-february-2021d.pdf" TargetMode="External"/><Relationship Id="rId11" Type="http://schemas.openxmlformats.org/officeDocument/2006/relationships/hyperlink" Target="https://www.opensocietyfoundations.org/publications/fault-lines-global-perspectives-on-a-world-in-crisis" TargetMode="External"/><Relationship Id="rId5" Type="http://schemas.openxmlformats.org/officeDocument/2006/relationships/hyperlink" Target="https://europa.eu/eurobarometer/api/deliverable/download/file?deliverableId=75838" TargetMode="External"/><Relationship Id="rId15" Type="http://schemas.openxmlformats.org/officeDocument/2006/relationships/printerSettings" Target="../printerSettings/printerSettings8.bin"/><Relationship Id="rId10" Type="http://schemas.openxmlformats.org/officeDocument/2006/relationships/hyperlink" Target="https://www.oecd-ilibrary.org/economics/fighting-climate-change-international-attitudes-toward-climate-policies_3406f29a-en" TargetMode="External"/><Relationship Id="rId4" Type="http://schemas.openxmlformats.org/officeDocument/2006/relationships/hyperlink" Target="https://www.ipsos.com/en-uk/earth-day-2022-global-attitudes-climate-change" TargetMode="External"/><Relationship Id="rId9" Type="http://schemas.openxmlformats.org/officeDocument/2006/relationships/hyperlink" Target="https://www.oecd-ilibrary.org/docserver/3406f29a-en.pdf?expires=1661779121&amp;id=id&amp;accname=guest&amp;checksum=1793CD68A81777C5726866BF95092C21" TargetMode="External"/><Relationship Id="rId14" Type="http://schemas.openxmlformats.org/officeDocument/2006/relationships/hyperlink" Target="http://about.myworld2030.org/results/"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C14648-D402-4F22-8798-AE0081815A28}">
  <dimension ref="A2:BG475"/>
  <sheetViews>
    <sheetView zoomScaleNormal="100" workbookViewId="0">
      <selection activeCell="A3" sqref="A3"/>
    </sheetView>
  </sheetViews>
  <sheetFormatPr defaultRowHeight="14.5" x14ac:dyDescent="0.35"/>
  <cols>
    <col min="1" max="1" width="25.08984375" customWidth="1"/>
    <col min="2" max="9" width="16.6328125" customWidth="1"/>
    <col min="31" max="31" width="10" bestFit="1" customWidth="1"/>
  </cols>
  <sheetData>
    <row r="2" spans="1:59" ht="26" x14ac:dyDescent="0.35">
      <c r="A2" s="5"/>
      <c r="B2" s="201" t="s">
        <v>1297</v>
      </c>
      <c r="C2" s="5"/>
      <c r="D2" s="5"/>
      <c r="E2" s="5"/>
      <c r="F2" s="5"/>
      <c r="G2" s="5"/>
      <c r="H2" s="5"/>
      <c r="I2" s="5"/>
      <c r="J2" s="5"/>
      <c r="K2" s="11"/>
      <c r="L2" s="11"/>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row>
    <row r="3" spans="1:59" ht="15.5" x14ac:dyDescent="0.35">
      <c r="A3" t="s">
        <v>1254</v>
      </c>
      <c r="B3" s="483" t="s">
        <v>616</v>
      </c>
      <c r="C3" s="484"/>
      <c r="D3" s="484"/>
      <c r="E3" s="29" t="s">
        <v>1229</v>
      </c>
    </row>
    <row r="4" spans="1:59" ht="18.5" x14ac:dyDescent="0.35">
      <c r="A4" s="5"/>
      <c r="B4" s="210" t="s">
        <v>786</v>
      </c>
      <c r="C4" s="5"/>
      <c r="D4" s="5"/>
      <c r="E4" s="5"/>
      <c r="F4" s="5"/>
      <c r="G4" s="5"/>
      <c r="H4" s="5"/>
      <c r="I4" s="5"/>
      <c r="J4" s="5"/>
      <c r="K4" s="5"/>
      <c r="L4" s="5"/>
      <c r="M4" s="5"/>
      <c r="N4" s="5"/>
      <c r="O4" s="5"/>
      <c r="P4" s="5"/>
      <c r="Q4" s="5"/>
      <c r="R4" s="5"/>
      <c r="S4" s="5"/>
      <c r="T4" s="5"/>
      <c r="U4" s="5"/>
      <c r="V4" s="5"/>
      <c r="W4" s="5"/>
      <c r="X4" s="5"/>
      <c r="Y4" s="202"/>
      <c r="Z4" s="203"/>
      <c r="AA4" s="204"/>
      <c r="AB4" s="205"/>
      <c r="AC4" s="206"/>
      <c r="AD4" s="5"/>
      <c r="AE4" s="5"/>
      <c r="AF4" s="5"/>
      <c r="AG4" s="5"/>
      <c r="AH4" s="5"/>
      <c r="AI4" s="5"/>
      <c r="AJ4" s="5"/>
      <c r="AK4" s="5"/>
      <c r="AL4" s="5"/>
      <c r="AM4" s="5"/>
      <c r="AN4" s="5"/>
      <c r="AO4" s="5"/>
      <c r="AP4" s="5"/>
      <c r="AQ4" s="5"/>
      <c r="AR4" s="5"/>
      <c r="AS4" s="207"/>
      <c r="AT4" s="203"/>
      <c r="AU4" s="204"/>
      <c r="AV4" s="205"/>
      <c r="AW4" s="208"/>
      <c r="AX4" s="5"/>
      <c r="AY4" s="5"/>
      <c r="AZ4" s="209"/>
      <c r="BA4" s="5"/>
      <c r="BB4" s="5"/>
      <c r="BC4" s="209"/>
      <c r="BD4" s="209"/>
      <c r="BE4" s="5"/>
      <c r="BF4" s="208"/>
      <c r="BG4" s="5"/>
    </row>
    <row r="5" spans="1:59" ht="18.5" x14ac:dyDescent="0.35">
      <c r="Y5" s="22"/>
      <c r="Z5" s="3"/>
      <c r="AA5" s="7"/>
      <c r="AB5" s="6"/>
      <c r="AC5" s="9"/>
      <c r="AS5" s="35"/>
      <c r="AT5" s="3"/>
      <c r="AU5" s="7"/>
      <c r="AV5" s="6"/>
      <c r="AW5" s="32"/>
      <c r="AZ5" s="15"/>
      <c r="BC5" s="15"/>
      <c r="BD5" s="15"/>
      <c r="BF5" s="32"/>
    </row>
    <row r="6" spans="1:59" ht="14" customHeight="1" x14ac:dyDescent="0.45">
      <c r="C6" s="243"/>
      <c r="D6" s="243"/>
      <c r="E6" s="243"/>
      <c r="F6" s="243"/>
      <c r="G6" s="243"/>
      <c r="H6" s="243"/>
      <c r="Y6" s="22"/>
      <c r="Z6" s="3"/>
      <c r="AA6" s="7"/>
      <c r="AB6" s="6"/>
      <c r="AC6" s="9"/>
      <c r="AS6" s="35"/>
      <c r="AT6" s="3"/>
      <c r="AU6" s="7"/>
      <c r="AV6" s="6"/>
      <c r="AW6" s="32"/>
      <c r="AZ6" s="15"/>
      <c r="BC6" s="15"/>
      <c r="BD6" s="15"/>
      <c r="BF6" s="32"/>
    </row>
    <row r="7" spans="1:59" ht="14.5" customHeight="1" x14ac:dyDescent="0.6">
      <c r="B7" s="242"/>
      <c r="I7" s="244"/>
      <c r="J7" s="244"/>
      <c r="K7" s="244"/>
      <c r="L7" s="177" t="s">
        <v>301</v>
      </c>
      <c r="M7" s="177"/>
      <c r="N7" s="177" t="s">
        <v>302</v>
      </c>
      <c r="O7" s="177"/>
      <c r="P7" s="177" t="s">
        <v>303</v>
      </c>
      <c r="Q7" s="177"/>
      <c r="R7" s="177" t="s">
        <v>304</v>
      </c>
      <c r="AC7" s="244"/>
      <c r="AD7" s="244"/>
      <c r="AE7" s="177" t="s">
        <v>301</v>
      </c>
      <c r="AF7" s="177"/>
      <c r="AG7" s="177" t="s">
        <v>302</v>
      </c>
      <c r="AH7" s="177"/>
      <c r="AI7" s="177" t="s">
        <v>303</v>
      </c>
      <c r="AJ7" s="177"/>
      <c r="AK7" s="177" t="s">
        <v>304</v>
      </c>
    </row>
    <row r="8" spans="1:59" x14ac:dyDescent="0.35">
      <c r="E8" s="1" t="s">
        <v>1410</v>
      </c>
      <c r="I8" s="244"/>
      <c r="J8" s="245" t="s">
        <v>300</v>
      </c>
      <c r="K8" s="246">
        <f>CORREL(C10:C33,D10:D33)</f>
        <v>0.93507619525997443</v>
      </c>
      <c r="L8" s="184">
        <f>$K8/SQRT((1-K8^2)/($R8-2))</f>
        <v>12.373920596201611</v>
      </c>
      <c r="M8" s="177"/>
      <c r="N8" s="181">
        <f>TDIST(ABS($L8), ($R8-2), 2)</f>
        <v>2.2004172626196034E-11</v>
      </c>
      <c r="O8" s="177"/>
      <c r="P8" s="184">
        <f>_xlfn.T.INV.2T(0.05, ($R8-2))</f>
        <v>2.0738730679040258</v>
      </c>
      <c r="Q8" s="177"/>
      <c r="R8" s="177">
        <f>ROWS(B10:B33)</f>
        <v>24</v>
      </c>
      <c r="AC8" s="621" t="s">
        <v>300</v>
      </c>
      <c r="AD8" s="263">
        <f>CORREL(D10:D33,G10:G33)</f>
        <v>-0.88607152220052676</v>
      </c>
      <c r="AE8" s="184">
        <f>$AD8/SQRT((1-AD8^2)/($AK8-2))</f>
        <v>-8.9657142460283232</v>
      </c>
      <c r="AF8" s="177"/>
      <c r="AG8" s="181">
        <f>TDIST(ABS($AE8), ($AK8-2), 2)</f>
        <v>8.4643064822467757E-9</v>
      </c>
      <c r="AH8" s="177"/>
      <c r="AI8" s="184">
        <f>_xlfn.T.INV.2T(0.05, ($R8-2))</f>
        <v>2.0738730679040258</v>
      </c>
      <c r="AJ8" s="177"/>
      <c r="AK8" s="177">
        <f>ROWS(D10:D33)</f>
        <v>24</v>
      </c>
    </row>
    <row r="9" spans="1:59" ht="60" customHeight="1" x14ac:dyDescent="0.35">
      <c r="A9" s="108" t="s">
        <v>399</v>
      </c>
      <c r="B9" s="247" t="s">
        <v>0</v>
      </c>
      <c r="C9" s="248" t="s">
        <v>383</v>
      </c>
      <c r="D9" s="249" t="s">
        <v>382</v>
      </c>
      <c r="E9" s="249" t="s">
        <v>380</v>
      </c>
      <c r="F9" s="249" t="s">
        <v>381</v>
      </c>
      <c r="G9" s="248" t="s">
        <v>462</v>
      </c>
      <c r="H9" s="604" t="s">
        <v>1322</v>
      </c>
      <c r="I9" s="604" t="s">
        <v>1323</v>
      </c>
    </row>
    <row r="10" spans="1:59" ht="18.5" x14ac:dyDescent="0.35">
      <c r="A10">
        <v>1</v>
      </c>
      <c r="B10" s="2" t="s">
        <v>1</v>
      </c>
      <c r="C10" s="3">
        <v>75</v>
      </c>
      <c r="D10" s="7">
        <f>(E10+F10)/2 - 'Relig DB and Renewables'!$R$15</f>
        <v>95.798000000000002</v>
      </c>
      <c r="E10" s="6">
        <v>91</v>
      </c>
      <c r="F10" s="9">
        <v>96</v>
      </c>
      <c r="G10" s="3">
        <v>4</v>
      </c>
      <c r="H10" s="609">
        <v>7278</v>
      </c>
      <c r="I10" s="605" t="s">
        <v>1314</v>
      </c>
    </row>
    <row r="11" spans="1:59" ht="18.5" x14ac:dyDescent="0.35">
      <c r="A11">
        <v>2</v>
      </c>
      <c r="B11" s="2" t="s">
        <v>2</v>
      </c>
      <c r="C11" s="3">
        <v>70</v>
      </c>
      <c r="D11" s="7">
        <f>(E11+F11)/2 - 'Relig DB and Renewables'!$R$17</f>
        <v>93.367999999999995</v>
      </c>
      <c r="E11" s="6">
        <v>95</v>
      </c>
      <c r="F11" s="9">
        <v>90</v>
      </c>
      <c r="G11" s="3">
        <v>5</v>
      </c>
      <c r="H11" s="609">
        <v>5412</v>
      </c>
      <c r="I11" s="606"/>
    </row>
    <row r="12" spans="1:59" ht="18.5" x14ac:dyDescent="0.35">
      <c r="A12">
        <v>3</v>
      </c>
      <c r="B12" s="2" t="s">
        <v>3</v>
      </c>
      <c r="C12" s="3">
        <v>65</v>
      </c>
      <c r="D12" s="7">
        <f>(E12+F12)/2 - 'Relig DB and Renewables'!$R$12</f>
        <v>99.442999999999998</v>
      </c>
      <c r="E12" s="9">
        <v>95</v>
      </c>
      <c r="F12" s="9">
        <v>95</v>
      </c>
      <c r="G12" s="3">
        <v>1</v>
      </c>
      <c r="H12" s="610"/>
      <c r="I12" s="607">
        <v>97846</v>
      </c>
    </row>
    <row r="13" spans="1:59" ht="18.5" x14ac:dyDescent="0.35">
      <c r="A13">
        <v>4</v>
      </c>
      <c r="B13" s="2" t="s">
        <v>4</v>
      </c>
      <c r="C13" s="3">
        <v>58</v>
      </c>
      <c r="D13" s="7">
        <f>(E13+F13)/2 - 'Relig DB and Renewables'!$R$25</f>
        <v>83.64800000000001</v>
      </c>
      <c r="E13" s="14">
        <v>75</v>
      </c>
      <c r="F13" s="9">
        <v>97</v>
      </c>
      <c r="G13" s="3">
        <v>7</v>
      </c>
      <c r="H13" s="609">
        <v>12607</v>
      </c>
      <c r="I13" s="606"/>
    </row>
    <row r="14" spans="1:59" ht="18.5" x14ac:dyDescent="0.35">
      <c r="A14">
        <v>5</v>
      </c>
      <c r="B14" s="2" t="s">
        <v>5</v>
      </c>
      <c r="C14" s="3">
        <v>56</v>
      </c>
      <c r="D14" s="7">
        <f>(E14+F14)/2 - 'Relig DB and Renewables'!$R$19</f>
        <v>90.938000000000002</v>
      </c>
      <c r="E14" s="9">
        <v>91</v>
      </c>
      <c r="F14" s="9">
        <v>91</v>
      </c>
      <c r="G14" s="3">
        <v>7</v>
      </c>
      <c r="H14" s="610"/>
      <c r="I14" s="607">
        <v>69534</v>
      </c>
    </row>
    <row r="15" spans="1:59" ht="18.5" x14ac:dyDescent="0.35">
      <c r="A15">
        <v>6</v>
      </c>
      <c r="B15" s="2" t="s">
        <v>6</v>
      </c>
      <c r="C15" s="3">
        <v>55</v>
      </c>
      <c r="D15" s="7">
        <v>100</v>
      </c>
      <c r="E15" s="6">
        <v>98</v>
      </c>
      <c r="F15" s="9">
        <v>97</v>
      </c>
      <c r="G15" s="3">
        <v>5</v>
      </c>
      <c r="H15" s="609">
        <v>15822</v>
      </c>
      <c r="I15" s="606"/>
    </row>
    <row r="16" spans="1:59" ht="18.5" x14ac:dyDescent="0.35">
      <c r="A16">
        <v>7</v>
      </c>
      <c r="B16" s="2" t="s">
        <v>7</v>
      </c>
      <c r="C16" s="3">
        <v>55</v>
      </c>
      <c r="D16" s="7">
        <f>(E16+F16)/2 - 'Relig DB and Renewables'!$R$20</f>
        <v>89.722999999999999</v>
      </c>
      <c r="E16" s="9">
        <v>91</v>
      </c>
      <c r="F16" s="9">
        <v>91</v>
      </c>
      <c r="G16" s="3">
        <v>4</v>
      </c>
      <c r="H16" s="238"/>
      <c r="I16" s="607">
        <v>43308</v>
      </c>
    </row>
    <row r="17" spans="1:9" ht="18.5" x14ac:dyDescent="0.35">
      <c r="A17">
        <v>8</v>
      </c>
      <c r="B17" s="2" t="s">
        <v>8</v>
      </c>
      <c r="C17" s="3">
        <v>53</v>
      </c>
      <c r="D17" s="7">
        <f>(E17+F17)/2 - 'Relig DB and Renewables'!$R$13</f>
        <v>98.227999999999994</v>
      </c>
      <c r="E17" s="9">
        <v>94</v>
      </c>
      <c r="F17" s="9">
        <v>94</v>
      </c>
      <c r="G17" s="3">
        <v>8</v>
      </c>
      <c r="H17" s="238"/>
      <c r="I17" s="607">
        <v>45627</v>
      </c>
    </row>
    <row r="18" spans="1:9" ht="18.5" x14ac:dyDescent="0.35">
      <c r="A18">
        <v>9</v>
      </c>
      <c r="B18" s="2" t="s">
        <v>9</v>
      </c>
      <c r="C18" s="3">
        <v>47</v>
      </c>
      <c r="D18" s="7">
        <f>(E18+F18)/2 - 'Relig DB and Renewables'!$R$24</f>
        <v>84.863</v>
      </c>
      <c r="E18" s="8">
        <v>77</v>
      </c>
      <c r="F18" s="9">
        <v>96</v>
      </c>
      <c r="G18" s="3">
        <v>9</v>
      </c>
      <c r="H18" s="609">
        <v>24074</v>
      </c>
      <c r="I18" s="606"/>
    </row>
    <row r="19" spans="1:9" ht="18.5" x14ac:dyDescent="0.35">
      <c r="A19">
        <v>10</v>
      </c>
      <c r="B19" s="2" t="s">
        <v>10</v>
      </c>
      <c r="C19" s="3">
        <v>45</v>
      </c>
      <c r="D19" s="7">
        <f>(E19+F19)/2 - 'Relig DB and Renewables'!$R$27</f>
        <v>81.218000000000004</v>
      </c>
      <c r="E19" s="6">
        <v>70</v>
      </c>
      <c r="F19" s="9">
        <v>99</v>
      </c>
      <c r="G19" s="3">
        <v>5</v>
      </c>
      <c r="H19" s="609">
        <v>10359</v>
      </c>
      <c r="I19" s="606"/>
    </row>
    <row r="20" spans="1:9" ht="18.5" x14ac:dyDescent="0.35">
      <c r="A20">
        <v>11</v>
      </c>
      <c r="B20" s="2" t="s">
        <v>12</v>
      </c>
      <c r="C20" s="3">
        <v>41</v>
      </c>
      <c r="D20" s="7">
        <f>(E20+F20)/2 - 'Relig DB and Renewables'!$R$28</f>
        <v>80.003</v>
      </c>
      <c r="E20" s="4">
        <v>76</v>
      </c>
      <c r="F20" s="9">
        <v>93</v>
      </c>
      <c r="G20" s="3">
        <v>11</v>
      </c>
      <c r="H20" s="238"/>
      <c r="I20" s="607">
        <v>51073</v>
      </c>
    </row>
    <row r="21" spans="1:9" ht="18.5" x14ac:dyDescent="0.35">
      <c r="A21">
        <v>12</v>
      </c>
      <c r="B21" s="2" t="s">
        <v>11</v>
      </c>
      <c r="C21" s="3">
        <v>41</v>
      </c>
      <c r="D21" s="7">
        <f>(E21+F21)/2 - 'Relig DB and Renewables'!$R$35</f>
        <v>71.498000000000005</v>
      </c>
      <c r="E21" s="13">
        <v>81</v>
      </c>
      <c r="F21" s="9">
        <v>70</v>
      </c>
      <c r="G21" s="3">
        <v>9</v>
      </c>
      <c r="H21" s="610"/>
      <c r="I21" s="607">
        <v>86975</v>
      </c>
    </row>
    <row r="22" spans="1:9" ht="18.5" x14ac:dyDescent="0.35">
      <c r="A22">
        <v>13</v>
      </c>
      <c r="B22" s="2" t="s">
        <v>13</v>
      </c>
      <c r="C22" s="3">
        <v>38</v>
      </c>
      <c r="D22" s="7">
        <f>(E22+F22)/2 - 'Relig DB and Renewables'!$R$45</f>
        <v>59.347999999999999</v>
      </c>
      <c r="E22" s="37">
        <v>76</v>
      </c>
      <c r="F22" s="9">
        <v>45</v>
      </c>
      <c r="G22" s="3">
        <v>8</v>
      </c>
      <c r="H22" s="609">
        <v>46911</v>
      </c>
      <c r="I22" s="606"/>
    </row>
    <row r="23" spans="1:9" ht="18.5" x14ac:dyDescent="0.35">
      <c r="A23">
        <v>14</v>
      </c>
      <c r="B23" s="2" t="s">
        <v>14</v>
      </c>
      <c r="C23" s="3">
        <v>32</v>
      </c>
      <c r="D23" s="7">
        <f>(E23+F23)/2 - 'Relig DB and Renewables'!$R$55</f>
        <v>47.198</v>
      </c>
      <c r="E23" s="6">
        <v>43</v>
      </c>
      <c r="F23" s="9">
        <v>49</v>
      </c>
      <c r="G23" s="3">
        <v>22</v>
      </c>
      <c r="H23" s="609">
        <v>34955</v>
      </c>
      <c r="I23" s="608" t="s">
        <v>1315</v>
      </c>
    </row>
    <row r="24" spans="1:9" ht="18.5" x14ac:dyDescent="0.35">
      <c r="A24">
        <v>15</v>
      </c>
      <c r="B24" s="2" t="s">
        <v>15</v>
      </c>
      <c r="C24" s="3">
        <v>29</v>
      </c>
      <c r="D24" s="7">
        <f>(E24+F24)/2 - 'Relig DB and Renewables'!$R$38</f>
        <v>67.853000000000009</v>
      </c>
      <c r="E24" s="6">
        <v>74</v>
      </c>
      <c r="F24" s="9">
        <v>72</v>
      </c>
      <c r="G24" s="3">
        <v>14</v>
      </c>
      <c r="H24" s="609">
        <v>37176</v>
      </c>
      <c r="I24" s="608" t="s">
        <v>1316</v>
      </c>
    </row>
    <row r="25" spans="1:9" ht="18.5" x14ac:dyDescent="0.35">
      <c r="A25">
        <v>16</v>
      </c>
      <c r="B25" s="2" t="s">
        <v>16</v>
      </c>
      <c r="C25" s="3">
        <v>29</v>
      </c>
      <c r="D25" s="7">
        <f>(E25+F25)/2 - 'Relig DB and Renewables'!$R$64</f>
        <v>36.262999999999998</v>
      </c>
      <c r="E25" s="6">
        <v>37</v>
      </c>
      <c r="F25" s="9">
        <v>32</v>
      </c>
      <c r="G25" s="3">
        <v>30</v>
      </c>
      <c r="H25" s="609">
        <v>46342</v>
      </c>
      <c r="I25" s="605" t="s">
        <v>1317</v>
      </c>
    </row>
    <row r="26" spans="1:9" ht="18.5" x14ac:dyDescent="0.35">
      <c r="A26">
        <v>17</v>
      </c>
      <c r="B26" s="2" t="s">
        <v>17</v>
      </c>
      <c r="C26" s="3">
        <v>26</v>
      </c>
      <c r="D26" s="7">
        <f>(E26+F26)/2 - 'Relig DB and Renewables'!$R$61</f>
        <v>39.908000000000001</v>
      </c>
      <c r="E26" s="6">
        <v>50</v>
      </c>
      <c r="F26" s="9">
        <v>30</v>
      </c>
      <c r="G26" s="3">
        <v>20</v>
      </c>
      <c r="H26" s="609">
        <v>42289</v>
      </c>
      <c r="I26" s="605" t="s">
        <v>1318</v>
      </c>
    </row>
    <row r="27" spans="1:9" ht="18.5" x14ac:dyDescent="0.35">
      <c r="A27">
        <v>18</v>
      </c>
      <c r="B27" s="2" t="s">
        <v>18</v>
      </c>
      <c r="C27" s="3">
        <v>25</v>
      </c>
      <c r="D27" s="7">
        <f>(E27+F27)/2 - 'Relig DB and Renewables'!$R$68</f>
        <v>31.402999999999999</v>
      </c>
      <c r="E27" s="6">
        <v>37</v>
      </c>
      <c r="F27" s="9">
        <v>24</v>
      </c>
      <c r="G27" s="3">
        <v>17</v>
      </c>
      <c r="H27" s="609">
        <v>56267</v>
      </c>
      <c r="I27" s="605" t="s">
        <v>1319</v>
      </c>
    </row>
    <row r="28" spans="1:9" ht="18.5" x14ac:dyDescent="0.35">
      <c r="A28">
        <v>19</v>
      </c>
      <c r="B28" s="2" t="s">
        <v>19</v>
      </c>
      <c r="C28" s="3">
        <v>17</v>
      </c>
      <c r="D28" s="7">
        <f>(E28+F28)/2 - 'Relig DB and Renewables'!$R$70</f>
        <v>28.972999999999999</v>
      </c>
      <c r="E28" s="6">
        <v>31</v>
      </c>
      <c r="F28" s="9">
        <v>27</v>
      </c>
      <c r="G28" s="3">
        <v>30</v>
      </c>
      <c r="H28" s="609">
        <v>42613</v>
      </c>
      <c r="I28" s="605" t="s">
        <v>1320</v>
      </c>
    </row>
    <row r="29" spans="1:9" ht="18.5" x14ac:dyDescent="0.35">
      <c r="A29">
        <v>20</v>
      </c>
      <c r="B29" s="2" t="s">
        <v>24</v>
      </c>
      <c r="C29" s="3">
        <v>16</v>
      </c>
      <c r="D29" s="7">
        <f>(E29+F29)/2 - 'Relig DB and Renewables'!$R$62</f>
        <v>38.692999999999998</v>
      </c>
      <c r="E29" s="6">
        <v>40</v>
      </c>
      <c r="F29" s="9">
        <v>40</v>
      </c>
      <c r="G29" s="3">
        <v>35</v>
      </c>
      <c r="H29" s="609">
        <v>47622</v>
      </c>
      <c r="I29" s="605" t="s">
        <v>1321</v>
      </c>
    </row>
    <row r="30" spans="1:9" ht="18.5" x14ac:dyDescent="0.35">
      <c r="A30">
        <v>21</v>
      </c>
      <c r="B30" s="2" t="s">
        <v>20</v>
      </c>
      <c r="C30" s="3">
        <v>14</v>
      </c>
      <c r="D30" s="7">
        <f>(E30+F30)/2 - 'Relig DB and Renewables'!$R$63</f>
        <v>37.478000000000002</v>
      </c>
      <c r="E30" s="6">
        <v>45</v>
      </c>
      <c r="F30" s="9">
        <v>28</v>
      </c>
      <c r="G30" s="3">
        <v>44</v>
      </c>
      <c r="H30" s="609">
        <v>42570</v>
      </c>
    </row>
    <row r="31" spans="1:9" ht="18.5" x14ac:dyDescent="0.35">
      <c r="A31">
        <v>22</v>
      </c>
      <c r="B31" s="2" t="s">
        <v>21</v>
      </c>
      <c r="C31" s="3">
        <v>12</v>
      </c>
      <c r="D31" s="7">
        <f>(E31+F31)/2 - 'Relig DB and Renewables'!$R$69</f>
        <v>30.188000000000002</v>
      </c>
      <c r="E31" s="6">
        <v>38</v>
      </c>
      <c r="F31" s="9">
        <v>21</v>
      </c>
      <c r="G31" s="3">
        <v>44</v>
      </c>
      <c r="H31" s="609">
        <v>60803</v>
      </c>
    </row>
    <row r="32" spans="1:9" ht="18.5" x14ac:dyDescent="0.35">
      <c r="A32">
        <v>23</v>
      </c>
      <c r="B32" s="2" t="s">
        <v>22</v>
      </c>
      <c r="C32" s="3">
        <v>11</v>
      </c>
      <c r="D32" s="7">
        <f>(E32+F32)/2 - 'Relig DB and Renewables'!$R$74</f>
        <v>24.113</v>
      </c>
      <c r="E32" s="6">
        <v>27</v>
      </c>
      <c r="F32" s="9">
        <v>17</v>
      </c>
      <c r="G32" s="3">
        <v>42</v>
      </c>
      <c r="H32" s="609">
        <v>54132</v>
      </c>
    </row>
    <row r="33" spans="1:43" ht="18.5" x14ac:dyDescent="0.35">
      <c r="A33">
        <v>24</v>
      </c>
      <c r="B33" s="2" t="s">
        <v>23</v>
      </c>
      <c r="C33" s="3">
        <v>10</v>
      </c>
      <c r="D33" s="7">
        <f>(E33+F33)/2 - 'Relig DB and Renewables'!$R$71</f>
        <v>27.757999999999999</v>
      </c>
      <c r="E33" s="6">
        <v>39</v>
      </c>
      <c r="F33" s="9">
        <v>19</v>
      </c>
      <c r="G33" s="3">
        <v>45</v>
      </c>
      <c r="H33" s="609">
        <v>48858</v>
      </c>
    </row>
    <row r="34" spans="1:43" x14ac:dyDescent="0.35">
      <c r="E34" s="12" t="s">
        <v>356</v>
      </c>
    </row>
    <row r="35" spans="1:43" x14ac:dyDescent="0.35">
      <c r="E35" s="10" t="s">
        <v>355</v>
      </c>
    </row>
    <row r="36" spans="1:43" x14ac:dyDescent="0.35">
      <c r="A36" s="199"/>
      <c r="B36" s="251" t="s">
        <v>330</v>
      </c>
      <c r="C36" s="20" t="s">
        <v>329</v>
      </c>
      <c r="D36" s="25"/>
      <c r="E36" s="25"/>
      <c r="G36" s="15" t="s">
        <v>1414</v>
      </c>
      <c r="I36" s="1"/>
      <c r="K36" s="1"/>
      <c r="L36" s="16"/>
      <c r="AF36" t="s">
        <v>863</v>
      </c>
      <c r="AP36" s="620"/>
      <c r="AQ36" s="619"/>
    </row>
    <row r="37" spans="1:43" x14ac:dyDescent="0.35">
      <c r="A37" s="15"/>
      <c r="B37" s="60" t="s">
        <v>331</v>
      </c>
      <c r="C37" s="20" t="s">
        <v>332</v>
      </c>
      <c r="G37" s="15" t="s">
        <v>1413</v>
      </c>
      <c r="K37" s="1"/>
      <c r="L37" s="16"/>
    </row>
    <row r="38" spans="1:43" x14ac:dyDescent="0.35">
      <c r="A38" s="601"/>
      <c r="B38" s="642" t="s">
        <v>334</v>
      </c>
      <c r="C38" s="20" t="s">
        <v>333</v>
      </c>
      <c r="D38" s="643"/>
      <c r="E38" s="23"/>
      <c r="F38" s="23"/>
      <c r="G38" s="23"/>
      <c r="H38" s="23"/>
    </row>
    <row r="39" spans="1:43" x14ac:dyDescent="0.35">
      <c r="A39" s="200"/>
      <c r="B39" s="236" t="s">
        <v>385</v>
      </c>
      <c r="C39" s="25" t="s">
        <v>386</v>
      </c>
      <c r="D39" s="20"/>
      <c r="E39" s="116"/>
      <c r="F39" s="25" t="s">
        <v>460</v>
      </c>
    </row>
    <row r="40" spans="1:43" x14ac:dyDescent="0.35">
      <c r="A40" s="200"/>
      <c r="D40" s="20"/>
      <c r="E40" s="116"/>
    </row>
    <row r="41" spans="1:43" x14ac:dyDescent="0.35">
      <c r="F41" s="10"/>
      <c r="I41" s="250" t="s">
        <v>387</v>
      </c>
      <c r="J41" s="244"/>
      <c r="K41" s="250"/>
      <c r="L41" s="177" t="s">
        <v>301</v>
      </c>
      <c r="M41" s="177"/>
      <c r="N41" s="177" t="s">
        <v>302</v>
      </c>
      <c r="O41" s="177"/>
      <c r="P41" s="177" t="s">
        <v>303</v>
      </c>
      <c r="Q41" s="177"/>
      <c r="R41" s="177" t="s">
        <v>304</v>
      </c>
      <c r="AC41" s="244"/>
      <c r="AD41" s="244"/>
      <c r="AE41" s="177" t="s">
        <v>301</v>
      </c>
      <c r="AF41" s="177"/>
      <c r="AG41" s="177" t="s">
        <v>302</v>
      </c>
      <c r="AH41" s="177"/>
      <c r="AI41" s="177" t="s">
        <v>303</v>
      </c>
      <c r="AJ41" s="177"/>
      <c r="AK41" s="177" t="s">
        <v>304</v>
      </c>
    </row>
    <row r="42" spans="1:43" ht="15.5" x14ac:dyDescent="0.35">
      <c r="E42" s="1" t="s">
        <v>1410</v>
      </c>
      <c r="I42" s="244"/>
      <c r="J42" s="245" t="s">
        <v>300</v>
      </c>
      <c r="K42" s="246">
        <f>CORREL(C44:C67,D44:D67)</f>
        <v>0.89255302313721419</v>
      </c>
      <c r="L42" s="184">
        <f>$K42/SQRT((1-K42^2)/($R42-2))</f>
        <v>9.2837671130312742</v>
      </c>
      <c r="M42" s="177"/>
      <c r="N42" s="181">
        <f>TDIST(ABS($L42), ($R42-2), 2)</f>
        <v>4.5847312294665E-9</v>
      </c>
      <c r="O42" s="177"/>
      <c r="P42" s="184">
        <f>_xlfn.T.INV.2T(0.05, ($R42-2))</f>
        <v>2.0738730679040258</v>
      </c>
      <c r="Q42" s="177"/>
      <c r="R42" s="177">
        <f>ROWS(B44:B67)</f>
        <v>24</v>
      </c>
      <c r="AC42" s="621" t="s">
        <v>300</v>
      </c>
      <c r="AD42" s="263">
        <f>CORREL(D44:D67,G44:G67)</f>
        <v>-0.7793504040564766</v>
      </c>
      <c r="AE42" s="184">
        <f>$AD42/SQRT((1-AD42^2)/($AK42-2))</f>
        <v>-5.8339378262325203</v>
      </c>
      <c r="AF42" s="177"/>
      <c r="AG42" s="181">
        <f>TDIST(ABS($AE42), ($AK42-2), 2)</f>
        <v>7.1882225306800212E-6</v>
      </c>
      <c r="AH42" s="177"/>
      <c r="AI42" s="184">
        <f>_xlfn.T.INV.2T(0.05, ($R42-2))</f>
        <v>2.0738730679040258</v>
      </c>
      <c r="AJ42" s="177"/>
      <c r="AK42" s="177">
        <f>ROWS(D44:D67)</f>
        <v>24</v>
      </c>
      <c r="AM42" s="241"/>
    </row>
    <row r="43" spans="1:43" ht="60" customHeight="1" x14ac:dyDescent="0.35">
      <c r="A43" s="108" t="s">
        <v>400</v>
      </c>
      <c r="B43" s="247" t="s">
        <v>0</v>
      </c>
      <c r="C43" s="248" t="s">
        <v>384</v>
      </c>
      <c r="D43" s="249" t="s">
        <v>382</v>
      </c>
      <c r="E43" s="249" t="s">
        <v>380</v>
      </c>
      <c r="F43" s="249" t="s">
        <v>381</v>
      </c>
      <c r="G43" s="248" t="s">
        <v>463</v>
      </c>
      <c r="H43" s="248" t="s">
        <v>615</v>
      </c>
      <c r="I43" s="482"/>
    </row>
    <row r="44" spans="1:43" ht="18.5" x14ac:dyDescent="0.35">
      <c r="A44">
        <v>1</v>
      </c>
      <c r="B44" s="2" t="s">
        <v>1</v>
      </c>
      <c r="C44" s="3">
        <v>64</v>
      </c>
      <c r="D44" s="7">
        <f>(E44+F44)/2 - 'Relig DB and Renewables'!$R$15</f>
        <v>95.798000000000002</v>
      </c>
      <c r="E44" s="6">
        <v>91</v>
      </c>
      <c r="F44" s="9">
        <v>96</v>
      </c>
      <c r="G44" s="3">
        <v>18</v>
      </c>
      <c r="H44" s="3">
        <v>26</v>
      </c>
      <c r="I44" s="167"/>
    </row>
    <row r="45" spans="1:43" ht="18.5" x14ac:dyDescent="0.35">
      <c r="A45">
        <v>2</v>
      </c>
      <c r="B45" s="2" t="s">
        <v>2</v>
      </c>
      <c r="C45" s="3">
        <v>58</v>
      </c>
      <c r="D45" s="7">
        <f>(E45+F45)/2 - 'Relig DB and Renewables'!$R$17</f>
        <v>93.367999999999995</v>
      </c>
      <c r="E45" s="6">
        <v>95</v>
      </c>
      <c r="F45" s="9">
        <v>90</v>
      </c>
      <c r="G45" s="3">
        <v>14</v>
      </c>
      <c r="H45" s="3">
        <v>29</v>
      </c>
      <c r="I45" s="167"/>
    </row>
    <row r="46" spans="1:43" ht="18.5" x14ac:dyDescent="0.35">
      <c r="A46">
        <v>3</v>
      </c>
      <c r="B46" s="2" t="s">
        <v>3</v>
      </c>
      <c r="C46" s="3">
        <v>67</v>
      </c>
      <c r="D46" s="7">
        <f>(E46+F46)/2 - 'Relig DB and Renewables'!$R$12</f>
        <v>99.442999999999998</v>
      </c>
      <c r="E46" s="9">
        <v>95</v>
      </c>
      <c r="F46" s="9">
        <v>95</v>
      </c>
      <c r="G46" s="3">
        <v>6</v>
      </c>
      <c r="H46" s="3">
        <v>18</v>
      </c>
      <c r="I46" s="167"/>
    </row>
    <row r="47" spans="1:43" ht="18.5" x14ac:dyDescent="0.35">
      <c r="A47">
        <v>4</v>
      </c>
      <c r="B47" s="2" t="s">
        <v>4</v>
      </c>
      <c r="C47" s="3">
        <v>56</v>
      </c>
      <c r="D47" s="7">
        <f>(E47+F47)/2 - 'Relig DB and Renewables'!$R$25</f>
        <v>83.64800000000001</v>
      </c>
      <c r="E47" s="14">
        <v>75</v>
      </c>
      <c r="F47" s="9">
        <v>97</v>
      </c>
      <c r="G47" s="3">
        <v>6</v>
      </c>
      <c r="H47" s="3">
        <v>27</v>
      </c>
      <c r="I47" s="167"/>
    </row>
    <row r="48" spans="1:43" ht="18.5" x14ac:dyDescent="0.35">
      <c r="A48">
        <v>5</v>
      </c>
      <c r="B48" s="2" t="s">
        <v>5</v>
      </c>
      <c r="C48" s="3">
        <v>51</v>
      </c>
      <c r="D48" s="7">
        <f>(E48+F48)/2 - 'Relig DB and Renewables'!$R$19</f>
        <v>90.938000000000002</v>
      </c>
      <c r="E48" s="9">
        <v>91</v>
      </c>
      <c r="F48" s="9">
        <v>91</v>
      </c>
      <c r="G48" s="3">
        <v>10</v>
      </c>
      <c r="H48" s="3">
        <v>31</v>
      </c>
      <c r="I48" s="167"/>
    </row>
    <row r="49" spans="1:9" ht="18.5" x14ac:dyDescent="0.35">
      <c r="A49">
        <v>6</v>
      </c>
      <c r="B49" s="2" t="s">
        <v>6</v>
      </c>
      <c r="C49" s="3">
        <v>44</v>
      </c>
      <c r="D49" s="7">
        <v>100</v>
      </c>
      <c r="E49" s="6">
        <v>98</v>
      </c>
      <c r="F49" s="9">
        <v>97</v>
      </c>
      <c r="G49" s="3">
        <v>20</v>
      </c>
      <c r="H49" s="3">
        <v>39</v>
      </c>
      <c r="I49" s="167"/>
    </row>
    <row r="50" spans="1:9" ht="18.5" x14ac:dyDescent="0.35">
      <c r="A50">
        <v>7</v>
      </c>
      <c r="B50" s="2" t="s">
        <v>7</v>
      </c>
      <c r="C50" s="3">
        <v>62</v>
      </c>
      <c r="D50" s="7">
        <f>(E50+F50)/2 - 'Relig DB and Renewables'!$R$20</f>
        <v>89.722999999999999</v>
      </c>
      <c r="E50" s="9">
        <v>91</v>
      </c>
      <c r="F50" s="9">
        <v>91</v>
      </c>
      <c r="G50" s="3">
        <v>5</v>
      </c>
      <c r="H50" s="3">
        <v>22</v>
      </c>
      <c r="I50" s="167"/>
    </row>
    <row r="51" spans="1:9" ht="18.5" x14ac:dyDescent="0.35">
      <c r="A51">
        <v>8</v>
      </c>
      <c r="B51" s="2" t="s">
        <v>8</v>
      </c>
      <c r="C51" s="3">
        <v>53</v>
      </c>
      <c r="D51" s="7">
        <f>(E51+F51)/2 - 'Relig DB and Renewables'!$R$13</f>
        <v>98.227999999999994</v>
      </c>
      <c r="E51" s="9">
        <v>94</v>
      </c>
      <c r="F51" s="9">
        <v>94</v>
      </c>
      <c r="G51" s="3">
        <v>15</v>
      </c>
      <c r="H51" s="3">
        <v>25</v>
      </c>
      <c r="I51" s="167"/>
    </row>
    <row r="52" spans="1:9" ht="18.5" x14ac:dyDescent="0.35">
      <c r="A52">
        <v>9</v>
      </c>
      <c r="B52" s="2" t="s">
        <v>9</v>
      </c>
      <c r="C52" s="3">
        <v>47</v>
      </c>
      <c r="D52" s="7">
        <f>(E52+F52)/2 - 'Relig DB and Renewables'!$R$24</f>
        <v>84.863</v>
      </c>
      <c r="E52" s="8">
        <v>77</v>
      </c>
      <c r="F52" s="9">
        <v>96</v>
      </c>
      <c r="G52" s="3">
        <v>18</v>
      </c>
      <c r="H52" s="3">
        <v>32</v>
      </c>
      <c r="I52" s="167"/>
    </row>
    <row r="53" spans="1:9" ht="18.5" x14ac:dyDescent="0.35">
      <c r="A53">
        <v>10</v>
      </c>
      <c r="B53" s="2" t="s">
        <v>10</v>
      </c>
      <c r="C53" s="3">
        <v>47</v>
      </c>
      <c r="D53" s="7">
        <f>(E53+F53)/2 - 'Relig DB and Renewables'!$R$27</f>
        <v>81.218000000000004</v>
      </c>
      <c r="E53" s="6">
        <v>70</v>
      </c>
      <c r="F53" s="9">
        <v>99</v>
      </c>
      <c r="G53" s="3">
        <v>14</v>
      </c>
      <c r="H53" s="3">
        <v>38</v>
      </c>
      <c r="I53" s="167"/>
    </row>
    <row r="54" spans="1:9" ht="18.5" x14ac:dyDescent="0.35">
      <c r="A54">
        <v>11</v>
      </c>
      <c r="B54" s="2" t="s">
        <v>12</v>
      </c>
      <c r="C54" s="3">
        <v>46</v>
      </c>
      <c r="D54" s="7">
        <f>(E54+F54)/2 - 'Relig DB and Renewables'!$R$28</f>
        <v>80.003</v>
      </c>
      <c r="E54" s="4">
        <v>76</v>
      </c>
      <c r="F54" s="9">
        <v>93</v>
      </c>
      <c r="G54" s="3">
        <v>10</v>
      </c>
      <c r="H54" s="3">
        <v>27</v>
      </c>
      <c r="I54" s="167"/>
    </row>
    <row r="55" spans="1:9" ht="18.5" x14ac:dyDescent="0.35">
      <c r="A55">
        <v>12</v>
      </c>
      <c r="B55" s="2" t="s">
        <v>11</v>
      </c>
      <c r="C55" s="3">
        <v>41</v>
      </c>
      <c r="D55" s="7">
        <f>(E55+F55)/2 - 'Relig DB and Renewables'!$R$35</f>
        <v>71.498000000000005</v>
      </c>
      <c r="E55" s="13">
        <v>81</v>
      </c>
      <c r="F55" s="9">
        <v>70</v>
      </c>
      <c r="G55" s="3">
        <v>19</v>
      </c>
      <c r="H55" s="3">
        <v>38</v>
      </c>
      <c r="I55" s="167"/>
    </row>
    <row r="56" spans="1:9" ht="18.5" x14ac:dyDescent="0.35">
      <c r="A56">
        <v>13</v>
      </c>
      <c r="B56" s="2" t="s">
        <v>13</v>
      </c>
      <c r="C56" s="3">
        <v>50</v>
      </c>
      <c r="D56" s="7">
        <f>(E56+F56)/2 - 'Relig DB and Renewables'!$R$45</f>
        <v>59.347999999999999</v>
      </c>
      <c r="E56" s="37">
        <v>76</v>
      </c>
      <c r="F56" s="9">
        <v>45</v>
      </c>
      <c r="G56" s="3">
        <v>16</v>
      </c>
      <c r="H56" s="3">
        <v>36</v>
      </c>
      <c r="I56" s="167"/>
    </row>
    <row r="57" spans="1:9" ht="18.5" x14ac:dyDescent="0.35">
      <c r="A57">
        <v>14</v>
      </c>
      <c r="B57" s="2" t="s">
        <v>14</v>
      </c>
      <c r="C57" s="3">
        <v>43</v>
      </c>
      <c r="D57" s="7">
        <f>(E57+F57)/2 - 'Relig DB and Renewables'!$R$55</f>
        <v>47.198</v>
      </c>
      <c r="E57" s="6">
        <v>43</v>
      </c>
      <c r="F57" s="9">
        <v>49</v>
      </c>
      <c r="G57" s="3">
        <v>21</v>
      </c>
      <c r="H57" s="3">
        <v>32</v>
      </c>
      <c r="I57" s="167"/>
    </row>
    <row r="58" spans="1:9" ht="18.5" x14ac:dyDescent="0.35">
      <c r="A58">
        <v>15</v>
      </c>
      <c r="B58" s="2" t="s">
        <v>15</v>
      </c>
      <c r="C58" s="3">
        <v>49</v>
      </c>
      <c r="D58" s="7">
        <f>(E58+F58)/2 - 'Relig DB and Renewables'!$R$38</f>
        <v>67.853000000000009</v>
      </c>
      <c r="E58" s="6">
        <v>74</v>
      </c>
      <c r="F58" s="9">
        <v>72</v>
      </c>
      <c r="G58" s="3">
        <v>14</v>
      </c>
      <c r="H58" s="3">
        <v>33</v>
      </c>
      <c r="I58" s="167"/>
    </row>
    <row r="59" spans="1:9" ht="18.5" x14ac:dyDescent="0.35">
      <c r="A59">
        <v>16</v>
      </c>
      <c r="B59" s="2" t="s">
        <v>16</v>
      </c>
      <c r="C59" s="3">
        <v>36</v>
      </c>
      <c r="D59" s="7">
        <f>(E59+F59)/2 - 'Relig DB and Renewables'!$R$64</f>
        <v>36.262999999999998</v>
      </c>
      <c r="E59" s="6">
        <v>37</v>
      </c>
      <c r="F59" s="9">
        <v>32</v>
      </c>
      <c r="G59" s="3">
        <v>23</v>
      </c>
      <c r="H59" s="3">
        <v>31</v>
      </c>
      <c r="I59" s="167"/>
    </row>
    <row r="60" spans="1:9" ht="18.5" x14ac:dyDescent="0.35">
      <c r="A60">
        <v>17</v>
      </c>
      <c r="B60" s="2" t="s">
        <v>17</v>
      </c>
      <c r="C60" s="3">
        <v>31</v>
      </c>
      <c r="D60" s="7">
        <f>(E60+F60)/2 - 'Relig DB and Renewables'!$R$61</f>
        <v>39.908000000000001</v>
      </c>
      <c r="E60" s="6">
        <v>50</v>
      </c>
      <c r="F60" s="9">
        <v>30</v>
      </c>
      <c r="G60" s="3">
        <v>24</v>
      </c>
      <c r="H60" s="3">
        <v>32</v>
      </c>
      <c r="I60" s="167"/>
    </row>
    <row r="61" spans="1:9" ht="18.5" x14ac:dyDescent="0.35">
      <c r="A61">
        <v>18</v>
      </c>
      <c r="B61" s="2" t="s">
        <v>18</v>
      </c>
      <c r="C61" s="3">
        <v>29</v>
      </c>
      <c r="D61" s="7">
        <f>(E61+F61)/2 - 'Relig DB and Renewables'!$R$68</f>
        <v>31.402999999999999</v>
      </c>
      <c r="E61" s="6">
        <v>37</v>
      </c>
      <c r="F61" s="9">
        <v>24</v>
      </c>
      <c r="G61" s="3">
        <v>26</v>
      </c>
      <c r="H61" s="3">
        <v>48</v>
      </c>
      <c r="I61" s="167"/>
    </row>
    <row r="62" spans="1:9" ht="18.5" x14ac:dyDescent="0.35">
      <c r="A62">
        <v>19</v>
      </c>
      <c r="B62" s="2" t="s">
        <v>19</v>
      </c>
      <c r="C62" s="3">
        <v>32</v>
      </c>
      <c r="D62" s="7">
        <f>(E62+F62)/2 - 'Relig DB and Renewables'!$R$70</f>
        <v>28.972999999999999</v>
      </c>
      <c r="E62" s="6">
        <v>31</v>
      </c>
      <c r="F62" s="9">
        <v>27</v>
      </c>
      <c r="G62" s="3">
        <v>22</v>
      </c>
      <c r="H62" s="3">
        <v>31</v>
      </c>
      <c r="I62" s="167"/>
    </row>
    <row r="63" spans="1:9" ht="18.5" x14ac:dyDescent="0.35">
      <c r="A63">
        <v>20</v>
      </c>
      <c r="B63" s="2" t="s">
        <v>24</v>
      </c>
      <c r="C63" s="3">
        <v>27</v>
      </c>
      <c r="D63" s="7">
        <f>(E63+F63)/2 - 'Relig DB and Renewables'!$R$62</f>
        <v>38.692999999999998</v>
      </c>
      <c r="E63" s="6">
        <v>40</v>
      </c>
      <c r="F63" s="9">
        <v>40</v>
      </c>
      <c r="G63" s="3">
        <v>30</v>
      </c>
      <c r="H63" s="3">
        <v>29</v>
      </c>
      <c r="I63" s="167"/>
    </row>
    <row r="64" spans="1:9" ht="18.5" x14ac:dyDescent="0.35">
      <c r="A64">
        <v>21</v>
      </c>
      <c r="B64" s="2" t="s">
        <v>20</v>
      </c>
      <c r="C64" s="3">
        <v>29</v>
      </c>
      <c r="D64" s="7">
        <f>(E64+F64)/2 - 'Relig DB and Renewables'!$R$63</f>
        <v>37.478000000000002</v>
      </c>
      <c r="E64" s="6">
        <v>45</v>
      </c>
      <c r="F64" s="9">
        <v>28</v>
      </c>
      <c r="G64" s="3">
        <v>22</v>
      </c>
      <c r="H64" s="3">
        <v>38</v>
      </c>
      <c r="I64" s="167"/>
    </row>
    <row r="65" spans="1:43" ht="18.5" x14ac:dyDescent="0.35">
      <c r="A65">
        <v>22</v>
      </c>
      <c r="B65" s="2" t="s">
        <v>21</v>
      </c>
      <c r="C65" s="3">
        <v>31</v>
      </c>
      <c r="D65" s="7">
        <f>(E65+F65)/2 - 'Relig DB and Renewables'!$R$69</f>
        <v>30.188000000000002</v>
      </c>
      <c r="E65" s="6">
        <v>38</v>
      </c>
      <c r="F65" s="9">
        <v>21</v>
      </c>
      <c r="G65" s="3">
        <v>25</v>
      </c>
      <c r="H65" s="3">
        <v>34</v>
      </c>
      <c r="I65" s="167"/>
    </row>
    <row r="66" spans="1:43" ht="18.5" x14ac:dyDescent="0.35">
      <c r="A66">
        <v>23</v>
      </c>
      <c r="B66" s="2" t="s">
        <v>22</v>
      </c>
      <c r="C66" s="3">
        <v>23</v>
      </c>
      <c r="D66" s="7">
        <f>(E66+F66)/2 - 'Relig DB and Renewables'!$R$74</f>
        <v>24.113</v>
      </c>
      <c r="E66" s="6">
        <v>27</v>
      </c>
      <c r="F66" s="9">
        <v>17</v>
      </c>
      <c r="G66" s="3">
        <v>34</v>
      </c>
      <c r="H66" s="3">
        <v>29</v>
      </c>
      <c r="I66" s="167"/>
    </row>
    <row r="67" spans="1:43" ht="18.5" x14ac:dyDescent="0.35">
      <c r="A67">
        <v>24</v>
      </c>
      <c r="B67" s="2" t="s">
        <v>23</v>
      </c>
      <c r="C67" s="3">
        <v>27</v>
      </c>
      <c r="D67" s="7">
        <f>(E67+F67)/2 - 'Relig DB and Renewables'!$R$71</f>
        <v>27.757999999999999</v>
      </c>
      <c r="E67" s="6">
        <v>39</v>
      </c>
      <c r="F67" s="9">
        <v>19</v>
      </c>
      <c r="G67" s="3">
        <v>22</v>
      </c>
      <c r="H67" s="3">
        <v>35</v>
      </c>
      <c r="I67" s="167"/>
    </row>
    <row r="68" spans="1:43" x14ac:dyDescent="0.35">
      <c r="E68" s="12" t="s">
        <v>356</v>
      </c>
    </row>
    <row r="69" spans="1:43" x14ac:dyDescent="0.35">
      <c r="E69" s="10" t="s">
        <v>355</v>
      </c>
    </row>
    <row r="70" spans="1:43" x14ac:dyDescent="0.35">
      <c r="A70" s="199"/>
      <c r="B70" s="251" t="s">
        <v>330</v>
      </c>
      <c r="C70" s="20" t="s">
        <v>329</v>
      </c>
      <c r="D70" s="370"/>
      <c r="E70" s="370"/>
      <c r="F70" s="23"/>
      <c r="G70" s="15" t="s">
        <v>1414</v>
      </c>
      <c r="H70" s="23"/>
      <c r="AF70" t="s">
        <v>464</v>
      </c>
      <c r="AP70" s="620" t="s">
        <v>300</v>
      </c>
      <c r="AQ70" s="619">
        <f>CORREL(D44:D67,G44:G67)</f>
        <v>-0.7793504040564766</v>
      </c>
    </row>
    <row r="71" spans="1:43" x14ac:dyDescent="0.35">
      <c r="A71" s="15"/>
      <c r="B71" s="60" t="s">
        <v>331</v>
      </c>
      <c r="C71" s="20" t="s">
        <v>332</v>
      </c>
      <c r="G71" s="15" t="s">
        <v>1413</v>
      </c>
    </row>
    <row r="72" spans="1:43" x14ac:dyDescent="0.35">
      <c r="A72" s="601"/>
      <c r="B72" s="642" t="s">
        <v>334</v>
      </c>
      <c r="C72" s="20" t="s">
        <v>333</v>
      </c>
      <c r="D72" s="643"/>
      <c r="E72" s="23"/>
      <c r="F72" s="23"/>
      <c r="G72" s="23"/>
      <c r="H72" s="23"/>
    </row>
    <row r="73" spans="1:43" x14ac:dyDescent="0.35">
      <c r="A73" s="200"/>
      <c r="B73" s="236" t="s">
        <v>385</v>
      </c>
      <c r="C73" s="25" t="s">
        <v>386</v>
      </c>
      <c r="D73" s="20"/>
      <c r="E73" s="116"/>
      <c r="F73" s="25" t="s">
        <v>460</v>
      </c>
    </row>
    <row r="75" spans="1:43" ht="14" customHeight="1" x14ac:dyDescent="0.35">
      <c r="Y75" s="22"/>
      <c r="Z75" s="3"/>
      <c r="AA75" s="7"/>
      <c r="AB75" s="8"/>
      <c r="AC75" s="9"/>
    </row>
    <row r="76" spans="1:43" ht="14" customHeight="1" x14ac:dyDescent="0.35">
      <c r="J76" s="244"/>
      <c r="K76" s="244"/>
      <c r="L76" s="244"/>
      <c r="M76" s="177" t="s">
        <v>301</v>
      </c>
      <c r="N76" s="177"/>
      <c r="O76" s="177" t="s">
        <v>302</v>
      </c>
      <c r="P76" s="177"/>
      <c r="Q76" s="177" t="s">
        <v>303</v>
      </c>
      <c r="R76" s="177"/>
      <c r="S76" s="177" t="s">
        <v>304</v>
      </c>
      <c r="Y76" s="22"/>
      <c r="Z76" s="3"/>
      <c r="AA76" s="7"/>
      <c r="AB76" s="8"/>
      <c r="AC76" s="9"/>
    </row>
    <row r="77" spans="1:43" ht="14" customHeight="1" x14ac:dyDescent="0.35">
      <c r="E77" s="1" t="s">
        <v>1410</v>
      </c>
      <c r="J77" s="244"/>
      <c r="K77" s="252" t="s">
        <v>378</v>
      </c>
      <c r="L77" s="263">
        <f>CORREL(D79:D100,G79:G100)</f>
        <v>-0.83379100486987323</v>
      </c>
      <c r="M77" s="184">
        <f>$L77/SQRT((1-L77^2)/($S77-2))</f>
        <v>-6.7541394393796317</v>
      </c>
      <c r="N77" s="177"/>
      <c r="O77" s="181">
        <f>TDIST(ABS($M77), ($S77-2), 2)</f>
        <v>1.434464588491668E-6</v>
      </c>
      <c r="P77" s="177"/>
      <c r="Q77" s="184">
        <f>_xlfn.T.INV.2T(0.05, ($S77-2))</f>
        <v>2.0859634472658648</v>
      </c>
      <c r="R77" s="177"/>
      <c r="S77" s="177">
        <f>ROWS(B79:B100)</f>
        <v>22</v>
      </c>
      <c r="Y77" s="22"/>
      <c r="Z77" s="3"/>
      <c r="AA77" s="7"/>
      <c r="AB77" s="8"/>
      <c r="AC77" s="9"/>
    </row>
    <row r="78" spans="1:43" ht="94.5" customHeight="1" x14ac:dyDescent="0.35">
      <c r="A78" s="108" t="s">
        <v>390</v>
      </c>
      <c r="B78" s="247" t="s">
        <v>0</v>
      </c>
      <c r="C78" s="248" t="s">
        <v>383</v>
      </c>
      <c r="D78" s="249" t="s">
        <v>382</v>
      </c>
      <c r="E78" s="249" t="s">
        <v>380</v>
      </c>
      <c r="F78" s="249" t="s">
        <v>381</v>
      </c>
      <c r="G78" s="249" t="s">
        <v>388</v>
      </c>
      <c r="H78" s="249" t="s">
        <v>389</v>
      </c>
      <c r="I78" s="248" t="s">
        <v>384</v>
      </c>
    </row>
    <row r="79" spans="1:43" ht="18.5" x14ac:dyDescent="0.35">
      <c r="A79" s="18">
        <v>1</v>
      </c>
      <c r="B79" s="2" t="s">
        <v>1</v>
      </c>
      <c r="C79" s="3">
        <v>75</v>
      </c>
      <c r="D79" s="7">
        <f>(E79+F79)/2 - 'Relig DB and Renewables'!$R$15</f>
        <v>95.798000000000002</v>
      </c>
      <c r="E79" s="6">
        <v>91</v>
      </c>
      <c r="F79" s="9">
        <v>96</v>
      </c>
      <c r="G79" s="3">
        <f t="shared" ref="G79:G100" si="0">H79*6</f>
        <v>22.200000000000003</v>
      </c>
      <c r="H79" s="3">
        <v>3.7</v>
      </c>
      <c r="I79" s="3">
        <v>64</v>
      </c>
    </row>
    <row r="80" spans="1:43" ht="18.5" x14ac:dyDescent="0.35">
      <c r="A80" s="18">
        <v>2</v>
      </c>
      <c r="B80" s="2" t="s">
        <v>2</v>
      </c>
      <c r="C80" s="3">
        <v>70</v>
      </c>
      <c r="D80" s="7">
        <f>(E80+F80)/2 - 'Relig DB and Renewables'!$R$17</f>
        <v>93.367999999999995</v>
      </c>
      <c r="E80" s="6">
        <v>95</v>
      </c>
      <c r="F80" s="9">
        <v>90</v>
      </c>
      <c r="G80" s="3">
        <f t="shared" si="0"/>
        <v>21.6</v>
      </c>
      <c r="H80" s="3">
        <v>3.6</v>
      </c>
      <c r="I80" s="3">
        <v>58</v>
      </c>
    </row>
    <row r="81" spans="1:29" ht="18.5" x14ac:dyDescent="0.35">
      <c r="A81" s="18">
        <v>3</v>
      </c>
      <c r="B81" s="2" t="s">
        <v>3</v>
      </c>
      <c r="C81" s="3">
        <v>65</v>
      </c>
      <c r="D81" s="7">
        <f>(E81+F81)/2 - 'Relig DB and Renewables'!$R$12</f>
        <v>99.442999999999998</v>
      </c>
      <c r="E81" s="9">
        <v>95</v>
      </c>
      <c r="F81" s="9">
        <v>95</v>
      </c>
      <c r="G81" s="3">
        <f t="shared" si="0"/>
        <v>27</v>
      </c>
      <c r="H81" s="3">
        <v>4.5</v>
      </c>
      <c r="I81" s="3">
        <v>67</v>
      </c>
    </row>
    <row r="82" spans="1:29" ht="18.5" x14ac:dyDescent="0.35">
      <c r="A82" s="18">
        <v>4</v>
      </c>
      <c r="B82" s="2" t="s">
        <v>4</v>
      </c>
      <c r="C82" s="3">
        <v>58</v>
      </c>
      <c r="D82" s="7">
        <f>(E82+F82)/2 - 'Relig DB and Renewables'!$R$25</f>
        <v>83.64800000000001</v>
      </c>
      <c r="E82" s="14">
        <v>75</v>
      </c>
      <c r="F82" s="9">
        <v>97</v>
      </c>
      <c r="G82" s="3">
        <f t="shared" si="0"/>
        <v>11.399999999999999</v>
      </c>
      <c r="H82" s="3">
        <v>1.9</v>
      </c>
      <c r="I82" s="3">
        <v>56</v>
      </c>
    </row>
    <row r="83" spans="1:29" ht="18.5" x14ac:dyDescent="0.35">
      <c r="A83" s="18">
        <v>5</v>
      </c>
      <c r="B83" s="2" t="s">
        <v>5</v>
      </c>
      <c r="C83" s="3">
        <v>56</v>
      </c>
      <c r="D83" s="7">
        <f>(E83+F83)/2 - 'Relig DB and Renewables'!$R$19</f>
        <v>90.938000000000002</v>
      </c>
      <c r="E83" s="9">
        <v>91</v>
      </c>
      <c r="F83" s="9">
        <v>91</v>
      </c>
      <c r="G83" s="3">
        <f t="shared" si="0"/>
        <v>21.6</v>
      </c>
      <c r="H83" s="3">
        <v>3.6</v>
      </c>
      <c r="I83" s="3">
        <v>51</v>
      </c>
    </row>
    <row r="84" spans="1:29" ht="18.5" x14ac:dyDescent="0.35">
      <c r="A84" s="18">
        <v>6</v>
      </c>
      <c r="B84" s="2" t="s">
        <v>6</v>
      </c>
      <c r="C84" s="3">
        <v>55</v>
      </c>
      <c r="D84" s="7">
        <v>100</v>
      </c>
      <c r="E84" s="6">
        <v>98</v>
      </c>
      <c r="F84" s="9">
        <v>97</v>
      </c>
      <c r="G84" s="3">
        <f t="shared" si="0"/>
        <v>23.4</v>
      </c>
      <c r="H84" s="3">
        <v>3.9</v>
      </c>
      <c r="I84" s="3">
        <v>44</v>
      </c>
      <c r="AC84" t="s">
        <v>391</v>
      </c>
    </row>
    <row r="85" spans="1:29" ht="18.5" x14ac:dyDescent="0.35">
      <c r="A85" s="18">
        <v>7</v>
      </c>
      <c r="B85" s="2" t="s">
        <v>7</v>
      </c>
      <c r="C85" s="3">
        <v>55</v>
      </c>
      <c r="D85" s="7">
        <f>(E85+F85)/2 - 'Relig DB and Renewables'!$R$20</f>
        <v>89.722999999999999</v>
      </c>
      <c r="E85" s="9">
        <v>91</v>
      </c>
      <c r="F85" s="9">
        <v>91</v>
      </c>
      <c r="G85" s="3">
        <f t="shared" si="0"/>
        <v>22.799999999999997</v>
      </c>
      <c r="H85" s="3">
        <v>3.8</v>
      </c>
      <c r="I85" s="3">
        <v>62</v>
      </c>
      <c r="AC85" t="s">
        <v>393</v>
      </c>
    </row>
    <row r="86" spans="1:29" ht="18.5" x14ac:dyDescent="0.35">
      <c r="A86" s="18">
        <v>8</v>
      </c>
      <c r="B86" s="2" t="s">
        <v>8</v>
      </c>
      <c r="C86" s="3">
        <v>53</v>
      </c>
      <c r="D86" s="7">
        <f>(E86+F86)/2 - 'Relig DB and Renewables'!$R$13</f>
        <v>98.227999999999994</v>
      </c>
      <c r="E86" s="9">
        <v>94</v>
      </c>
      <c r="F86" s="9">
        <v>94</v>
      </c>
      <c r="G86" s="3">
        <f t="shared" si="0"/>
        <v>24</v>
      </c>
      <c r="H86" s="3">
        <v>4</v>
      </c>
      <c r="I86" s="3">
        <v>53</v>
      </c>
      <c r="AC86" t="s">
        <v>392</v>
      </c>
    </row>
    <row r="87" spans="1:29" ht="18.5" x14ac:dyDescent="0.35">
      <c r="A87" s="18">
        <v>9</v>
      </c>
      <c r="B87" s="2" t="s">
        <v>9</v>
      </c>
      <c r="C87" s="3">
        <v>47</v>
      </c>
      <c r="D87" s="7">
        <f>(E87+F87)/2 - 'Relig DB and Renewables'!$R$24</f>
        <v>84.863</v>
      </c>
      <c r="E87" s="8">
        <v>77</v>
      </c>
      <c r="F87" s="9">
        <v>96</v>
      </c>
      <c r="G87" s="3">
        <f t="shared" si="0"/>
        <v>21.6</v>
      </c>
      <c r="H87" s="3">
        <v>3.6</v>
      </c>
      <c r="I87" s="3">
        <v>47</v>
      </c>
      <c r="AC87" t="s">
        <v>805</v>
      </c>
    </row>
    <row r="88" spans="1:29" ht="18.5" x14ac:dyDescent="0.35">
      <c r="A88" s="18">
        <v>10</v>
      </c>
      <c r="B88" s="2" t="s">
        <v>10</v>
      </c>
      <c r="C88" s="3">
        <v>45</v>
      </c>
      <c r="D88" s="7">
        <f>(E88+F88)/2 - 'Relig DB and Renewables'!$R$27</f>
        <v>81.218000000000004</v>
      </c>
      <c r="E88" s="6">
        <v>70</v>
      </c>
      <c r="F88" s="9">
        <v>99</v>
      </c>
      <c r="G88" s="3">
        <f t="shared" si="0"/>
        <v>18.600000000000001</v>
      </c>
      <c r="H88" s="3">
        <v>3.1</v>
      </c>
      <c r="I88" s="3">
        <v>47</v>
      </c>
      <c r="AC88" t="s">
        <v>394</v>
      </c>
    </row>
    <row r="89" spans="1:29" ht="18.5" x14ac:dyDescent="0.35">
      <c r="A89" s="18">
        <v>11</v>
      </c>
      <c r="B89" s="2" t="s">
        <v>12</v>
      </c>
      <c r="C89" s="3">
        <v>41</v>
      </c>
      <c r="D89" s="7">
        <f>(E89+F89)/2 - 'Relig DB and Renewables'!$R$28</f>
        <v>80.003</v>
      </c>
      <c r="E89" s="4">
        <v>76</v>
      </c>
      <c r="F89" s="9">
        <v>93</v>
      </c>
      <c r="G89" s="3">
        <f t="shared" si="0"/>
        <v>19.799999999999997</v>
      </c>
      <c r="H89" s="3">
        <v>3.3</v>
      </c>
      <c r="I89" s="3">
        <v>46</v>
      </c>
      <c r="AC89" t="s">
        <v>395</v>
      </c>
    </row>
    <row r="90" spans="1:29" ht="18.5" x14ac:dyDescent="0.35">
      <c r="A90" s="18">
        <v>12</v>
      </c>
      <c r="B90" s="2" t="s">
        <v>11</v>
      </c>
      <c r="C90" s="3">
        <v>41</v>
      </c>
      <c r="D90" s="7">
        <f>(E90+F90)/2 - 'Relig DB and Renewables'!$R$35</f>
        <v>71.498000000000005</v>
      </c>
      <c r="E90" s="13">
        <v>81</v>
      </c>
      <c r="F90" s="9">
        <v>70</v>
      </c>
      <c r="G90" s="3">
        <f t="shared" si="0"/>
        <v>40.799999999999997</v>
      </c>
      <c r="H90" s="3">
        <v>6.8</v>
      </c>
      <c r="I90" s="3">
        <v>41</v>
      </c>
    </row>
    <row r="91" spans="1:29" ht="18.5" x14ac:dyDescent="0.35">
      <c r="A91" s="18">
        <v>13</v>
      </c>
      <c r="B91" s="2" t="s">
        <v>14</v>
      </c>
      <c r="C91" s="3">
        <v>32</v>
      </c>
      <c r="D91" s="7">
        <f>(E91+F91)/2 - 'Relig DB and Renewables'!$R$55</f>
        <v>47.198</v>
      </c>
      <c r="E91" s="6">
        <v>43</v>
      </c>
      <c r="F91" s="9">
        <v>49</v>
      </c>
      <c r="G91" s="3">
        <f t="shared" si="0"/>
        <v>36.599999999999994</v>
      </c>
      <c r="H91" s="3">
        <v>6.1</v>
      </c>
      <c r="I91" s="3">
        <v>43</v>
      </c>
    </row>
    <row r="92" spans="1:29" ht="18.5" x14ac:dyDescent="0.35">
      <c r="A92" s="18">
        <v>14</v>
      </c>
      <c r="B92" s="2" t="s">
        <v>15</v>
      </c>
      <c r="C92" s="3">
        <v>29</v>
      </c>
      <c r="D92" s="7">
        <f>(E92+F92)/2 - 'Relig DB and Renewables'!$R$38</f>
        <v>67.853000000000009</v>
      </c>
      <c r="E92" s="6">
        <v>74</v>
      </c>
      <c r="F92" s="9">
        <v>72</v>
      </c>
      <c r="G92" s="3">
        <f t="shared" si="0"/>
        <v>42.599999999999994</v>
      </c>
      <c r="H92" s="3">
        <v>7.1</v>
      </c>
      <c r="I92" s="3">
        <v>49</v>
      </c>
    </row>
    <row r="93" spans="1:29" ht="18.5" x14ac:dyDescent="0.35">
      <c r="A93" s="18">
        <v>15</v>
      </c>
      <c r="B93" s="2" t="s">
        <v>16</v>
      </c>
      <c r="C93" s="3">
        <v>29</v>
      </c>
      <c r="D93" s="7">
        <f>(E93+F93)/2 - 'Relig DB and Renewables'!$R$64</f>
        <v>36.262999999999998</v>
      </c>
      <c r="E93" s="6">
        <v>37</v>
      </c>
      <c r="F93" s="9">
        <v>32</v>
      </c>
      <c r="G93" s="3">
        <f t="shared" si="0"/>
        <v>27.599999999999998</v>
      </c>
      <c r="H93" s="3">
        <v>4.5999999999999996</v>
      </c>
      <c r="I93" s="3">
        <v>36</v>
      </c>
    </row>
    <row r="94" spans="1:29" ht="18.5" x14ac:dyDescent="0.35">
      <c r="A94" s="18">
        <v>16</v>
      </c>
      <c r="B94" s="2" t="s">
        <v>17</v>
      </c>
      <c r="C94" s="3">
        <v>26</v>
      </c>
      <c r="D94" s="7">
        <f>(E94+F94)/2 - 'Relig DB and Renewables'!$R$61</f>
        <v>39.908000000000001</v>
      </c>
      <c r="E94" s="6">
        <v>50</v>
      </c>
      <c r="F94" s="9">
        <v>30</v>
      </c>
      <c r="G94" s="3">
        <f t="shared" si="0"/>
        <v>48.599999999999994</v>
      </c>
      <c r="H94" s="3">
        <v>8.1</v>
      </c>
      <c r="I94" s="3">
        <v>31</v>
      </c>
    </row>
    <row r="95" spans="1:29" ht="18.5" x14ac:dyDescent="0.35">
      <c r="A95" s="18">
        <v>17</v>
      </c>
      <c r="B95" s="2" t="s">
        <v>19</v>
      </c>
      <c r="C95" s="3">
        <v>17</v>
      </c>
      <c r="D95" s="7">
        <f>(E95+F95)/2 - 'Relig DB and Renewables'!$R$70</f>
        <v>28.972999999999999</v>
      </c>
      <c r="E95" s="6">
        <v>31</v>
      </c>
      <c r="F95" s="9">
        <v>27</v>
      </c>
      <c r="G95" s="3">
        <f t="shared" si="0"/>
        <v>40.799999999999997</v>
      </c>
      <c r="H95" s="3">
        <v>6.8</v>
      </c>
      <c r="I95" s="3">
        <v>32</v>
      </c>
    </row>
    <row r="96" spans="1:29" ht="18.5" x14ac:dyDescent="0.35">
      <c r="A96" s="18">
        <v>18</v>
      </c>
      <c r="B96" s="2" t="s">
        <v>24</v>
      </c>
      <c r="C96" s="3">
        <v>16</v>
      </c>
      <c r="D96" s="7">
        <f>(E96+F96)/2 - 'Relig DB and Renewables'!$R$62</f>
        <v>38.692999999999998</v>
      </c>
      <c r="E96" s="6">
        <v>40</v>
      </c>
      <c r="F96" s="9">
        <v>40</v>
      </c>
      <c r="G96" s="3">
        <f t="shared" si="0"/>
        <v>49.199999999999996</v>
      </c>
      <c r="H96" s="3">
        <v>8.1999999999999993</v>
      </c>
      <c r="I96" s="3">
        <v>27</v>
      </c>
    </row>
    <row r="97" spans="1:56" ht="18.5" x14ac:dyDescent="0.35">
      <c r="A97" s="18">
        <v>19</v>
      </c>
      <c r="B97" s="2" t="s">
        <v>20</v>
      </c>
      <c r="C97" s="3">
        <v>14</v>
      </c>
      <c r="D97" s="7">
        <f>(E97+F97)/2 - 'Relig DB and Renewables'!$R$63</f>
        <v>37.478000000000002</v>
      </c>
      <c r="E97" s="6">
        <v>45</v>
      </c>
      <c r="F97" s="9">
        <v>28</v>
      </c>
      <c r="G97" s="3">
        <f t="shared" si="0"/>
        <v>41.400000000000006</v>
      </c>
      <c r="H97" s="3">
        <v>6.9</v>
      </c>
      <c r="I97" s="3">
        <v>29</v>
      </c>
    </row>
    <row r="98" spans="1:56" ht="18.5" x14ac:dyDescent="0.35">
      <c r="A98" s="18">
        <v>20</v>
      </c>
      <c r="B98" s="2" t="s">
        <v>21</v>
      </c>
      <c r="C98" s="3">
        <v>12</v>
      </c>
      <c r="D98" s="7">
        <f>(E98+F98)/2 - 'Relig DB and Renewables'!$R$69</f>
        <v>30.188000000000002</v>
      </c>
      <c r="E98" s="6">
        <v>38</v>
      </c>
      <c r="F98" s="9">
        <v>21</v>
      </c>
      <c r="G98" s="3">
        <f t="shared" si="0"/>
        <v>52.199999999999996</v>
      </c>
      <c r="H98" s="3">
        <v>8.6999999999999993</v>
      </c>
      <c r="I98" s="3">
        <v>31</v>
      </c>
    </row>
    <row r="99" spans="1:56" ht="18.5" x14ac:dyDescent="0.35">
      <c r="A99" s="18">
        <v>21</v>
      </c>
      <c r="B99" s="2" t="s">
        <v>22</v>
      </c>
      <c r="C99" s="3">
        <v>11</v>
      </c>
      <c r="D99" s="7">
        <f>(E99+F99)/2 - 'Relig DB and Renewables'!$R$74</f>
        <v>24.113</v>
      </c>
      <c r="E99" s="6">
        <v>27</v>
      </c>
      <c r="F99" s="9">
        <v>17</v>
      </c>
      <c r="G99" s="3">
        <f t="shared" si="0"/>
        <v>57</v>
      </c>
      <c r="H99" s="3">
        <v>9.5</v>
      </c>
      <c r="I99" s="3">
        <v>23</v>
      </c>
    </row>
    <row r="100" spans="1:56" ht="18.5" x14ac:dyDescent="0.35">
      <c r="A100" s="18">
        <v>22</v>
      </c>
      <c r="B100" s="2" t="s">
        <v>23</v>
      </c>
      <c r="C100" s="3">
        <v>10</v>
      </c>
      <c r="D100" s="7">
        <f>(E100+F100)/2 - 'Relig DB and Renewables'!$R$71</f>
        <v>27.757999999999999</v>
      </c>
      <c r="E100" s="6">
        <v>39</v>
      </c>
      <c r="F100" s="9">
        <v>19</v>
      </c>
      <c r="G100" s="3">
        <f t="shared" si="0"/>
        <v>54.599999999999994</v>
      </c>
      <c r="H100" s="3">
        <v>9.1</v>
      </c>
      <c r="I100" s="3">
        <v>27</v>
      </c>
    </row>
    <row r="101" spans="1:56" x14ac:dyDescent="0.35">
      <c r="E101" s="12" t="s">
        <v>356</v>
      </c>
    </row>
    <row r="102" spans="1:56" x14ac:dyDescent="0.35">
      <c r="E102" s="10" t="s">
        <v>355</v>
      </c>
    </row>
    <row r="103" spans="1:56" x14ac:dyDescent="0.35">
      <c r="A103" s="199"/>
      <c r="B103" s="251" t="s">
        <v>330</v>
      </c>
      <c r="C103" s="20" t="s">
        <v>329</v>
      </c>
      <c r="D103" s="370"/>
      <c r="E103" s="370"/>
      <c r="F103" s="23"/>
      <c r="G103" s="15" t="s">
        <v>1414</v>
      </c>
      <c r="H103" s="23"/>
    </row>
    <row r="104" spans="1:56" x14ac:dyDescent="0.35">
      <c r="A104" s="15"/>
      <c r="B104" s="60" t="s">
        <v>331</v>
      </c>
      <c r="C104" s="20" t="s">
        <v>332</v>
      </c>
      <c r="G104" s="15" t="s">
        <v>1413</v>
      </c>
    </row>
    <row r="105" spans="1:56" x14ac:dyDescent="0.35">
      <c r="A105" s="601"/>
      <c r="B105" s="642" t="s">
        <v>334</v>
      </c>
      <c r="C105" s="20" t="s">
        <v>333</v>
      </c>
      <c r="D105" s="643"/>
      <c r="E105" s="23"/>
      <c r="F105" s="23"/>
      <c r="G105" s="23"/>
      <c r="H105" s="23"/>
      <c r="I105" s="23"/>
    </row>
    <row r="106" spans="1:56" x14ac:dyDescent="0.35">
      <c r="A106" s="200"/>
      <c r="B106" s="236" t="s">
        <v>385</v>
      </c>
      <c r="C106" s="25" t="s">
        <v>386</v>
      </c>
      <c r="D106" s="20"/>
      <c r="E106" s="116"/>
      <c r="F106" s="25" t="s">
        <v>460</v>
      </c>
    </row>
    <row r="107" spans="1:56" x14ac:dyDescent="0.35">
      <c r="B107" s="236" t="s">
        <v>397</v>
      </c>
      <c r="C107" s="25" t="s">
        <v>396</v>
      </c>
    </row>
    <row r="108" spans="1:56" x14ac:dyDescent="0.35">
      <c r="B108" s="236" t="s">
        <v>687</v>
      </c>
      <c r="C108" s="25" t="s">
        <v>686</v>
      </c>
      <c r="G108" t="s">
        <v>688</v>
      </c>
    </row>
    <row r="111" spans="1:56" ht="60" customHeight="1" x14ac:dyDescent="0.35">
      <c r="A111" s="108" t="s">
        <v>398</v>
      </c>
      <c r="B111" s="247" t="s">
        <v>0</v>
      </c>
      <c r="C111" s="248" t="s">
        <v>383</v>
      </c>
      <c r="D111" s="249" t="s">
        <v>382</v>
      </c>
      <c r="E111" s="249" t="s">
        <v>405</v>
      </c>
      <c r="F111" s="248" t="s">
        <v>377</v>
      </c>
      <c r="G111" s="248" t="s">
        <v>401</v>
      </c>
      <c r="H111" s="248" t="s">
        <v>402</v>
      </c>
      <c r="I111" s="259" t="s">
        <v>406</v>
      </c>
      <c r="J111" s="260" t="s">
        <v>376</v>
      </c>
      <c r="K111" s="261" t="s">
        <v>407</v>
      </c>
      <c r="L111" s="371" t="s">
        <v>538</v>
      </c>
      <c r="M111" s="215"/>
      <c r="N111" s="215"/>
      <c r="O111" s="215"/>
      <c r="P111" s="215"/>
      <c r="Q111" s="215"/>
      <c r="R111" s="215"/>
      <c r="AD111" s="254"/>
      <c r="AE111" s="240"/>
      <c r="AK111" s="17"/>
      <c r="AL111" s="17"/>
      <c r="AX111" s="250" t="s">
        <v>535</v>
      </c>
      <c r="AY111" s="248"/>
      <c r="AZ111" s="248"/>
      <c r="BA111" s="248"/>
      <c r="BB111" s="250" t="s">
        <v>536</v>
      </c>
      <c r="BC111" s="244"/>
      <c r="BD111" s="244"/>
    </row>
    <row r="112" spans="1:56" ht="15.5" x14ac:dyDescent="0.35">
      <c r="A112" s="267" t="s">
        <v>409</v>
      </c>
      <c r="B112" s="95"/>
      <c r="C112" s="268" t="s">
        <v>413</v>
      </c>
      <c r="D112" s="235"/>
      <c r="E112" s="265" t="s">
        <v>411</v>
      </c>
      <c r="F112" s="268" t="s">
        <v>414</v>
      </c>
      <c r="G112" s="266" t="s">
        <v>412</v>
      </c>
      <c r="H112" s="253"/>
      <c r="I112" s="265" t="s">
        <v>398</v>
      </c>
      <c r="L112" s="244"/>
      <c r="M112" s="244"/>
      <c r="N112" s="177" t="s">
        <v>301</v>
      </c>
      <c r="O112" s="177"/>
      <c r="P112" s="177" t="s">
        <v>302</v>
      </c>
      <c r="Q112" s="177"/>
      <c r="R112" s="177" t="s">
        <v>303</v>
      </c>
      <c r="S112" s="177"/>
      <c r="T112" s="177" t="s">
        <v>304</v>
      </c>
      <c r="U112" s="17"/>
      <c r="V112" s="17"/>
      <c r="W112" s="17"/>
      <c r="AU112" s="239"/>
      <c r="AX112" s="209" t="s">
        <v>537</v>
      </c>
      <c r="AY112" s="5"/>
      <c r="BB112" s="5"/>
      <c r="BC112" s="5" t="s">
        <v>410</v>
      </c>
      <c r="BD112" s="5"/>
    </row>
    <row r="113" spans="1:54" ht="18.5" x14ac:dyDescent="0.35">
      <c r="A113" s="18">
        <v>1</v>
      </c>
      <c r="B113" s="2" t="s">
        <v>1</v>
      </c>
      <c r="C113" s="3">
        <v>75</v>
      </c>
      <c r="D113" s="3">
        <f t="shared" ref="D113:D134" si="1">$D79</f>
        <v>95.798000000000002</v>
      </c>
      <c r="E113" s="3">
        <v>3.7</v>
      </c>
      <c r="F113" s="3">
        <v>64</v>
      </c>
      <c r="G113" s="3"/>
      <c r="I113" s="4"/>
      <c r="J113" s="238"/>
      <c r="K113" s="61"/>
      <c r="L113" s="262" t="s">
        <v>300</v>
      </c>
      <c r="M113" s="255">
        <f>CORREL(D113:D134,I113:I134)</f>
        <v>-0.57075966158888081</v>
      </c>
      <c r="N113" s="184">
        <f>$M113/SQRT((1-M113^2)/($T113-2))</f>
        <v>-2.6008311346745803</v>
      </c>
      <c r="O113" s="177"/>
      <c r="P113" s="181">
        <f>TDIST(ABS($N113), ($T113-2), 2)</f>
        <v>2.0943427789177838E-2</v>
      </c>
      <c r="Q113" s="177"/>
      <c r="R113" s="184">
        <f>_xlfn.T.INV.2T(0.05, ($T113-2))</f>
        <v>2.1447866879178044</v>
      </c>
      <c r="S113" s="177"/>
      <c r="T113" s="177">
        <v>16</v>
      </c>
      <c r="AX113" s="3">
        <v>46</v>
      </c>
      <c r="AY113" s="1"/>
      <c r="AZ113" s="2"/>
      <c r="BB113" s="3">
        <f>6*E113</f>
        <v>22.200000000000003</v>
      </c>
    </row>
    <row r="114" spans="1:54" ht="18.5" x14ac:dyDescent="0.35">
      <c r="A114" s="18">
        <v>2</v>
      </c>
      <c r="B114" s="2" t="s">
        <v>2</v>
      </c>
      <c r="C114" s="3">
        <v>70</v>
      </c>
      <c r="D114" s="3">
        <f t="shared" si="1"/>
        <v>93.367999999999995</v>
      </c>
      <c r="E114" s="3">
        <v>3.6</v>
      </c>
      <c r="F114" s="3">
        <v>58</v>
      </c>
      <c r="G114" s="3"/>
      <c r="I114" s="4"/>
      <c r="J114" s="238"/>
      <c r="K114" s="2"/>
      <c r="AX114" s="3">
        <v>54</v>
      </c>
      <c r="AY114" s="1"/>
      <c r="AZ114" s="2"/>
      <c r="BB114" s="3">
        <f t="shared" ref="BB114:BB134" si="2">6*E114</f>
        <v>21.6</v>
      </c>
    </row>
    <row r="115" spans="1:54" ht="18.5" x14ac:dyDescent="0.35">
      <c r="A115" s="18">
        <v>3</v>
      </c>
      <c r="B115" s="2" t="s">
        <v>3</v>
      </c>
      <c r="C115" s="3">
        <v>65</v>
      </c>
      <c r="D115" s="3">
        <f t="shared" si="1"/>
        <v>99.442999999999998</v>
      </c>
      <c r="E115" s="3">
        <v>4.5</v>
      </c>
      <c r="F115" s="3">
        <v>67</v>
      </c>
      <c r="G115" s="3"/>
      <c r="I115" s="4"/>
      <c r="J115" s="238"/>
      <c r="K115" s="2"/>
      <c r="U115" s="17"/>
      <c r="AX115" s="3">
        <v>35</v>
      </c>
      <c r="AY115" s="1"/>
      <c r="AZ115" s="2"/>
      <c r="BB115" s="3">
        <f t="shared" si="2"/>
        <v>27</v>
      </c>
    </row>
    <row r="116" spans="1:54" ht="18.5" x14ac:dyDescent="0.35">
      <c r="A116" s="18">
        <v>4</v>
      </c>
      <c r="B116" s="2" t="s">
        <v>4</v>
      </c>
      <c r="C116" s="3">
        <v>58</v>
      </c>
      <c r="D116" s="3">
        <f t="shared" si="1"/>
        <v>83.64800000000001</v>
      </c>
      <c r="E116" s="3">
        <v>1.9</v>
      </c>
      <c r="F116" s="3">
        <v>56</v>
      </c>
      <c r="G116" s="3"/>
      <c r="I116" s="4"/>
      <c r="J116" s="238"/>
      <c r="K116" s="2"/>
      <c r="U116" s="17"/>
      <c r="AX116" s="3">
        <v>28</v>
      </c>
      <c r="AY116" s="1"/>
      <c r="AZ116" s="2"/>
      <c r="BB116" s="3">
        <f t="shared" si="2"/>
        <v>11.399999999999999</v>
      </c>
    </row>
    <row r="117" spans="1:54" ht="18.5" x14ac:dyDescent="0.35">
      <c r="A117" s="18">
        <v>5</v>
      </c>
      <c r="B117" s="2" t="s">
        <v>5</v>
      </c>
      <c r="C117" s="3">
        <v>56</v>
      </c>
      <c r="D117" s="3">
        <f t="shared" si="1"/>
        <v>90.938000000000002</v>
      </c>
      <c r="E117" s="3">
        <v>3.6</v>
      </c>
      <c r="F117" s="3">
        <v>51</v>
      </c>
      <c r="G117" s="3"/>
      <c r="I117" s="4">
        <f>J117</f>
        <v>12</v>
      </c>
      <c r="J117" s="237">
        <v>12</v>
      </c>
      <c r="K117" s="2"/>
      <c r="U117" s="17"/>
      <c r="AX117" s="3">
        <v>42</v>
      </c>
      <c r="AY117" s="1"/>
      <c r="AZ117" s="2"/>
      <c r="BB117" s="3">
        <f t="shared" si="2"/>
        <v>21.6</v>
      </c>
    </row>
    <row r="118" spans="1:54" ht="18.5" x14ac:dyDescent="0.35">
      <c r="A118" s="18">
        <v>6</v>
      </c>
      <c r="B118" s="2" t="s">
        <v>6</v>
      </c>
      <c r="C118" s="3">
        <v>55</v>
      </c>
      <c r="D118" s="3">
        <f t="shared" si="1"/>
        <v>100</v>
      </c>
      <c r="E118" s="3">
        <v>3.9</v>
      </c>
      <c r="F118" s="3">
        <v>44</v>
      </c>
      <c r="G118" s="3"/>
      <c r="I118" s="4">
        <f>J118</f>
        <v>12</v>
      </c>
      <c r="J118" s="237">
        <v>12</v>
      </c>
      <c r="K118" s="2"/>
      <c r="U118" s="17"/>
      <c r="AX118" s="3">
        <v>65</v>
      </c>
      <c r="AY118" s="1"/>
      <c r="AZ118" s="2"/>
      <c r="BB118" s="3">
        <f t="shared" si="2"/>
        <v>23.4</v>
      </c>
    </row>
    <row r="119" spans="1:54" ht="18.5" x14ac:dyDescent="0.35">
      <c r="A119" s="18">
        <v>7</v>
      </c>
      <c r="B119" s="2" t="s">
        <v>7</v>
      </c>
      <c r="C119" s="3">
        <v>55</v>
      </c>
      <c r="D119" s="3">
        <f t="shared" si="1"/>
        <v>89.722999999999999</v>
      </c>
      <c r="E119" s="3">
        <v>3.8</v>
      </c>
      <c r="F119" s="3">
        <v>62</v>
      </c>
      <c r="G119" s="3"/>
      <c r="I119" s="4"/>
      <c r="J119" s="237"/>
      <c r="K119" s="2"/>
      <c r="U119" s="17"/>
      <c r="AX119" s="3">
        <v>26</v>
      </c>
      <c r="AY119" s="1"/>
      <c r="AZ119" s="2"/>
      <c r="BB119" s="3">
        <f t="shared" si="2"/>
        <v>22.799999999999997</v>
      </c>
    </row>
    <row r="120" spans="1:54" ht="18.5" x14ac:dyDescent="0.35">
      <c r="A120" s="18">
        <v>8</v>
      </c>
      <c r="B120" s="2" t="s">
        <v>8</v>
      </c>
      <c r="C120" s="3">
        <v>53</v>
      </c>
      <c r="D120" s="3">
        <f t="shared" si="1"/>
        <v>98.227999999999994</v>
      </c>
      <c r="E120" s="3">
        <v>4</v>
      </c>
      <c r="F120" s="3">
        <v>53</v>
      </c>
      <c r="G120" s="3"/>
      <c r="I120" s="4"/>
      <c r="J120" s="237"/>
      <c r="K120" s="2"/>
      <c r="U120" s="17"/>
      <c r="AX120" s="3">
        <v>35</v>
      </c>
      <c r="AY120" s="1"/>
      <c r="AZ120" s="2"/>
      <c r="BB120" s="3">
        <f t="shared" si="2"/>
        <v>24</v>
      </c>
    </row>
    <row r="121" spans="1:54" ht="18.5" x14ac:dyDescent="0.35">
      <c r="A121" s="18">
        <v>9</v>
      </c>
      <c r="B121" s="2" t="s">
        <v>9</v>
      </c>
      <c r="C121" s="3">
        <v>47</v>
      </c>
      <c r="D121" s="3">
        <f t="shared" si="1"/>
        <v>84.863</v>
      </c>
      <c r="E121" s="3">
        <v>3.6</v>
      </c>
      <c r="F121" s="3">
        <v>47</v>
      </c>
      <c r="G121" s="3"/>
      <c r="I121" s="4">
        <f>J121</f>
        <v>10</v>
      </c>
      <c r="J121" s="237">
        <v>10</v>
      </c>
      <c r="K121" s="2"/>
      <c r="U121" s="17"/>
      <c r="AX121" s="3">
        <v>58</v>
      </c>
      <c r="AY121" s="1"/>
      <c r="AZ121" s="2"/>
      <c r="BB121" s="3">
        <f t="shared" si="2"/>
        <v>21.6</v>
      </c>
    </row>
    <row r="122" spans="1:54" ht="18.5" x14ac:dyDescent="0.35">
      <c r="A122" s="18">
        <v>10</v>
      </c>
      <c r="B122" s="2" t="s">
        <v>10</v>
      </c>
      <c r="C122" s="3">
        <v>45</v>
      </c>
      <c r="D122" s="3">
        <f t="shared" si="1"/>
        <v>81.218000000000004</v>
      </c>
      <c r="E122" s="3">
        <v>3.1</v>
      </c>
      <c r="F122" s="3">
        <v>47</v>
      </c>
      <c r="G122" s="3"/>
      <c r="I122" s="4">
        <f>J122</f>
        <v>11</v>
      </c>
      <c r="J122" s="237">
        <v>11</v>
      </c>
      <c r="K122" s="2"/>
      <c r="U122" s="17"/>
      <c r="AX122" s="3">
        <v>61</v>
      </c>
      <c r="AY122" s="1"/>
      <c r="AZ122" s="2"/>
      <c r="BB122" s="3">
        <f t="shared" si="2"/>
        <v>18.600000000000001</v>
      </c>
    </row>
    <row r="123" spans="1:54" ht="18.5" x14ac:dyDescent="0.35">
      <c r="A123" s="18">
        <v>11</v>
      </c>
      <c r="B123" s="2" t="s">
        <v>12</v>
      </c>
      <c r="C123" s="3">
        <v>41</v>
      </c>
      <c r="D123" s="3">
        <f t="shared" si="1"/>
        <v>80.003</v>
      </c>
      <c r="E123" s="3">
        <v>3.3</v>
      </c>
      <c r="F123" s="3">
        <v>46</v>
      </c>
      <c r="G123" s="3"/>
      <c r="I123" s="4">
        <f>J123</f>
        <v>5</v>
      </c>
      <c r="J123" s="237">
        <v>5</v>
      </c>
      <c r="K123" s="2"/>
      <c r="U123" s="17"/>
      <c r="AX123" s="3">
        <v>31</v>
      </c>
      <c r="AY123" s="1"/>
      <c r="AZ123" s="2"/>
      <c r="BB123" s="3">
        <f t="shared" si="2"/>
        <v>19.799999999999997</v>
      </c>
    </row>
    <row r="124" spans="1:54" ht="18.5" x14ac:dyDescent="0.35">
      <c r="A124" s="18">
        <v>12</v>
      </c>
      <c r="B124" s="2" t="s">
        <v>11</v>
      </c>
      <c r="C124" s="3">
        <v>41</v>
      </c>
      <c r="D124" s="3">
        <f t="shared" si="1"/>
        <v>71.498000000000005</v>
      </c>
      <c r="E124" s="3">
        <v>6.8</v>
      </c>
      <c r="F124" s="3">
        <v>41</v>
      </c>
      <c r="G124" s="3"/>
      <c r="I124" s="4">
        <f>J124</f>
        <v>16</v>
      </c>
      <c r="J124" s="237">
        <v>16</v>
      </c>
      <c r="K124" s="2"/>
      <c r="U124" s="17"/>
      <c r="AU124">
        <v>49</v>
      </c>
      <c r="AV124" t="s">
        <v>379</v>
      </c>
      <c r="AX124" s="3">
        <v>49</v>
      </c>
      <c r="AY124" s="1"/>
      <c r="AZ124" s="2"/>
      <c r="BB124" s="3">
        <f t="shared" si="2"/>
        <v>40.799999999999997</v>
      </c>
    </row>
    <row r="125" spans="1:54" ht="18.5" x14ac:dyDescent="0.35">
      <c r="A125" s="18">
        <v>13</v>
      </c>
      <c r="B125" s="2" t="s">
        <v>14</v>
      </c>
      <c r="C125" s="3">
        <v>32</v>
      </c>
      <c r="D125" s="3">
        <f t="shared" si="1"/>
        <v>47.198</v>
      </c>
      <c r="E125" s="3">
        <v>6.1</v>
      </c>
      <c r="F125" s="3">
        <v>43</v>
      </c>
      <c r="G125" s="3"/>
      <c r="I125" s="4">
        <f>K125</f>
        <v>13</v>
      </c>
      <c r="J125" s="237"/>
      <c r="K125" s="85">
        <v>13</v>
      </c>
      <c r="AU125" s="85"/>
      <c r="AX125" s="3">
        <v>67</v>
      </c>
      <c r="AY125" s="1"/>
      <c r="AZ125" s="2"/>
      <c r="BB125" s="3">
        <f t="shared" si="2"/>
        <v>36.599999999999994</v>
      </c>
    </row>
    <row r="126" spans="1:54" ht="18.5" x14ac:dyDescent="0.35">
      <c r="A126" s="18">
        <v>14</v>
      </c>
      <c r="B126" s="2" t="s">
        <v>15</v>
      </c>
      <c r="C126" s="3">
        <v>29</v>
      </c>
      <c r="D126" s="3">
        <f t="shared" si="1"/>
        <v>67.853000000000009</v>
      </c>
      <c r="E126" s="3">
        <v>7.1</v>
      </c>
      <c r="F126" s="3">
        <v>49</v>
      </c>
      <c r="G126" s="3"/>
      <c r="I126" s="4">
        <f>K126</f>
        <v>7</v>
      </c>
      <c r="J126" s="237"/>
      <c r="K126" s="85">
        <v>7</v>
      </c>
      <c r="AU126" s="85"/>
      <c r="AX126" s="3">
        <v>65</v>
      </c>
      <c r="AY126" s="1"/>
      <c r="AZ126" s="2"/>
      <c r="BB126" s="3">
        <f t="shared" si="2"/>
        <v>42.599999999999994</v>
      </c>
    </row>
    <row r="127" spans="1:54" ht="18.5" x14ac:dyDescent="0.35">
      <c r="A127" s="18">
        <v>15</v>
      </c>
      <c r="B127" s="2" t="s">
        <v>16</v>
      </c>
      <c r="C127" s="3">
        <v>29</v>
      </c>
      <c r="D127" s="3">
        <f t="shared" si="1"/>
        <v>36.262999999999998</v>
      </c>
      <c r="E127" s="3">
        <v>4.5999999999999996</v>
      </c>
      <c r="F127" s="3">
        <v>36</v>
      </c>
      <c r="G127" s="3"/>
      <c r="I127" s="4">
        <f>J127</f>
        <v>13</v>
      </c>
      <c r="J127" s="237">
        <v>13</v>
      </c>
      <c r="K127" s="85"/>
      <c r="AU127" s="85"/>
      <c r="AX127" s="3">
        <v>43</v>
      </c>
      <c r="AY127" s="1"/>
      <c r="AZ127" s="2"/>
      <c r="BB127" s="3">
        <f t="shared" si="2"/>
        <v>27.599999999999998</v>
      </c>
    </row>
    <row r="128" spans="1:54" ht="18.5" x14ac:dyDescent="0.35">
      <c r="A128" s="18">
        <v>16</v>
      </c>
      <c r="B128" s="2" t="s">
        <v>17</v>
      </c>
      <c r="C128" s="3">
        <v>26</v>
      </c>
      <c r="D128" s="3">
        <f t="shared" si="1"/>
        <v>39.908000000000001</v>
      </c>
      <c r="E128" s="3">
        <v>8.1</v>
      </c>
      <c r="F128" s="3">
        <v>31</v>
      </c>
      <c r="G128" s="3">
        <v>6</v>
      </c>
      <c r="I128" s="4">
        <f>(J128+K128)/2</f>
        <v>12.5</v>
      </c>
      <c r="J128" s="237">
        <v>11</v>
      </c>
      <c r="K128" s="85">
        <v>14</v>
      </c>
      <c r="AU128" s="85"/>
      <c r="AX128" s="3">
        <v>47</v>
      </c>
      <c r="AY128" s="1"/>
      <c r="AZ128" s="2"/>
      <c r="BB128" s="3">
        <f t="shared" si="2"/>
        <v>48.599999999999994</v>
      </c>
    </row>
    <row r="129" spans="1:54" ht="18.5" x14ac:dyDescent="0.35">
      <c r="A129" s="18">
        <v>17</v>
      </c>
      <c r="B129" s="2" t="s">
        <v>19</v>
      </c>
      <c r="C129" s="3">
        <v>17</v>
      </c>
      <c r="D129" s="3">
        <f t="shared" si="1"/>
        <v>28.972999999999999</v>
      </c>
      <c r="E129" s="3">
        <v>6.8</v>
      </c>
      <c r="F129" s="3">
        <v>32</v>
      </c>
      <c r="G129" s="3">
        <v>2</v>
      </c>
      <c r="H129" s="3">
        <v>5</v>
      </c>
      <c r="I129" s="4">
        <f>(J129+K129)/2</f>
        <v>12.5</v>
      </c>
      <c r="J129" s="237">
        <v>11</v>
      </c>
      <c r="K129" s="85">
        <v>14</v>
      </c>
      <c r="AU129" s="85"/>
      <c r="AX129" s="3">
        <v>49</v>
      </c>
      <c r="AY129" s="1"/>
      <c r="AZ129" s="2"/>
      <c r="BB129" s="3">
        <f t="shared" si="2"/>
        <v>40.799999999999997</v>
      </c>
    </row>
    <row r="130" spans="1:54" ht="18.5" x14ac:dyDescent="0.35">
      <c r="A130" s="18">
        <v>18</v>
      </c>
      <c r="B130" s="2" t="s">
        <v>24</v>
      </c>
      <c r="C130" s="3">
        <v>16</v>
      </c>
      <c r="D130" s="3">
        <f t="shared" si="1"/>
        <v>38.692999999999998</v>
      </c>
      <c r="E130" s="3">
        <v>8.1999999999999993</v>
      </c>
      <c r="F130" s="3">
        <v>27</v>
      </c>
      <c r="G130" s="3">
        <v>3</v>
      </c>
      <c r="I130" s="4">
        <f>(J130+K130)/2</f>
        <v>13</v>
      </c>
      <c r="J130" s="237">
        <v>12</v>
      </c>
      <c r="K130" s="85">
        <v>14</v>
      </c>
      <c r="AU130" s="85"/>
      <c r="AX130" s="3">
        <v>45</v>
      </c>
      <c r="AY130" s="1"/>
      <c r="AZ130" s="2"/>
      <c r="BB130" s="3">
        <f t="shared" si="2"/>
        <v>49.199999999999996</v>
      </c>
    </row>
    <row r="131" spans="1:54" ht="18.5" x14ac:dyDescent="0.35">
      <c r="A131" s="18">
        <v>19</v>
      </c>
      <c r="B131" s="2" t="s">
        <v>20</v>
      </c>
      <c r="C131" s="3">
        <v>14</v>
      </c>
      <c r="D131" s="3">
        <f t="shared" si="1"/>
        <v>37.478000000000002</v>
      </c>
      <c r="E131" s="3">
        <v>6.9</v>
      </c>
      <c r="F131" s="3">
        <v>29</v>
      </c>
      <c r="G131" s="3"/>
      <c r="I131" s="4">
        <f>(J131+K131)/2</f>
        <v>16.5</v>
      </c>
      <c r="J131" s="237">
        <v>13</v>
      </c>
      <c r="K131" s="85">
        <v>20</v>
      </c>
      <c r="AU131" s="85"/>
      <c r="AX131" s="3">
        <v>44</v>
      </c>
      <c r="AY131" s="1"/>
      <c r="AZ131" s="2"/>
      <c r="BB131" s="3">
        <f t="shared" si="2"/>
        <v>41.400000000000006</v>
      </c>
    </row>
    <row r="132" spans="1:54" ht="18.5" x14ac:dyDescent="0.35">
      <c r="A132" s="18">
        <v>20</v>
      </c>
      <c r="B132" s="2" t="s">
        <v>21</v>
      </c>
      <c r="C132" s="3">
        <v>12</v>
      </c>
      <c r="D132" s="3">
        <f t="shared" si="1"/>
        <v>30.188000000000002</v>
      </c>
      <c r="E132" s="3">
        <v>8.6999999999999993</v>
      </c>
      <c r="F132" s="3">
        <v>31</v>
      </c>
      <c r="G132" s="3">
        <v>10</v>
      </c>
      <c r="I132" s="4">
        <f>J132</f>
        <v>13</v>
      </c>
      <c r="J132" s="237">
        <v>13</v>
      </c>
      <c r="K132" s="85"/>
      <c r="AU132" s="85"/>
      <c r="AX132" s="3">
        <v>42</v>
      </c>
      <c r="AY132" s="1"/>
      <c r="AZ132" s="2"/>
      <c r="BB132" s="3">
        <f t="shared" si="2"/>
        <v>52.199999999999996</v>
      </c>
    </row>
    <row r="133" spans="1:54" ht="18.5" x14ac:dyDescent="0.35">
      <c r="A133" s="18">
        <v>21</v>
      </c>
      <c r="B133" s="2" t="s">
        <v>22</v>
      </c>
      <c r="C133" s="3">
        <v>11</v>
      </c>
      <c r="D133" s="3">
        <f t="shared" si="1"/>
        <v>24.113</v>
      </c>
      <c r="E133" s="3">
        <v>9.5</v>
      </c>
      <c r="F133" s="3">
        <v>23</v>
      </c>
      <c r="G133" s="3"/>
      <c r="I133" s="4">
        <f>(J133+K133)/2</f>
        <v>28.5</v>
      </c>
      <c r="J133" s="237">
        <v>19</v>
      </c>
      <c r="K133" s="85">
        <v>38</v>
      </c>
      <c r="AU133" s="85"/>
      <c r="AX133" s="3">
        <v>41</v>
      </c>
      <c r="AY133" s="1"/>
      <c r="AZ133" s="2"/>
      <c r="BB133" s="3">
        <f t="shared" si="2"/>
        <v>57</v>
      </c>
    </row>
    <row r="134" spans="1:54" ht="18.5" x14ac:dyDescent="0.35">
      <c r="A134" s="18">
        <v>22</v>
      </c>
      <c r="B134" s="2" t="s">
        <v>23</v>
      </c>
      <c r="C134" s="3">
        <v>10</v>
      </c>
      <c r="D134" s="3">
        <f t="shared" si="1"/>
        <v>27.757999999999999</v>
      </c>
      <c r="E134" s="3">
        <v>9.1</v>
      </c>
      <c r="F134" s="3">
        <v>27</v>
      </c>
      <c r="G134" s="3"/>
      <c r="I134" s="4">
        <f>(J134+K134)/2</f>
        <v>23.5</v>
      </c>
      <c r="J134" s="237">
        <v>18</v>
      </c>
      <c r="K134" s="85">
        <v>29</v>
      </c>
      <c r="AU134" s="85"/>
      <c r="AX134" s="3">
        <v>51</v>
      </c>
      <c r="AY134" s="1"/>
      <c r="AZ134" s="2"/>
      <c r="BB134" s="3">
        <f t="shared" si="2"/>
        <v>54.599999999999994</v>
      </c>
    </row>
    <row r="135" spans="1:54" ht="15.5" x14ac:dyDescent="0.35">
      <c r="B135" s="18"/>
      <c r="F135" s="1"/>
      <c r="G135" s="70" t="s">
        <v>374</v>
      </c>
      <c r="H135" s="70" t="s">
        <v>375</v>
      </c>
      <c r="I135" s="1" t="s">
        <v>417</v>
      </c>
      <c r="J135" s="15" t="s">
        <v>415</v>
      </c>
      <c r="K135" s="1"/>
      <c r="M135" s="1"/>
      <c r="O135" s="2"/>
    </row>
    <row r="136" spans="1:54" ht="15.5" x14ac:dyDescent="0.35">
      <c r="B136" s="257" t="s">
        <v>403</v>
      </c>
      <c r="C136" s="20" t="s">
        <v>373</v>
      </c>
      <c r="I136" s="1" t="s">
        <v>418</v>
      </c>
      <c r="J136" s="15" t="s">
        <v>420</v>
      </c>
      <c r="K136" s="1"/>
      <c r="M136" s="1"/>
      <c r="O136" s="2"/>
      <c r="AW136" s="372" t="s">
        <v>539</v>
      </c>
    </row>
    <row r="137" spans="1:54" ht="15.5" x14ac:dyDescent="0.35">
      <c r="B137" s="20"/>
      <c r="C137" s="15" t="s">
        <v>372</v>
      </c>
      <c r="I137" s="2" t="s">
        <v>419</v>
      </c>
      <c r="J137" s="15" t="s">
        <v>416</v>
      </c>
      <c r="K137" s="1"/>
      <c r="M137" s="1"/>
      <c r="O137" s="2"/>
      <c r="AW137" s="372" t="s">
        <v>540</v>
      </c>
    </row>
    <row r="138" spans="1:54" x14ac:dyDescent="0.35">
      <c r="B138" s="256" t="s">
        <v>371</v>
      </c>
      <c r="C138" s="20" t="s">
        <v>370</v>
      </c>
      <c r="I138" t="s">
        <v>465</v>
      </c>
    </row>
    <row r="139" spans="1:54" x14ac:dyDescent="0.35">
      <c r="B139" s="258" t="s">
        <v>404</v>
      </c>
      <c r="C139" s="20" t="s">
        <v>369</v>
      </c>
      <c r="I139" t="s">
        <v>466</v>
      </c>
    </row>
    <row r="140" spans="1:54" x14ac:dyDescent="0.35">
      <c r="B140" s="20"/>
      <c r="C140" s="15" t="s">
        <v>368</v>
      </c>
    </row>
    <row r="141" spans="1:54" x14ac:dyDescent="0.35">
      <c r="A141" s="15" t="s">
        <v>1411</v>
      </c>
      <c r="E141" s="12" t="s">
        <v>356</v>
      </c>
      <c r="L141" s="15"/>
    </row>
    <row r="142" spans="1:54" x14ac:dyDescent="0.35">
      <c r="E142" s="10" t="s">
        <v>355</v>
      </c>
      <c r="L142" s="20"/>
    </row>
    <row r="143" spans="1:54" x14ac:dyDescent="0.35">
      <c r="B143" s="251" t="s">
        <v>330</v>
      </c>
      <c r="C143" s="20" t="s">
        <v>329</v>
      </c>
      <c r="D143" s="370"/>
      <c r="E143" s="370"/>
      <c r="F143" s="23"/>
      <c r="G143" s="1" t="s">
        <v>1415</v>
      </c>
      <c r="H143" s="23"/>
      <c r="L143" s="15"/>
    </row>
    <row r="144" spans="1:54" x14ac:dyDescent="0.35">
      <c r="B144" s="60" t="s">
        <v>331</v>
      </c>
      <c r="C144" s="20" t="s">
        <v>332</v>
      </c>
      <c r="G144" s="1" t="s">
        <v>1416</v>
      </c>
      <c r="L144" s="15"/>
    </row>
    <row r="145" spans="1:22" x14ac:dyDescent="0.35">
      <c r="A145" s="23"/>
      <c r="B145" s="642" t="s">
        <v>334</v>
      </c>
      <c r="C145" s="20" t="s">
        <v>333</v>
      </c>
      <c r="D145" s="643"/>
      <c r="E145" s="23"/>
      <c r="F145" s="23"/>
      <c r="G145" s="23"/>
      <c r="H145" s="23"/>
      <c r="I145" s="23"/>
      <c r="L145" s="20"/>
    </row>
    <row r="146" spans="1:22" x14ac:dyDescent="0.35">
      <c r="L146" s="20"/>
    </row>
    <row r="147" spans="1:22" x14ac:dyDescent="0.35">
      <c r="E147" s="1" t="s">
        <v>1410</v>
      </c>
      <c r="L147" s="20"/>
    </row>
    <row r="148" spans="1:22" ht="78" x14ac:dyDescent="0.35">
      <c r="A148" s="109" t="s">
        <v>457</v>
      </c>
      <c r="B148" s="247" t="s">
        <v>0</v>
      </c>
      <c r="C148" s="248" t="s">
        <v>458</v>
      </c>
      <c r="D148" s="249" t="s">
        <v>382</v>
      </c>
      <c r="E148" s="249" t="s">
        <v>380</v>
      </c>
      <c r="F148" s="249" t="s">
        <v>381</v>
      </c>
      <c r="G148" s="248" t="s">
        <v>459</v>
      </c>
      <c r="H148" s="248" t="s">
        <v>461</v>
      </c>
      <c r="I148" s="244"/>
      <c r="J148" s="244"/>
      <c r="K148" s="244"/>
      <c r="L148" s="20"/>
    </row>
    <row r="149" spans="1:22" ht="18.5" x14ac:dyDescent="0.35">
      <c r="A149">
        <v>1</v>
      </c>
      <c r="B149" s="2" t="s">
        <v>1</v>
      </c>
      <c r="C149" s="3">
        <v>42</v>
      </c>
      <c r="D149" s="7">
        <f>(E149+F149)/2 - 'Relig DB and Renewables'!$R$15</f>
        <v>95.798000000000002</v>
      </c>
      <c r="E149" s="6">
        <v>91</v>
      </c>
      <c r="F149" s="9">
        <v>96</v>
      </c>
      <c r="G149" s="3">
        <v>22</v>
      </c>
      <c r="H149" s="3">
        <v>46</v>
      </c>
      <c r="I149" s="3"/>
      <c r="J149" s="1"/>
      <c r="L149" s="244"/>
      <c r="M149" s="244"/>
      <c r="N149" s="177" t="s">
        <v>301</v>
      </c>
      <c r="O149" s="177"/>
      <c r="P149" s="177" t="s">
        <v>302</v>
      </c>
      <c r="Q149" s="177"/>
      <c r="R149" s="177" t="s">
        <v>303</v>
      </c>
      <c r="S149" s="177"/>
      <c r="T149" s="177" t="s">
        <v>304</v>
      </c>
      <c r="V149" s="17"/>
    </row>
    <row r="150" spans="1:22" ht="18.5" x14ac:dyDescent="0.35">
      <c r="A150">
        <v>2</v>
      </c>
      <c r="B150" s="2" t="s">
        <v>2</v>
      </c>
      <c r="C150" s="3">
        <v>38</v>
      </c>
      <c r="D150" s="7">
        <f>(E150+F150)/2 - 'Relig DB and Renewables'!$R$17</f>
        <v>93.367999999999995</v>
      </c>
      <c r="E150" s="6">
        <v>95</v>
      </c>
      <c r="F150" s="9">
        <v>90</v>
      </c>
      <c r="G150" s="3">
        <v>62</v>
      </c>
      <c r="H150" s="3">
        <v>54</v>
      </c>
      <c r="I150" s="3"/>
      <c r="J150" s="1"/>
      <c r="L150" s="262" t="s">
        <v>300</v>
      </c>
      <c r="M150" s="255">
        <f>CORREL(C149:C172,D149:D172)</f>
        <v>-0.8491035825552915</v>
      </c>
      <c r="N150" s="184">
        <f>$M150/SQRT((1-M150^2)/($T150-2))</f>
        <v>-7.5396629049954225</v>
      </c>
      <c r="O150" s="177"/>
      <c r="P150" s="181">
        <f>TDIST(ABS($N150), ($T150-2), 2)</f>
        <v>1.5563734189214703E-7</v>
      </c>
      <c r="Q150" s="177"/>
      <c r="R150" s="184">
        <f>_xlfn.T.INV.2T(0.05, ($T150-2))</f>
        <v>2.0738730679040258</v>
      </c>
      <c r="S150" s="177"/>
      <c r="T150" s="177">
        <f>ROWS(D149:D172)</f>
        <v>24</v>
      </c>
    </row>
    <row r="151" spans="1:22" ht="18.5" x14ac:dyDescent="0.35">
      <c r="A151">
        <v>3</v>
      </c>
      <c r="B151" s="2" t="s">
        <v>3</v>
      </c>
      <c r="C151" s="3">
        <v>50</v>
      </c>
      <c r="D151" s="7">
        <f>(E151+F151)/2 - 'Relig DB and Renewables'!$R$12</f>
        <v>99.442999999999998</v>
      </c>
      <c r="E151" s="9">
        <v>95</v>
      </c>
      <c r="F151" s="9">
        <v>95</v>
      </c>
      <c r="G151" s="3">
        <v>41</v>
      </c>
      <c r="H151" s="3">
        <v>35</v>
      </c>
      <c r="I151" s="3"/>
      <c r="J151" s="1"/>
      <c r="L151" s="20"/>
    </row>
    <row r="152" spans="1:22" ht="18.5" x14ac:dyDescent="0.35">
      <c r="A152">
        <v>4</v>
      </c>
      <c r="B152" s="2" t="s">
        <v>4</v>
      </c>
      <c r="C152" s="3">
        <v>32</v>
      </c>
      <c r="D152" s="7">
        <f>(E152+F152)/2 - 'Relig DB and Renewables'!$R$25</f>
        <v>83.64800000000001</v>
      </c>
      <c r="E152" s="14">
        <v>75</v>
      </c>
      <c r="F152" s="9">
        <v>97</v>
      </c>
      <c r="G152" s="3">
        <v>18</v>
      </c>
      <c r="H152" s="3">
        <v>28</v>
      </c>
      <c r="I152" s="3"/>
      <c r="J152" s="1"/>
      <c r="L152" s="20"/>
    </row>
    <row r="153" spans="1:22" ht="18.5" x14ac:dyDescent="0.35">
      <c r="A153">
        <v>5</v>
      </c>
      <c r="B153" s="2" t="s">
        <v>5</v>
      </c>
      <c r="C153" s="3">
        <v>32</v>
      </c>
      <c r="D153" s="7">
        <f>(E153+F153)/2 - 'Relig DB and Renewables'!$R$19</f>
        <v>90.938000000000002</v>
      </c>
      <c r="E153" s="9">
        <v>91</v>
      </c>
      <c r="F153" s="9">
        <v>91</v>
      </c>
      <c r="G153" s="3">
        <v>34</v>
      </c>
      <c r="H153" s="3">
        <v>42</v>
      </c>
      <c r="I153" s="3"/>
      <c r="J153" s="1"/>
      <c r="L153" s="20"/>
    </row>
    <row r="154" spans="1:22" ht="18.5" x14ac:dyDescent="0.35">
      <c r="A154">
        <v>6</v>
      </c>
      <c r="B154" s="2" t="s">
        <v>6</v>
      </c>
      <c r="C154" s="3">
        <v>39</v>
      </c>
      <c r="D154" s="7">
        <v>100</v>
      </c>
      <c r="E154" s="6">
        <v>98</v>
      </c>
      <c r="F154" s="9">
        <v>97</v>
      </c>
      <c r="G154" s="3">
        <v>23</v>
      </c>
      <c r="H154" s="3">
        <v>65</v>
      </c>
      <c r="I154" s="3"/>
      <c r="J154" s="1"/>
      <c r="L154" s="20"/>
    </row>
    <row r="155" spans="1:22" ht="18.5" x14ac:dyDescent="0.35">
      <c r="A155">
        <v>7</v>
      </c>
      <c r="B155" s="2" t="s">
        <v>7</v>
      </c>
      <c r="C155" s="3">
        <v>34</v>
      </c>
      <c r="D155" s="7">
        <f>(E155+F155)/2 - 'Relig DB and Renewables'!$R$20</f>
        <v>89.722999999999999</v>
      </c>
      <c r="E155" s="9">
        <v>91</v>
      </c>
      <c r="F155" s="9">
        <v>91</v>
      </c>
      <c r="G155" s="3">
        <v>28</v>
      </c>
      <c r="H155" s="3">
        <v>26</v>
      </c>
      <c r="I155" s="3"/>
      <c r="J155" s="1"/>
      <c r="L155" s="20"/>
    </row>
    <row r="156" spans="1:22" ht="18.5" x14ac:dyDescent="0.35">
      <c r="A156">
        <v>8</v>
      </c>
      <c r="B156" s="2" t="s">
        <v>8</v>
      </c>
      <c r="C156" s="3">
        <v>43</v>
      </c>
      <c r="D156" s="7">
        <f>(E156+F156)/2 - 'Relig DB and Renewables'!$R$13</f>
        <v>98.227999999999994</v>
      </c>
      <c r="E156" s="9">
        <v>94</v>
      </c>
      <c r="F156" s="9">
        <v>94</v>
      </c>
      <c r="G156" s="3">
        <v>36</v>
      </c>
      <c r="H156" s="3">
        <v>35</v>
      </c>
      <c r="I156" s="3"/>
      <c r="J156" s="1"/>
      <c r="L156" s="20"/>
    </row>
    <row r="157" spans="1:22" ht="18.5" x14ac:dyDescent="0.35">
      <c r="A157">
        <v>9</v>
      </c>
      <c r="B157" s="2" t="s">
        <v>9</v>
      </c>
      <c r="C157" s="3">
        <v>32</v>
      </c>
      <c r="D157" s="7">
        <f>(E157+F157)/2 - 'Relig DB and Renewables'!$R$24</f>
        <v>84.863</v>
      </c>
      <c r="E157" s="8">
        <v>77</v>
      </c>
      <c r="F157" s="9">
        <v>96</v>
      </c>
      <c r="G157" s="3">
        <v>27</v>
      </c>
      <c r="H157" s="3">
        <v>58</v>
      </c>
      <c r="I157" s="3"/>
      <c r="J157" s="1"/>
      <c r="L157" s="20"/>
    </row>
    <row r="158" spans="1:22" ht="18.5" x14ac:dyDescent="0.35">
      <c r="A158">
        <v>10</v>
      </c>
      <c r="B158" s="2" t="s">
        <v>10</v>
      </c>
      <c r="C158" s="3">
        <v>46</v>
      </c>
      <c r="D158" s="7">
        <f>(E158+F158)/2 - 'Relig DB and Renewables'!$R$27</f>
        <v>81.218000000000004</v>
      </c>
      <c r="E158" s="6">
        <v>70</v>
      </c>
      <c r="F158" s="9">
        <v>99</v>
      </c>
      <c r="G158" s="3">
        <v>27</v>
      </c>
      <c r="H158" s="3">
        <v>61</v>
      </c>
      <c r="I158" s="3"/>
      <c r="J158" s="1"/>
      <c r="L158" s="20"/>
    </row>
    <row r="159" spans="1:22" ht="18.5" x14ac:dyDescent="0.35">
      <c r="A159">
        <v>11</v>
      </c>
      <c r="B159" s="2" t="s">
        <v>12</v>
      </c>
      <c r="C159" s="3">
        <v>30</v>
      </c>
      <c r="D159" s="7">
        <f>(E159+F159)/2 - 'Relig DB and Renewables'!$R$28</f>
        <v>80.003</v>
      </c>
      <c r="E159" s="4">
        <v>76</v>
      </c>
      <c r="F159" s="9">
        <v>93</v>
      </c>
      <c r="G159" s="3">
        <v>15</v>
      </c>
      <c r="H159" s="3">
        <v>31</v>
      </c>
      <c r="I159" s="3"/>
      <c r="J159" s="1"/>
      <c r="L159" s="20"/>
    </row>
    <row r="160" spans="1:22" ht="18.5" x14ac:dyDescent="0.35">
      <c r="A160">
        <v>12</v>
      </c>
      <c r="B160" s="2" t="s">
        <v>11</v>
      </c>
      <c r="C160" s="3">
        <v>50</v>
      </c>
      <c r="D160" s="7">
        <f>(E160+F160)/2 - 'Relig DB and Renewables'!$R$35</f>
        <v>71.498000000000005</v>
      </c>
      <c r="E160" s="13">
        <v>81</v>
      </c>
      <c r="F160" s="9">
        <v>70</v>
      </c>
      <c r="G160" s="3">
        <v>32</v>
      </c>
      <c r="H160" s="3">
        <v>49</v>
      </c>
      <c r="I160" s="3"/>
      <c r="J160" s="1"/>
      <c r="L160" s="20"/>
    </row>
    <row r="161" spans="1:12" ht="18.5" x14ac:dyDescent="0.35">
      <c r="A161">
        <v>13</v>
      </c>
      <c r="B161" s="2" t="s">
        <v>13</v>
      </c>
      <c r="C161" s="3">
        <v>57</v>
      </c>
      <c r="D161" s="7">
        <f>(E161+F161)/2 - 'Relig DB and Renewables'!$R$45</f>
        <v>59.347999999999999</v>
      </c>
      <c r="E161" s="37">
        <v>76</v>
      </c>
      <c r="F161" s="9">
        <v>45</v>
      </c>
      <c r="G161" s="3">
        <v>17</v>
      </c>
      <c r="H161" s="3">
        <v>73</v>
      </c>
      <c r="I161" s="3"/>
      <c r="J161" s="1"/>
      <c r="L161" s="20"/>
    </row>
    <row r="162" spans="1:12" ht="18.5" x14ac:dyDescent="0.35">
      <c r="A162">
        <v>14</v>
      </c>
      <c r="B162" s="2" t="s">
        <v>14</v>
      </c>
      <c r="C162" s="3">
        <v>56</v>
      </c>
      <c r="D162" s="7">
        <f>(E162+F162)/2 - 'Relig DB and Renewables'!$R$55</f>
        <v>47.198</v>
      </c>
      <c r="E162" s="6">
        <v>43</v>
      </c>
      <c r="F162" s="9">
        <v>49</v>
      </c>
      <c r="G162" s="3">
        <v>26</v>
      </c>
      <c r="H162" s="3">
        <v>67</v>
      </c>
      <c r="I162" s="3"/>
      <c r="J162" s="1"/>
      <c r="L162" s="20"/>
    </row>
    <row r="163" spans="1:12" ht="18.5" x14ac:dyDescent="0.35">
      <c r="A163">
        <v>15</v>
      </c>
      <c r="B163" s="2" t="s">
        <v>15</v>
      </c>
      <c r="C163" s="3">
        <v>49</v>
      </c>
      <c r="D163" s="7">
        <f>(E163+F163)/2 - 'Relig DB and Renewables'!$R$38</f>
        <v>67.853000000000009</v>
      </c>
      <c r="E163" s="6">
        <v>74</v>
      </c>
      <c r="F163" s="9">
        <v>72</v>
      </c>
      <c r="G163" s="3">
        <v>24</v>
      </c>
      <c r="H163" s="3">
        <v>65</v>
      </c>
      <c r="I163" s="3"/>
      <c r="J163" s="1"/>
      <c r="L163" s="20"/>
    </row>
    <row r="164" spans="1:12" ht="18.5" x14ac:dyDescent="0.35">
      <c r="A164">
        <v>16</v>
      </c>
      <c r="B164" s="2" t="s">
        <v>16</v>
      </c>
      <c r="C164" s="3">
        <v>60</v>
      </c>
      <c r="D164" s="7">
        <f>(E164+F164)/2 - 'Relig DB and Renewables'!$R$64</f>
        <v>36.262999999999998</v>
      </c>
      <c r="E164" s="6">
        <v>37</v>
      </c>
      <c r="F164" s="9">
        <v>32</v>
      </c>
      <c r="G164" s="3">
        <v>42</v>
      </c>
      <c r="H164" s="3">
        <v>43</v>
      </c>
      <c r="I164" s="3"/>
      <c r="J164" s="1"/>
      <c r="L164" s="20"/>
    </row>
    <row r="165" spans="1:12" ht="18.5" x14ac:dyDescent="0.35">
      <c r="A165">
        <v>17</v>
      </c>
      <c r="B165" s="2" t="s">
        <v>17</v>
      </c>
      <c r="C165" s="3">
        <v>61</v>
      </c>
      <c r="D165" s="7">
        <f>(E165+F165)/2 - 'Relig DB and Renewables'!$R$61</f>
        <v>39.908000000000001</v>
      </c>
      <c r="E165" s="6">
        <v>50</v>
      </c>
      <c r="F165" s="9">
        <v>30</v>
      </c>
      <c r="G165" s="3">
        <v>29</v>
      </c>
      <c r="H165" s="3">
        <v>47</v>
      </c>
      <c r="I165" s="3"/>
      <c r="J165" s="1"/>
      <c r="L165" s="20"/>
    </row>
    <row r="166" spans="1:12" ht="18.5" x14ac:dyDescent="0.35">
      <c r="A166">
        <v>18</v>
      </c>
      <c r="B166" s="2" t="s">
        <v>18</v>
      </c>
      <c r="C166" s="3">
        <v>53</v>
      </c>
      <c r="D166" s="7">
        <f>(E166+F166)/2 - 'Relig DB and Renewables'!$R$68</f>
        <v>31.402999999999999</v>
      </c>
      <c r="E166" s="6">
        <v>37</v>
      </c>
      <c r="F166" s="9">
        <v>24</v>
      </c>
      <c r="G166" s="3">
        <v>24</v>
      </c>
      <c r="H166" s="3">
        <v>70</v>
      </c>
      <c r="I166" s="3"/>
      <c r="J166" s="1"/>
      <c r="L166" s="20"/>
    </row>
    <row r="167" spans="1:12" ht="18.5" x14ac:dyDescent="0.35">
      <c r="A167">
        <v>19</v>
      </c>
      <c r="B167" s="2" t="s">
        <v>19</v>
      </c>
      <c r="C167" s="3">
        <v>65</v>
      </c>
      <c r="D167" s="7">
        <f>(E167+F167)/2 - 'Relig DB and Renewables'!$R$70</f>
        <v>28.972999999999999</v>
      </c>
      <c r="E167" s="6">
        <v>31</v>
      </c>
      <c r="F167" s="9">
        <v>27</v>
      </c>
      <c r="G167" s="3">
        <v>38</v>
      </c>
      <c r="H167" s="3">
        <v>49</v>
      </c>
      <c r="I167" s="3"/>
      <c r="J167" s="1"/>
      <c r="L167" s="20"/>
    </row>
    <row r="168" spans="1:12" ht="18.5" x14ac:dyDescent="0.35">
      <c r="A168">
        <v>20</v>
      </c>
      <c r="B168" s="2" t="s">
        <v>24</v>
      </c>
      <c r="C168" s="3">
        <v>58</v>
      </c>
      <c r="D168" s="7">
        <f>(E168+F168)/2 - 'Relig DB and Renewables'!$R$62</f>
        <v>38.692999999999998</v>
      </c>
      <c r="E168" s="6">
        <v>40</v>
      </c>
      <c r="F168" s="9">
        <v>40</v>
      </c>
      <c r="G168" s="3">
        <v>28</v>
      </c>
      <c r="H168" s="3">
        <v>45</v>
      </c>
      <c r="I168" s="3"/>
      <c r="J168" s="1"/>
      <c r="L168" s="20"/>
    </row>
    <row r="169" spans="1:12" ht="18.5" x14ac:dyDescent="0.35">
      <c r="A169">
        <v>21</v>
      </c>
      <c r="B169" s="2" t="s">
        <v>20</v>
      </c>
      <c r="C169" s="3">
        <v>68</v>
      </c>
      <c r="D169" s="7">
        <f>(E169+F169)/2 - 'Relig DB and Renewables'!$R$63</f>
        <v>37.478000000000002</v>
      </c>
      <c r="E169" s="6">
        <v>45</v>
      </c>
      <c r="F169" s="9">
        <v>28</v>
      </c>
      <c r="G169" s="3">
        <v>48</v>
      </c>
      <c r="H169" s="3">
        <v>44</v>
      </c>
      <c r="I169" s="3"/>
      <c r="J169" s="1"/>
      <c r="L169" s="20"/>
    </row>
    <row r="170" spans="1:12" ht="18.5" x14ac:dyDescent="0.35">
      <c r="A170">
        <v>22</v>
      </c>
      <c r="B170" s="2" t="s">
        <v>21</v>
      </c>
      <c r="C170" s="3">
        <v>63</v>
      </c>
      <c r="D170" s="7">
        <f>(E170+F170)/2 - 'Relig DB and Renewables'!$R$69</f>
        <v>30.188000000000002</v>
      </c>
      <c r="E170" s="6">
        <v>38</v>
      </c>
      <c r="F170" s="9">
        <v>21</v>
      </c>
      <c r="G170" s="3">
        <v>38</v>
      </c>
      <c r="H170" s="3">
        <v>42</v>
      </c>
      <c r="I170" s="3"/>
      <c r="J170" s="1"/>
      <c r="L170" s="20"/>
    </row>
    <row r="171" spans="1:12" ht="18.5" x14ac:dyDescent="0.35">
      <c r="A171">
        <v>23</v>
      </c>
      <c r="B171" s="2" t="s">
        <v>22</v>
      </c>
      <c r="C171" s="3">
        <v>60</v>
      </c>
      <c r="D171" s="7">
        <f>(E171+F171)/2 - 'Relig DB and Renewables'!$R$74</f>
        <v>24.113</v>
      </c>
      <c r="E171" s="6">
        <v>27</v>
      </c>
      <c r="F171" s="9">
        <v>17</v>
      </c>
      <c r="G171" s="3">
        <v>34</v>
      </c>
      <c r="H171" s="3">
        <v>41</v>
      </c>
      <c r="L171" s="20"/>
    </row>
    <row r="172" spans="1:12" ht="18.5" x14ac:dyDescent="0.35">
      <c r="A172">
        <v>24</v>
      </c>
      <c r="B172" s="2" t="s">
        <v>23</v>
      </c>
      <c r="C172" s="3">
        <v>69</v>
      </c>
      <c r="D172" s="7">
        <f>(E172+F172)/2 - 'Relig DB and Renewables'!$R$71</f>
        <v>27.757999999999999</v>
      </c>
      <c r="E172" s="6">
        <v>39</v>
      </c>
      <c r="F172" s="9">
        <v>19</v>
      </c>
      <c r="G172" s="3">
        <v>46</v>
      </c>
      <c r="H172" s="3">
        <v>51</v>
      </c>
      <c r="L172" s="20"/>
    </row>
    <row r="173" spans="1:12" x14ac:dyDescent="0.35">
      <c r="E173" s="12" t="s">
        <v>356</v>
      </c>
      <c r="L173" s="20"/>
    </row>
    <row r="174" spans="1:12" x14ac:dyDescent="0.35">
      <c r="E174" s="10" t="s">
        <v>355</v>
      </c>
      <c r="L174" s="20"/>
    </row>
    <row r="175" spans="1:12" x14ac:dyDescent="0.35">
      <c r="A175" s="199"/>
      <c r="B175" s="251" t="s">
        <v>330</v>
      </c>
      <c r="C175" s="20" t="s">
        <v>329</v>
      </c>
      <c r="D175" s="370"/>
      <c r="E175" s="370"/>
      <c r="F175" s="23"/>
      <c r="G175" s="15" t="s">
        <v>1414</v>
      </c>
      <c r="H175" s="23"/>
      <c r="L175" s="20"/>
    </row>
    <row r="176" spans="1:12" x14ac:dyDescent="0.35">
      <c r="A176" s="15"/>
      <c r="B176" s="60" t="s">
        <v>331</v>
      </c>
      <c r="C176" s="20" t="s">
        <v>332</v>
      </c>
      <c r="G176" s="15" t="s">
        <v>1413</v>
      </c>
      <c r="L176" s="20"/>
    </row>
    <row r="177" spans="1:12" x14ac:dyDescent="0.35">
      <c r="A177" s="601"/>
      <c r="B177" s="642" t="s">
        <v>334</v>
      </c>
      <c r="C177" s="20" t="s">
        <v>333</v>
      </c>
      <c r="D177" s="643"/>
      <c r="E177" s="23"/>
      <c r="F177" s="23"/>
      <c r="G177" s="23"/>
      <c r="H177" s="23"/>
      <c r="L177" s="20"/>
    </row>
    <row r="178" spans="1:12" x14ac:dyDescent="0.35">
      <c r="A178" s="200"/>
      <c r="B178" s="236" t="s">
        <v>385</v>
      </c>
      <c r="C178" s="25" t="s">
        <v>386</v>
      </c>
      <c r="D178" s="20"/>
      <c r="E178" s="116"/>
      <c r="F178" s="25" t="s">
        <v>460</v>
      </c>
      <c r="L178" s="20"/>
    </row>
    <row r="179" spans="1:12" x14ac:dyDescent="0.35">
      <c r="L179" s="20"/>
    </row>
    <row r="180" spans="1:12" x14ac:dyDescent="0.35">
      <c r="G180" s="23"/>
      <c r="L180" s="20"/>
    </row>
    <row r="181" spans="1:12" x14ac:dyDescent="0.35">
      <c r="L181" s="20"/>
    </row>
    <row r="182" spans="1:12" x14ac:dyDescent="0.35">
      <c r="L182" s="20"/>
    </row>
    <row r="183" spans="1:12" x14ac:dyDescent="0.35">
      <c r="L183" s="20"/>
    </row>
    <row r="184" spans="1:12" x14ac:dyDescent="0.35">
      <c r="L184" s="20"/>
    </row>
    <row r="185" spans="1:12" x14ac:dyDescent="0.35">
      <c r="L185" s="20"/>
    </row>
    <row r="186" spans="1:12" ht="52" x14ac:dyDescent="0.35">
      <c r="A186" s="109" t="s">
        <v>751</v>
      </c>
      <c r="B186" s="247" t="s">
        <v>0</v>
      </c>
      <c r="C186" s="249" t="s">
        <v>382</v>
      </c>
      <c r="D186" s="500" t="s">
        <v>717</v>
      </c>
      <c r="E186" s="501" t="s">
        <v>718</v>
      </c>
      <c r="I186" s="15" t="s">
        <v>720</v>
      </c>
    </row>
    <row r="187" spans="1:12" ht="18.5" x14ac:dyDescent="0.35">
      <c r="A187">
        <v>1</v>
      </c>
      <c r="B187" s="376" t="s">
        <v>10</v>
      </c>
      <c r="C187" s="30">
        <f>'Relig DB and Renewables'!Q27</f>
        <v>81.218000000000004</v>
      </c>
      <c r="D187" s="3">
        <v>42</v>
      </c>
      <c r="E187" s="3">
        <v>32</v>
      </c>
      <c r="F187" s="502"/>
      <c r="L187" s="20"/>
    </row>
    <row r="188" spans="1:12" ht="18.5" x14ac:dyDescent="0.35">
      <c r="A188">
        <v>2</v>
      </c>
      <c r="B188" s="376" t="s">
        <v>40</v>
      </c>
      <c r="C188" s="30">
        <f>'Relig DB and Renewables'!Q67</f>
        <v>32.618000000000002</v>
      </c>
      <c r="D188" s="3">
        <v>34</v>
      </c>
      <c r="E188" s="3">
        <v>48</v>
      </c>
      <c r="F188" s="502"/>
      <c r="L188" s="20"/>
    </row>
    <row r="189" spans="1:12" ht="18.5" x14ac:dyDescent="0.35">
      <c r="A189">
        <v>3</v>
      </c>
      <c r="B189" s="376" t="s">
        <v>49</v>
      </c>
      <c r="C189" s="30">
        <f>'Relig DB and Renewables'!Q15</f>
        <v>95.798000000000002</v>
      </c>
      <c r="D189" s="3">
        <v>76</v>
      </c>
      <c r="E189" s="3">
        <v>21</v>
      </c>
      <c r="F189" s="502"/>
      <c r="L189" s="20"/>
    </row>
    <row r="190" spans="1:12" ht="18.5" x14ac:dyDescent="0.35">
      <c r="A190">
        <v>4</v>
      </c>
      <c r="B190" s="376" t="s">
        <v>45</v>
      </c>
      <c r="C190" s="30">
        <f>'Relig DB and Renewables'!Q60</f>
        <v>41.123000000000005</v>
      </c>
      <c r="D190" s="3">
        <v>32</v>
      </c>
      <c r="E190" s="3">
        <v>57</v>
      </c>
      <c r="F190" s="502"/>
      <c r="L190" s="20"/>
    </row>
    <row r="191" spans="1:12" ht="18.5" x14ac:dyDescent="0.35">
      <c r="A191">
        <v>5</v>
      </c>
      <c r="B191" s="376" t="s">
        <v>24</v>
      </c>
      <c r="C191" s="30">
        <f>'Relig DB and Renewables'!Q62</f>
        <v>38.692999999999998</v>
      </c>
      <c r="D191" s="3">
        <v>18</v>
      </c>
      <c r="E191" s="3">
        <v>42</v>
      </c>
      <c r="F191" s="502"/>
      <c r="L191" s="20"/>
    </row>
    <row r="192" spans="1:12" ht="18.5" x14ac:dyDescent="0.35">
      <c r="A192">
        <v>6</v>
      </c>
      <c r="B192" s="376" t="s">
        <v>176</v>
      </c>
      <c r="C192" s="30">
        <f>'Relig DB and Renewables'!Q54</f>
        <v>48.412999999999997</v>
      </c>
      <c r="D192" s="3">
        <v>15</v>
      </c>
      <c r="E192" s="3">
        <v>43</v>
      </c>
      <c r="F192" s="502"/>
      <c r="L192" s="20"/>
    </row>
    <row r="193" spans="1:24" ht="18.5" x14ac:dyDescent="0.35">
      <c r="A193">
        <v>7</v>
      </c>
      <c r="B193" s="376" t="s">
        <v>288</v>
      </c>
      <c r="C193" s="30">
        <f>'Relig DB and Renewables'!Q18</f>
        <v>92.153000000000006</v>
      </c>
      <c r="D193" s="3">
        <v>61</v>
      </c>
      <c r="E193" s="3">
        <v>28</v>
      </c>
      <c r="F193" s="502"/>
      <c r="L193" s="20"/>
    </row>
    <row r="194" spans="1:24" ht="18.5" x14ac:dyDescent="0.35">
      <c r="A194">
        <v>8</v>
      </c>
      <c r="B194" s="376" t="s">
        <v>17</v>
      </c>
      <c r="C194" s="30">
        <f>'Relig DB and Renewables'!Q63</f>
        <v>37.478000000000002</v>
      </c>
      <c r="D194" s="3">
        <v>35</v>
      </c>
      <c r="E194" s="3">
        <v>44</v>
      </c>
      <c r="F194" s="502"/>
      <c r="L194" s="20"/>
    </row>
    <row r="195" spans="1:24" ht="18.5" x14ac:dyDescent="0.35">
      <c r="A195">
        <v>9</v>
      </c>
      <c r="B195" s="376" t="s">
        <v>15</v>
      </c>
      <c r="C195" s="30">
        <f>'Relig DB and Renewables'!Q38</f>
        <v>67.853000000000009</v>
      </c>
      <c r="D195" s="3">
        <v>37</v>
      </c>
      <c r="E195" s="3">
        <v>44</v>
      </c>
      <c r="F195" s="502"/>
      <c r="L195" s="20"/>
      <c r="X195" s="15" t="s">
        <v>722</v>
      </c>
    </row>
    <row r="196" spans="1:24" ht="18.5" x14ac:dyDescent="0.35">
      <c r="A196">
        <v>10</v>
      </c>
      <c r="B196" s="376" t="s">
        <v>27</v>
      </c>
      <c r="C196" s="30">
        <v>100</v>
      </c>
      <c r="D196" s="3">
        <v>63</v>
      </c>
      <c r="E196" s="3">
        <v>22</v>
      </c>
      <c r="F196" s="502"/>
      <c r="L196" s="20"/>
      <c r="X196" s="15" t="s">
        <v>901</v>
      </c>
    </row>
    <row r="197" spans="1:24" ht="18.5" x14ac:dyDescent="0.35">
      <c r="A197">
        <v>11</v>
      </c>
      <c r="B197" s="376" t="s">
        <v>175</v>
      </c>
      <c r="C197" s="30">
        <f>'Relig DB and Renewables'!Q47</f>
        <v>56.918000000000006</v>
      </c>
      <c r="D197" s="3">
        <v>26</v>
      </c>
      <c r="E197" s="3">
        <v>42</v>
      </c>
      <c r="F197" s="502"/>
      <c r="L197" s="20"/>
      <c r="X197" s="20" t="s">
        <v>721</v>
      </c>
    </row>
    <row r="198" spans="1:24" ht="18.5" x14ac:dyDescent="0.35">
      <c r="A198">
        <v>12</v>
      </c>
      <c r="B198" s="376" t="s">
        <v>51</v>
      </c>
      <c r="C198" s="30">
        <f>'Relig DB and Renewables'!Q58</f>
        <v>43.552999999999997</v>
      </c>
      <c r="D198" s="3">
        <v>27</v>
      </c>
      <c r="E198" s="3">
        <v>37</v>
      </c>
      <c r="F198" s="502"/>
      <c r="L198" s="20"/>
      <c r="X198" s="20" t="s">
        <v>723</v>
      </c>
    </row>
    <row r="199" spans="1:24" ht="18.5" x14ac:dyDescent="0.35">
      <c r="A199">
        <v>13</v>
      </c>
      <c r="B199" s="376" t="s">
        <v>109</v>
      </c>
      <c r="C199" s="30">
        <f>'Relig DB and Renewables'!Q31</f>
        <v>76.358000000000004</v>
      </c>
      <c r="D199" s="3">
        <v>15</v>
      </c>
      <c r="E199" s="3">
        <v>51</v>
      </c>
      <c r="F199" s="502"/>
      <c r="L199" s="20"/>
    </row>
    <row r="200" spans="1:24" ht="18.5" x14ac:dyDescent="0.35">
      <c r="A200">
        <v>14</v>
      </c>
      <c r="B200" s="376" t="s">
        <v>16</v>
      </c>
      <c r="C200" s="30">
        <f>'Relig DB and Renewables'!Q64</f>
        <v>36.262999999999998</v>
      </c>
      <c r="D200" s="3">
        <v>18</v>
      </c>
      <c r="E200" s="3">
        <v>35</v>
      </c>
      <c r="F200" s="502"/>
      <c r="L200" s="20"/>
    </row>
    <row r="201" spans="1:24" ht="18.5" x14ac:dyDescent="0.35">
      <c r="A201">
        <v>15</v>
      </c>
      <c r="B201" s="376" t="s">
        <v>139</v>
      </c>
      <c r="C201" s="30">
        <f>'Relig DB and Renewables'!Q34</f>
        <v>72.713000000000008</v>
      </c>
      <c r="D201" s="3">
        <v>39</v>
      </c>
      <c r="E201" s="3">
        <v>29</v>
      </c>
      <c r="F201" s="502"/>
      <c r="L201" s="20"/>
    </row>
    <row r="202" spans="1:24" ht="18.5" x14ac:dyDescent="0.35">
      <c r="A202">
        <v>16</v>
      </c>
      <c r="B202" s="376" t="s">
        <v>57</v>
      </c>
      <c r="C202" s="30">
        <f>'Relig DB and Renewables'!Q26</f>
        <v>82.433000000000007</v>
      </c>
      <c r="D202" s="3">
        <v>78</v>
      </c>
      <c r="E202" s="3">
        <v>16</v>
      </c>
      <c r="F202" s="502"/>
      <c r="L202" s="20"/>
    </row>
    <row r="203" spans="1:24" ht="18.5" x14ac:dyDescent="0.35">
      <c r="A203">
        <v>17</v>
      </c>
      <c r="B203" s="376" t="s">
        <v>121</v>
      </c>
      <c r="C203" s="30">
        <f>'Relig DB and Renewables'!Q39</f>
        <v>66.638000000000005</v>
      </c>
      <c r="D203" s="3">
        <v>56</v>
      </c>
      <c r="E203" s="3">
        <v>36</v>
      </c>
      <c r="F203" s="502"/>
      <c r="L203" s="20"/>
    </row>
    <row r="204" spans="1:24" ht="18.5" x14ac:dyDescent="0.35">
      <c r="A204">
        <v>18</v>
      </c>
      <c r="B204" s="376" t="s">
        <v>50</v>
      </c>
      <c r="C204" s="30">
        <f>'Relig DB and Renewables'!Q70</f>
        <v>28.972999999999999</v>
      </c>
      <c r="D204" s="3">
        <v>19</v>
      </c>
      <c r="E204" s="3">
        <v>27</v>
      </c>
      <c r="F204" s="502"/>
      <c r="L204" s="20"/>
    </row>
    <row r="205" spans="1:24" ht="18.5" x14ac:dyDescent="0.35">
      <c r="A205">
        <v>19</v>
      </c>
      <c r="B205" s="376" t="s">
        <v>14</v>
      </c>
      <c r="C205" s="30">
        <f>'Relig DB and Renewables'!Q55</f>
        <v>47.198</v>
      </c>
      <c r="D205" s="3">
        <v>36</v>
      </c>
      <c r="E205" s="3">
        <v>35</v>
      </c>
      <c r="F205" s="502"/>
      <c r="L205" s="20"/>
    </row>
    <row r="206" spans="1:24" ht="18.5" x14ac:dyDescent="0.35">
      <c r="A206">
        <v>20</v>
      </c>
      <c r="B206" s="376" t="s">
        <v>36</v>
      </c>
      <c r="C206" s="30">
        <f>'Relig DB and Renewables'!Q46</f>
        <v>58.132999999999996</v>
      </c>
      <c r="D206" s="3">
        <v>22</v>
      </c>
      <c r="E206" s="3">
        <v>41</v>
      </c>
      <c r="F206" s="502"/>
      <c r="L206" s="20"/>
    </row>
    <row r="207" spans="1:24" ht="18.5" x14ac:dyDescent="0.35">
      <c r="A207">
        <v>21</v>
      </c>
      <c r="B207" s="376" t="s">
        <v>32</v>
      </c>
      <c r="C207" s="30">
        <f>'Relig DB and Renewables'!Q29</f>
        <v>78.787999999999997</v>
      </c>
      <c r="D207" s="3">
        <v>30</v>
      </c>
      <c r="E207" s="3">
        <v>45</v>
      </c>
      <c r="F207" s="502"/>
      <c r="L207" s="20"/>
    </row>
    <row r="208" spans="1:24" ht="18.5" x14ac:dyDescent="0.35">
      <c r="A208">
        <v>22</v>
      </c>
      <c r="B208" s="376" t="s">
        <v>9</v>
      </c>
      <c r="C208" s="30">
        <f>'Relig DB and Renewables'!Q24</f>
        <v>84.863</v>
      </c>
      <c r="D208" s="3">
        <v>40</v>
      </c>
      <c r="E208" s="3">
        <v>45</v>
      </c>
      <c r="F208" s="502"/>
      <c r="L208" s="20"/>
    </row>
    <row r="209" spans="1:17" ht="18.5" x14ac:dyDescent="0.35">
      <c r="A209">
        <v>23</v>
      </c>
      <c r="B209" s="376" t="s">
        <v>28</v>
      </c>
      <c r="C209" s="30">
        <f>'Relig DB and Renewables'!Q16</f>
        <v>94.582999999999998</v>
      </c>
      <c r="D209" s="3">
        <v>28</v>
      </c>
      <c r="E209" s="3">
        <v>32</v>
      </c>
      <c r="F209" s="502"/>
      <c r="L209" s="20"/>
    </row>
    <row r="210" spans="1:17" ht="18.5" x14ac:dyDescent="0.35">
      <c r="A210">
        <v>24</v>
      </c>
      <c r="B210" s="376" t="s">
        <v>700</v>
      </c>
      <c r="C210" s="30">
        <f>'Relig DB and Renewables'!Q22</f>
        <v>87.293000000000006</v>
      </c>
      <c r="D210" s="3">
        <v>69</v>
      </c>
      <c r="E210" s="3">
        <v>23</v>
      </c>
      <c r="F210" s="502"/>
      <c r="L210" s="20"/>
    </row>
    <row r="211" spans="1:17" ht="18.5" x14ac:dyDescent="0.35">
      <c r="A211">
        <v>25</v>
      </c>
      <c r="B211" s="376" t="s">
        <v>140</v>
      </c>
      <c r="C211" s="30">
        <f>'Relig DB and Renewables'!Q41</f>
        <v>64.207999999999998</v>
      </c>
      <c r="D211" s="3">
        <v>56</v>
      </c>
      <c r="E211" s="3">
        <v>35</v>
      </c>
      <c r="F211" s="502"/>
      <c r="L211" s="20"/>
    </row>
    <row r="212" spans="1:17" ht="18.5" x14ac:dyDescent="0.35">
      <c r="A212">
        <v>26</v>
      </c>
      <c r="B212" s="376" t="s">
        <v>43</v>
      </c>
      <c r="C212" s="30">
        <v>100</v>
      </c>
      <c r="D212" s="3">
        <v>73</v>
      </c>
      <c r="E212" s="3">
        <v>19</v>
      </c>
      <c r="F212" s="502"/>
      <c r="L212" s="20"/>
    </row>
    <row r="213" spans="1:17" x14ac:dyDescent="0.35">
      <c r="A213" s="15" t="s">
        <v>1411</v>
      </c>
      <c r="E213" s="12" t="s">
        <v>356</v>
      </c>
      <c r="L213" s="20"/>
    </row>
    <row r="214" spans="1:17" x14ac:dyDescent="0.35">
      <c r="E214" s="10" t="s">
        <v>355</v>
      </c>
      <c r="L214" s="20"/>
    </row>
    <row r="215" spans="1:17" x14ac:dyDescent="0.35">
      <c r="B215" s="251" t="s">
        <v>330</v>
      </c>
      <c r="C215" s="20" t="s">
        <v>329</v>
      </c>
      <c r="D215" s="370"/>
      <c r="E215" s="370"/>
      <c r="F215" s="23"/>
      <c r="G215" s="1" t="s">
        <v>1415</v>
      </c>
      <c r="L215" s="20"/>
    </row>
    <row r="216" spans="1:17" x14ac:dyDescent="0.35">
      <c r="B216" s="60" t="s">
        <v>331</v>
      </c>
      <c r="C216" s="20" t="s">
        <v>332</v>
      </c>
      <c r="G216" s="1" t="s">
        <v>1416</v>
      </c>
      <c r="L216" s="20"/>
    </row>
    <row r="217" spans="1:17" x14ac:dyDescent="0.35">
      <c r="A217" s="23"/>
      <c r="B217" s="642" t="s">
        <v>334</v>
      </c>
      <c r="C217" s="20" t="s">
        <v>333</v>
      </c>
      <c r="D217" s="643"/>
      <c r="E217" s="23"/>
      <c r="F217" s="23"/>
      <c r="G217" s="23"/>
      <c r="H217" s="23"/>
      <c r="I217" s="177"/>
      <c r="J217" s="177"/>
      <c r="K217" s="177" t="s">
        <v>301</v>
      </c>
      <c r="L217" s="177"/>
      <c r="M217" s="177" t="s">
        <v>302</v>
      </c>
      <c r="N217" s="177"/>
      <c r="O217" s="177" t="s">
        <v>303</v>
      </c>
      <c r="P217" s="177"/>
      <c r="Q217" s="177" t="s">
        <v>304</v>
      </c>
    </row>
    <row r="218" spans="1:17" x14ac:dyDescent="0.35">
      <c r="A218" s="19" t="s">
        <v>1400</v>
      </c>
      <c r="I218" s="498" t="s">
        <v>753</v>
      </c>
      <c r="J218" s="490">
        <f>CORREL(C187:C212,D187:D212)</f>
        <v>0.67276332912171333</v>
      </c>
      <c r="K218" s="491">
        <f>J218/SQRT((1-J218^2)/(Q218-2))</f>
        <v>4.4547126925580107</v>
      </c>
      <c r="L218" s="491"/>
      <c r="M218" s="181">
        <f>TDIST(ABS(K218),(Q218-2),2)</f>
        <v>1.6619521549298341E-4</v>
      </c>
      <c r="N218" s="503"/>
      <c r="O218" s="491">
        <f>_xlfn.T.INV.2T((0.05),(Q218-2))</f>
        <v>2.0638985616280254</v>
      </c>
      <c r="P218" s="177"/>
      <c r="Q218" s="177">
        <f>ROWS(C187:C212)</f>
        <v>26</v>
      </c>
    </row>
    <row r="219" spans="1:17" x14ac:dyDescent="0.35">
      <c r="A219" s="19" t="s">
        <v>752</v>
      </c>
      <c r="C219" s="20" t="s">
        <v>719</v>
      </c>
      <c r="D219" s="15"/>
      <c r="E219" s="15"/>
      <c r="F219" s="15"/>
      <c r="G219" s="15"/>
      <c r="H219" s="15"/>
      <c r="L219" s="20"/>
    </row>
    <row r="220" spans="1:17" x14ac:dyDescent="0.35">
      <c r="L220" s="20"/>
    </row>
    <row r="221" spans="1:17" x14ac:dyDescent="0.35">
      <c r="L221" s="20"/>
    </row>
    <row r="222" spans="1:17" x14ac:dyDescent="0.35">
      <c r="L222" s="20"/>
    </row>
    <row r="223" spans="1:17" ht="52" x14ac:dyDescent="0.35">
      <c r="A223" s="109" t="s">
        <v>754</v>
      </c>
      <c r="B223" s="247" t="s">
        <v>0</v>
      </c>
      <c r="C223" s="249" t="s">
        <v>382</v>
      </c>
      <c r="D223" s="249" t="s">
        <v>755</v>
      </c>
      <c r="E223" s="249" t="s">
        <v>756</v>
      </c>
      <c r="F223" s="249" t="s">
        <v>757</v>
      </c>
      <c r="G223" s="504" t="s">
        <v>758</v>
      </c>
      <c r="I223" s="505" t="s">
        <v>759</v>
      </c>
      <c r="L223" s="20"/>
    </row>
    <row r="224" spans="1:17" ht="18.5" x14ac:dyDescent="0.35">
      <c r="A224">
        <v>1</v>
      </c>
      <c r="B224" s="376" t="s">
        <v>10</v>
      </c>
      <c r="C224" s="30">
        <f>'Relig DB and Renewables'!Q27</f>
        <v>81.218000000000004</v>
      </c>
      <c r="D224" s="3">
        <v>51</v>
      </c>
      <c r="E224" s="3">
        <v>35</v>
      </c>
      <c r="F224" s="3">
        <v>13</v>
      </c>
      <c r="G224" s="3">
        <f>E224+F224</f>
        <v>48</v>
      </c>
      <c r="I224" s="15" t="s">
        <v>769</v>
      </c>
      <c r="L224" s="20"/>
    </row>
    <row r="225" spans="1:12" ht="18.5" x14ac:dyDescent="0.35">
      <c r="A225">
        <v>2</v>
      </c>
      <c r="B225" s="376" t="s">
        <v>40</v>
      </c>
      <c r="C225" s="30">
        <f>'Relig DB and Renewables'!Q67</f>
        <v>32.618000000000002</v>
      </c>
      <c r="D225" s="3">
        <v>21</v>
      </c>
      <c r="E225" s="3">
        <v>42</v>
      </c>
      <c r="F225" s="3">
        <v>30</v>
      </c>
      <c r="G225" s="3">
        <f t="shared" ref="G225:G240" si="3">E225+F225</f>
        <v>72</v>
      </c>
      <c r="L225" s="20"/>
    </row>
    <row r="226" spans="1:12" ht="18.5" x14ac:dyDescent="0.35">
      <c r="A226">
        <v>3</v>
      </c>
      <c r="B226" s="376" t="s">
        <v>45</v>
      </c>
      <c r="C226" s="30">
        <f>'Relig DB and Renewables'!Q60</f>
        <v>41.123000000000005</v>
      </c>
      <c r="D226" s="3">
        <v>24</v>
      </c>
      <c r="E226" s="3">
        <v>49</v>
      </c>
      <c r="F226" s="3">
        <v>24</v>
      </c>
      <c r="G226" s="3">
        <f t="shared" si="3"/>
        <v>73</v>
      </c>
      <c r="L226" s="20"/>
    </row>
    <row r="227" spans="1:12" ht="18.5" x14ac:dyDescent="0.35">
      <c r="A227">
        <v>4</v>
      </c>
      <c r="B227" s="376" t="s">
        <v>24</v>
      </c>
      <c r="C227" s="30">
        <f>'Relig DB and Renewables'!Q62</f>
        <v>38.692999999999998</v>
      </c>
      <c r="D227" s="3">
        <v>28</v>
      </c>
      <c r="E227" s="3">
        <v>40</v>
      </c>
      <c r="F227" s="3">
        <v>28</v>
      </c>
      <c r="G227" s="3">
        <f t="shared" si="3"/>
        <v>68</v>
      </c>
      <c r="L227" s="20"/>
    </row>
    <row r="228" spans="1:12" ht="18.5" x14ac:dyDescent="0.35">
      <c r="A228">
        <v>5</v>
      </c>
      <c r="B228" s="376" t="s">
        <v>17</v>
      </c>
      <c r="C228" s="30">
        <f>'Relig DB and Renewables'!Q61</f>
        <v>39.908000000000001</v>
      </c>
      <c r="D228" s="3">
        <v>30</v>
      </c>
      <c r="E228" s="3">
        <v>43</v>
      </c>
      <c r="F228" s="3">
        <v>24</v>
      </c>
      <c r="G228" s="3">
        <f t="shared" si="3"/>
        <v>67</v>
      </c>
      <c r="L228" s="20"/>
    </row>
    <row r="229" spans="1:12" ht="18.5" x14ac:dyDescent="0.35">
      <c r="A229">
        <v>6</v>
      </c>
      <c r="B229" s="376" t="s">
        <v>15</v>
      </c>
      <c r="C229" s="30">
        <f>'Relig DB and Renewables'!Q38</f>
        <v>67.853000000000009</v>
      </c>
      <c r="D229" s="3">
        <v>46</v>
      </c>
      <c r="E229" s="3">
        <v>32</v>
      </c>
      <c r="F229" s="3">
        <v>20</v>
      </c>
      <c r="G229" s="3">
        <f t="shared" si="3"/>
        <v>52</v>
      </c>
      <c r="L229" s="20"/>
    </row>
    <row r="230" spans="1:12" ht="18.5" x14ac:dyDescent="0.35">
      <c r="A230">
        <v>7</v>
      </c>
      <c r="B230" s="376" t="s">
        <v>175</v>
      </c>
      <c r="C230" s="30">
        <f>'Relig DB and Renewables'!Q47</f>
        <v>56.918000000000006</v>
      </c>
      <c r="D230" s="3">
        <v>32</v>
      </c>
      <c r="E230" s="3">
        <v>42</v>
      </c>
      <c r="F230" s="3">
        <v>23</v>
      </c>
      <c r="G230" s="3">
        <f t="shared" si="3"/>
        <v>65</v>
      </c>
      <c r="L230" s="20"/>
    </row>
    <row r="231" spans="1:12" ht="18.5" x14ac:dyDescent="0.35">
      <c r="A231">
        <v>8</v>
      </c>
      <c r="B231" s="376" t="s">
        <v>51</v>
      </c>
      <c r="C231" s="30">
        <f>'Relig DB and Renewables'!Q58</f>
        <v>43.552999999999997</v>
      </c>
      <c r="D231" s="3">
        <v>28</v>
      </c>
      <c r="E231" s="3">
        <v>38</v>
      </c>
      <c r="F231" s="3">
        <v>33</v>
      </c>
      <c r="G231" s="3">
        <f t="shared" si="3"/>
        <v>71</v>
      </c>
      <c r="L231" s="20"/>
    </row>
    <row r="232" spans="1:12" ht="18.5" x14ac:dyDescent="0.35">
      <c r="A232">
        <v>9</v>
      </c>
      <c r="B232" s="376" t="s">
        <v>16</v>
      </c>
      <c r="C232" s="30">
        <f>'Relig DB and Renewables'!Q64</f>
        <v>36.262999999999998</v>
      </c>
      <c r="D232" s="3">
        <v>30</v>
      </c>
      <c r="E232" s="3">
        <v>36</v>
      </c>
      <c r="F232" s="3">
        <v>32</v>
      </c>
      <c r="G232" s="3">
        <f t="shared" si="3"/>
        <v>68</v>
      </c>
      <c r="L232" s="20"/>
    </row>
    <row r="233" spans="1:12" ht="18.5" x14ac:dyDescent="0.35">
      <c r="A233">
        <v>10</v>
      </c>
      <c r="B233" s="376" t="s">
        <v>139</v>
      </c>
      <c r="C233" s="30">
        <f>'Relig DB and Renewables'!Q34</f>
        <v>72.713000000000008</v>
      </c>
      <c r="D233" s="3">
        <v>39</v>
      </c>
      <c r="E233" s="3">
        <v>36</v>
      </c>
      <c r="F233" s="3">
        <v>23</v>
      </c>
      <c r="G233" s="3">
        <f t="shared" si="3"/>
        <v>59</v>
      </c>
      <c r="L233" s="20"/>
    </row>
    <row r="234" spans="1:12" ht="18.5" x14ac:dyDescent="0.35">
      <c r="A234">
        <v>11</v>
      </c>
      <c r="B234" s="376" t="s">
        <v>57</v>
      </c>
      <c r="C234" s="30">
        <f>'Relig DB and Renewables'!Q26</f>
        <v>82.433000000000007</v>
      </c>
      <c r="D234" s="3">
        <v>54</v>
      </c>
      <c r="E234" s="3">
        <v>29</v>
      </c>
      <c r="F234" s="3">
        <v>15</v>
      </c>
      <c r="G234" s="3">
        <f t="shared" si="3"/>
        <v>44</v>
      </c>
      <c r="L234" s="20"/>
    </row>
    <row r="235" spans="1:12" ht="18.5" x14ac:dyDescent="0.35">
      <c r="A235">
        <v>12</v>
      </c>
      <c r="B235" s="376" t="s">
        <v>121</v>
      </c>
      <c r="C235" s="30">
        <f>'Relig DB and Renewables'!Q39</f>
        <v>66.638000000000005</v>
      </c>
      <c r="D235" s="3">
        <v>53</v>
      </c>
      <c r="E235" s="3">
        <v>25</v>
      </c>
      <c r="F235" s="3">
        <v>19</v>
      </c>
      <c r="G235" s="3">
        <f t="shared" si="3"/>
        <v>44</v>
      </c>
      <c r="L235" s="20"/>
    </row>
    <row r="236" spans="1:12" ht="18.5" x14ac:dyDescent="0.35">
      <c r="A236">
        <v>13</v>
      </c>
      <c r="B236" s="376" t="s">
        <v>50</v>
      </c>
      <c r="C236" s="30">
        <f>'Relig DB and Renewables'!Q70</f>
        <v>28.972999999999999</v>
      </c>
      <c r="D236" s="3">
        <v>29</v>
      </c>
      <c r="E236" s="3">
        <v>36</v>
      </c>
      <c r="F236" s="3">
        <v>31</v>
      </c>
      <c r="G236" s="3">
        <f t="shared" si="3"/>
        <v>67</v>
      </c>
      <c r="L236" s="20"/>
    </row>
    <row r="237" spans="1:12" ht="18.5" x14ac:dyDescent="0.35">
      <c r="A237">
        <v>14</v>
      </c>
      <c r="B237" s="376" t="s">
        <v>32</v>
      </c>
      <c r="C237" s="30">
        <f>'Relig DB and Renewables'!Q29</f>
        <v>78.787999999999997</v>
      </c>
      <c r="D237" s="3">
        <v>60</v>
      </c>
      <c r="E237" s="3">
        <v>25</v>
      </c>
      <c r="F237" s="3">
        <v>14</v>
      </c>
      <c r="G237" s="3">
        <f t="shared" si="3"/>
        <v>39</v>
      </c>
      <c r="L237" s="20"/>
    </row>
    <row r="238" spans="1:12" ht="18.5" x14ac:dyDescent="0.35">
      <c r="A238">
        <v>15</v>
      </c>
      <c r="B238" s="376" t="s">
        <v>2</v>
      </c>
      <c r="C238" s="30">
        <f>'Relig DB and Renewables'!Q17</f>
        <v>93.367999999999995</v>
      </c>
      <c r="D238" s="3">
        <v>48</v>
      </c>
      <c r="E238" s="3">
        <v>29</v>
      </c>
      <c r="F238" s="3">
        <v>21</v>
      </c>
      <c r="G238" s="3">
        <f t="shared" si="3"/>
        <v>50</v>
      </c>
      <c r="L238" s="20"/>
    </row>
    <row r="239" spans="1:12" ht="18.5" x14ac:dyDescent="0.35">
      <c r="A239">
        <v>16</v>
      </c>
      <c r="B239" s="376" t="s">
        <v>352</v>
      </c>
      <c r="C239" s="30">
        <f>'Relig DB and Renewables'!Q28</f>
        <v>80.003</v>
      </c>
      <c r="D239" s="3">
        <v>33</v>
      </c>
      <c r="E239" s="3">
        <v>39</v>
      </c>
      <c r="F239" s="3">
        <v>24</v>
      </c>
      <c r="G239" s="3">
        <f t="shared" si="3"/>
        <v>63</v>
      </c>
      <c r="L239" s="20"/>
    </row>
    <row r="240" spans="1:12" ht="18.5" x14ac:dyDescent="0.35">
      <c r="A240">
        <v>17</v>
      </c>
      <c r="B240" s="376" t="s">
        <v>760</v>
      </c>
      <c r="C240" s="30">
        <v>65.5</v>
      </c>
      <c r="D240" s="3">
        <v>49</v>
      </c>
      <c r="E240" s="3">
        <v>28</v>
      </c>
      <c r="F240" s="3">
        <v>19</v>
      </c>
      <c r="G240" s="3">
        <f t="shared" si="3"/>
        <v>47</v>
      </c>
      <c r="L240" s="20"/>
    </row>
    <row r="241" spans="1:12" x14ac:dyDescent="0.35">
      <c r="A241" s="60" t="s">
        <v>761</v>
      </c>
      <c r="B241" s="506" t="s">
        <v>762</v>
      </c>
      <c r="L241" s="20"/>
    </row>
    <row r="242" spans="1:12" x14ac:dyDescent="0.35">
      <c r="B242" s="506" t="s">
        <v>763</v>
      </c>
      <c r="L242" s="20"/>
    </row>
    <row r="243" spans="1:12" x14ac:dyDescent="0.35">
      <c r="A243" s="15" t="s">
        <v>1411</v>
      </c>
      <c r="E243" s="12" t="s">
        <v>356</v>
      </c>
      <c r="L243" s="20"/>
    </row>
    <row r="244" spans="1:12" x14ac:dyDescent="0.35">
      <c r="E244" s="10" t="s">
        <v>355</v>
      </c>
      <c r="L244" s="20"/>
    </row>
    <row r="245" spans="1:12" x14ac:dyDescent="0.35">
      <c r="B245" s="251" t="s">
        <v>330</v>
      </c>
      <c r="C245" s="20" t="s">
        <v>329</v>
      </c>
      <c r="D245" s="370"/>
      <c r="E245" s="370"/>
      <c r="F245" s="23"/>
      <c r="G245" s="1" t="s">
        <v>1415</v>
      </c>
      <c r="L245" s="20"/>
    </row>
    <row r="246" spans="1:12" x14ac:dyDescent="0.35">
      <c r="B246" s="60" t="s">
        <v>331</v>
      </c>
      <c r="C246" s="20" t="s">
        <v>332</v>
      </c>
      <c r="G246" s="1" t="s">
        <v>1416</v>
      </c>
      <c r="L246" s="20"/>
    </row>
    <row r="247" spans="1:12" x14ac:dyDescent="0.35">
      <c r="A247" s="23"/>
      <c r="B247" s="642" t="s">
        <v>334</v>
      </c>
      <c r="C247" s="20" t="s">
        <v>333</v>
      </c>
      <c r="D247" s="643"/>
      <c r="E247" s="23"/>
      <c r="F247" s="23"/>
      <c r="L247" s="20"/>
    </row>
    <row r="248" spans="1:12" x14ac:dyDescent="0.35">
      <c r="A248" s="19" t="s">
        <v>1400</v>
      </c>
      <c r="L248" s="20"/>
    </row>
    <row r="249" spans="1:12" x14ac:dyDescent="0.35">
      <c r="A249" s="20" t="s">
        <v>764</v>
      </c>
      <c r="L249" s="20"/>
    </row>
    <row r="250" spans="1:12" x14ac:dyDescent="0.35">
      <c r="A250" s="20" t="s">
        <v>765</v>
      </c>
      <c r="L250" s="20"/>
    </row>
    <row r="251" spans="1:12" x14ac:dyDescent="0.35">
      <c r="L251" s="20"/>
    </row>
    <row r="252" spans="1:12" x14ac:dyDescent="0.35">
      <c r="B252" t="s">
        <v>766</v>
      </c>
      <c r="L252" s="20"/>
    </row>
    <row r="253" spans="1:12" x14ac:dyDescent="0.35">
      <c r="B253" t="s">
        <v>767</v>
      </c>
      <c r="L253" s="20"/>
    </row>
    <row r="254" spans="1:12" x14ac:dyDescent="0.35">
      <c r="B254" t="s">
        <v>768</v>
      </c>
      <c r="L254" s="20"/>
    </row>
    <row r="255" spans="1:12" x14ac:dyDescent="0.35">
      <c r="B255" t="s">
        <v>1091</v>
      </c>
      <c r="L255" s="20"/>
    </row>
    <row r="256" spans="1:12" x14ac:dyDescent="0.35">
      <c r="L256" s="20"/>
    </row>
    <row r="257" spans="1:52" x14ac:dyDescent="0.35">
      <c r="I257" s="177"/>
      <c r="J257" s="177"/>
      <c r="K257" s="177" t="s">
        <v>301</v>
      </c>
      <c r="L257" s="177"/>
      <c r="M257" s="177" t="s">
        <v>302</v>
      </c>
      <c r="N257" s="177"/>
      <c r="O257" s="177" t="s">
        <v>303</v>
      </c>
      <c r="P257" s="177"/>
      <c r="Q257" s="177" t="s">
        <v>304</v>
      </c>
    </row>
    <row r="258" spans="1:52" x14ac:dyDescent="0.35">
      <c r="I258" s="498" t="s">
        <v>753</v>
      </c>
      <c r="J258" s="490">
        <f>CORREL(C224:C240,D224:D240)</f>
        <v>0.812464119709146</v>
      </c>
      <c r="K258" s="491">
        <f>J258/SQRT((1-J258^2)/(Q258-2))</f>
        <v>5.3972548534529139</v>
      </c>
      <c r="L258" s="491"/>
      <c r="M258" s="181">
        <f>TDIST(ABS(K258),(Q258-2),2)</f>
        <v>7.4069131034608008E-5</v>
      </c>
      <c r="N258" s="507"/>
      <c r="O258" s="491">
        <f>_xlfn.T.INV.2T((0.05),(Q258-2))</f>
        <v>2.1314495455597742</v>
      </c>
      <c r="P258" s="491"/>
      <c r="Q258" s="177">
        <f>ROWS(C224:C240)</f>
        <v>17</v>
      </c>
    </row>
    <row r="259" spans="1:52" x14ac:dyDescent="0.35">
      <c r="I259" s="638"/>
      <c r="J259" s="639"/>
      <c r="K259" s="640"/>
      <c r="L259" s="640"/>
      <c r="M259" s="301"/>
      <c r="N259" s="641"/>
      <c r="O259" s="640"/>
      <c r="P259" s="640"/>
      <c r="Q259" s="1"/>
    </row>
    <row r="260" spans="1:52" x14ac:dyDescent="0.35">
      <c r="L260" s="15"/>
    </row>
    <row r="261" spans="1:52" ht="60" customHeight="1" x14ac:dyDescent="0.35">
      <c r="A261" s="108" t="s">
        <v>408</v>
      </c>
      <c r="L261" s="20"/>
      <c r="O261" t="s">
        <v>422</v>
      </c>
    </row>
    <row r="262" spans="1:52" x14ac:dyDescent="0.35">
      <c r="L262" s="15"/>
      <c r="O262" s="271">
        <v>100</v>
      </c>
      <c r="P262" s="272" t="s">
        <v>6</v>
      </c>
      <c r="Q262" s="1">
        <v>62.993000000000009</v>
      </c>
      <c r="R262" s="269" t="s">
        <v>116</v>
      </c>
    </row>
    <row r="263" spans="1:52" x14ac:dyDescent="0.35">
      <c r="O263" s="1">
        <v>100</v>
      </c>
      <c r="P263" s="269" t="s">
        <v>27</v>
      </c>
      <c r="Q263" s="271">
        <v>61.778000000000006</v>
      </c>
      <c r="R263" s="272" t="s">
        <v>35</v>
      </c>
    </row>
    <row r="264" spans="1:52" x14ac:dyDescent="0.35">
      <c r="O264" s="1">
        <v>100</v>
      </c>
      <c r="P264" s="269" t="s">
        <v>43</v>
      </c>
      <c r="Q264" s="1">
        <v>60.563000000000002</v>
      </c>
      <c r="R264" s="269" t="s">
        <v>287</v>
      </c>
    </row>
    <row r="265" spans="1:52" x14ac:dyDescent="0.35">
      <c r="O265" s="1">
        <v>100</v>
      </c>
      <c r="P265" s="269" t="s">
        <v>58</v>
      </c>
      <c r="Q265" s="1">
        <v>59.347999999999999</v>
      </c>
      <c r="R265" s="269" t="s">
        <v>13</v>
      </c>
    </row>
    <row r="266" spans="1:52" ht="18.5" x14ac:dyDescent="0.35">
      <c r="O266" s="1">
        <v>99.442999999999998</v>
      </c>
      <c r="P266" s="269" t="s">
        <v>3</v>
      </c>
      <c r="Q266" s="271">
        <v>58.132999999999996</v>
      </c>
      <c r="R266" s="272" t="s">
        <v>36</v>
      </c>
      <c r="AX266" s="2"/>
      <c r="AY266" s="3"/>
      <c r="AZ266" s="7"/>
    </row>
    <row r="267" spans="1:52" ht="18.5" x14ac:dyDescent="0.35">
      <c r="O267" s="271">
        <v>98.227999999999994</v>
      </c>
      <c r="P267" s="272" t="s">
        <v>8</v>
      </c>
      <c r="Q267" s="1">
        <v>56.918000000000006</v>
      </c>
      <c r="R267" s="269" t="s">
        <v>175</v>
      </c>
      <c r="AX267" s="2"/>
      <c r="AY267" s="3"/>
      <c r="AZ267" s="7"/>
    </row>
    <row r="268" spans="1:52" ht="18.5" x14ac:dyDescent="0.35">
      <c r="O268" s="1">
        <v>97.013000000000005</v>
      </c>
      <c r="P268" s="269" t="s">
        <v>56</v>
      </c>
      <c r="Q268" s="1">
        <v>55.703000000000003</v>
      </c>
      <c r="R268" s="270" t="s">
        <v>137</v>
      </c>
      <c r="AX268" s="2"/>
      <c r="AY268" s="3"/>
      <c r="AZ268" s="7"/>
    </row>
    <row r="269" spans="1:52" ht="18.5" x14ac:dyDescent="0.35">
      <c r="O269" s="271">
        <v>95.798000000000002</v>
      </c>
      <c r="P269" s="272" t="s">
        <v>1</v>
      </c>
      <c r="Q269" s="1">
        <v>54.488</v>
      </c>
      <c r="R269" s="269" t="s">
        <v>126</v>
      </c>
      <c r="AX269" s="2"/>
      <c r="AY269" s="3"/>
      <c r="AZ269" s="7"/>
    </row>
    <row r="270" spans="1:52" ht="18.5" x14ac:dyDescent="0.35">
      <c r="O270" s="1">
        <v>94.582999999999998</v>
      </c>
      <c r="P270" s="269" t="s">
        <v>28</v>
      </c>
      <c r="Q270" s="271">
        <v>53.273000000000003</v>
      </c>
      <c r="R270" s="272" t="s">
        <v>52</v>
      </c>
      <c r="AX270" s="2"/>
      <c r="AY270" s="3"/>
      <c r="AZ270" s="7"/>
    </row>
    <row r="271" spans="1:52" ht="18.5" x14ac:dyDescent="0.35">
      <c r="O271" s="271">
        <v>93.367999999999995</v>
      </c>
      <c r="P271" s="272" t="s">
        <v>2</v>
      </c>
      <c r="Q271" s="1">
        <v>52.058000000000007</v>
      </c>
      <c r="R271" s="269" t="s">
        <v>286</v>
      </c>
      <c r="AX271" s="2"/>
      <c r="AY271" s="3"/>
      <c r="AZ271" s="7"/>
    </row>
    <row r="272" spans="1:52" ht="18.5" x14ac:dyDescent="0.35">
      <c r="O272" s="1">
        <v>92.153000000000006</v>
      </c>
      <c r="P272" s="269" t="s">
        <v>288</v>
      </c>
      <c r="Q272" s="1">
        <v>50.843000000000004</v>
      </c>
      <c r="R272" s="269" t="s">
        <v>53</v>
      </c>
      <c r="AX272" s="2"/>
      <c r="AY272" s="3"/>
      <c r="AZ272" s="7"/>
    </row>
    <row r="273" spans="15:52" ht="18.5" x14ac:dyDescent="0.35">
      <c r="O273" s="271">
        <v>90.938000000000002</v>
      </c>
      <c r="P273" s="272" t="s">
        <v>5</v>
      </c>
      <c r="Q273" s="271">
        <v>49.628</v>
      </c>
      <c r="R273" s="272" t="s">
        <v>54</v>
      </c>
      <c r="AX273" s="2"/>
      <c r="AY273" s="3"/>
      <c r="AZ273" s="7"/>
    </row>
    <row r="274" spans="15:52" ht="18.5" x14ac:dyDescent="0.35">
      <c r="O274" s="1">
        <v>89.722999999999999</v>
      </c>
      <c r="P274" s="269" t="s">
        <v>7</v>
      </c>
      <c r="Q274" s="1">
        <v>48.412999999999997</v>
      </c>
      <c r="R274" s="269" t="s">
        <v>176</v>
      </c>
      <c r="AX274" s="2"/>
      <c r="AY274" s="3"/>
      <c r="AZ274" s="7"/>
    </row>
    <row r="275" spans="15:52" ht="18.5" x14ac:dyDescent="0.35">
      <c r="O275" s="271">
        <v>88.507999999999996</v>
      </c>
      <c r="P275" s="272" t="s">
        <v>29</v>
      </c>
      <c r="Q275" s="271">
        <v>47.198</v>
      </c>
      <c r="R275" s="272" t="s">
        <v>14</v>
      </c>
      <c r="AX275" s="2"/>
      <c r="AY275" s="3"/>
      <c r="AZ275" s="7"/>
    </row>
    <row r="276" spans="15:52" ht="18.5" x14ac:dyDescent="0.35">
      <c r="O276" s="1">
        <v>87.293000000000006</v>
      </c>
      <c r="P276" s="269" t="s">
        <v>30</v>
      </c>
      <c r="Q276" s="1">
        <v>45.983000000000004</v>
      </c>
      <c r="R276" s="269" t="s">
        <v>37</v>
      </c>
      <c r="AX276" s="2"/>
      <c r="AY276" s="3"/>
      <c r="AZ276" s="7"/>
    </row>
    <row r="277" spans="15:52" ht="18.5" x14ac:dyDescent="0.35">
      <c r="O277" s="271">
        <v>86.078000000000003</v>
      </c>
      <c r="P277" s="272" t="s">
        <v>31</v>
      </c>
      <c r="Q277" s="1">
        <v>44.768000000000001</v>
      </c>
      <c r="R277" s="269" t="s">
        <v>44</v>
      </c>
      <c r="AX277" s="2"/>
      <c r="AY277" s="3"/>
      <c r="AZ277" s="7"/>
    </row>
    <row r="278" spans="15:52" ht="18.5" x14ac:dyDescent="0.35">
      <c r="O278" s="1">
        <v>84.863</v>
      </c>
      <c r="P278" s="269" t="s">
        <v>9</v>
      </c>
      <c r="Q278" s="271">
        <v>43.552999999999997</v>
      </c>
      <c r="R278" s="272" t="s">
        <v>51</v>
      </c>
      <c r="AX278" s="2"/>
      <c r="AY278" s="3"/>
      <c r="AZ278" s="7"/>
    </row>
    <row r="279" spans="15:52" ht="18.5" x14ac:dyDescent="0.35">
      <c r="O279" s="271">
        <v>83.64800000000001</v>
      </c>
      <c r="P279" s="272" t="s">
        <v>4</v>
      </c>
      <c r="Q279" s="1">
        <v>42.338000000000001</v>
      </c>
      <c r="R279" s="270" t="s">
        <v>146</v>
      </c>
      <c r="AX279" s="2"/>
      <c r="AY279" s="3"/>
      <c r="AZ279" s="7"/>
    </row>
    <row r="280" spans="15:52" ht="18.5" x14ac:dyDescent="0.35">
      <c r="O280" s="1">
        <v>82.433000000000007</v>
      </c>
      <c r="P280" s="269" t="s">
        <v>57</v>
      </c>
      <c r="Q280" s="1">
        <v>41.123000000000005</v>
      </c>
      <c r="R280" s="269" t="s">
        <v>45</v>
      </c>
      <c r="AX280" s="2"/>
      <c r="AY280" s="3"/>
      <c r="AZ280" s="7"/>
    </row>
    <row r="281" spans="15:52" ht="18.5" x14ac:dyDescent="0.35">
      <c r="O281" s="271">
        <v>81.218000000000004</v>
      </c>
      <c r="P281" s="272" t="s">
        <v>10</v>
      </c>
      <c r="Q281" s="271">
        <v>39.908000000000001</v>
      </c>
      <c r="R281" s="272" t="s">
        <v>17</v>
      </c>
      <c r="AX281" s="2"/>
      <c r="AY281" s="3"/>
      <c r="AZ281" s="7"/>
    </row>
    <row r="282" spans="15:52" ht="18.5" x14ac:dyDescent="0.35">
      <c r="O282" s="1">
        <v>80.003</v>
      </c>
      <c r="P282" s="269" t="s">
        <v>12</v>
      </c>
      <c r="Q282" s="1">
        <v>38.692999999999998</v>
      </c>
      <c r="R282" s="269" t="s">
        <v>24</v>
      </c>
      <c r="AX282" s="2"/>
      <c r="AY282" s="3"/>
      <c r="AZ282" s="7"/>
    </row>
    <row r="283" spans="15:52" ht="18.5" x14ac:dyDescent="0.35">
      <c r="O283" s="271">
        <v>78.787999999999997</v>
      </c>
      <c r="P283" s="272" t="s">
        <v>32</v>
      </c>
      <c r="Q283" s="271">
        <v>37.478000000000002</v>
      </c>
      <c r="R283" s="272" t="s">
        <v>20</v>
      </c>
      <c r="AX283" s="2"/>
      <c r="AY283" s="3"/>
      <c r="AZ283" s="7"/>
    </row>
    <row r="284" spans="15:52" ht="18.5" x14ac:dyDescent="0.35">
      <c r="O284" s="1">
        <v>77.573000000000008</v>
      </c>
      <c r="P284" s="269" t="s">
        <v>33</v>
      </c>
      <c r="Q284" s="271">
        <v>36.262999999999998</v>
      </c>
      <c r="R284" s="272" t="s">
        <v>16</v>
      </c>
      <c r="AX284" s="2"/>
      <c r="AY284" s="3"/>
      <c r="AZ284" s="7"/>
    </row>
    <row r="285" spans="15:52" ht="18.5" x14ac:dyDescent="0.35">
      <c r="O285" s="271">
        <v>76.358000000000004</v>
      </c>
      <c r="P285" s="272" t="s">
        <v>109</v>
      </c>
      <c r="Q285" s="1">
        <v>35.048000000000002</v>
      </c>
      <c r="R285" s="269" t="s">
        <v>38</v>
      </c>
      <c r="AX285" s="2"/>
      <c r="AY285" s="3"/>
      <c r="AZ285" s="7"/>
    </row>
    <row r="286" spans="15:52" ht="18.5" x14ac:dyDescent="0.35">
      <c r="O286" s="1">
        <v>75.143000000000001</v>
      </c>
      <c r="P286" s="270" t="s">
        <v>138</v>
      </c>
      <c r="Q286" s="271">
        <v>33.832999999999998</v>
      </c>
      <c r="R286" s="272" t="s">
        <v>39</v>
      </c>
      <c r="AX286" s="2"/>
      <c r="AY286" s="3"/>
      <c r="AZ286" s="7"/>
    </row>
    <row r="287" spans="15:52" ht="18.5" x14ac:dyDescent="0.35">
      <c r="O287" s="271">
        <v>73.927999999999997</v>
      </c>
      <c r="P287" s="272" t="s">
        <v>34</v>
      </c>
      <c r="Q287" s="1">
        <v>32.618000000000002</v>
      </c>
      <c r="R287" s="269" t="s">
        <v>40</v>
      </c>
      <c r="AX287" s="2"/>
      <c r="AY287" s="3"/>
      <c r="AZ287" s="7"/>
    </row>
    <row r="288" spans="15:52" ht="18.5" x14ac:dyDescent="0.35">
      <c r="O288" s="1">
        <v>72.713000000000008</v>
      </c>
      <c r="P288" s="270" t="s">
        <v>139</v>
      </c>
      <c r="Q288" s="1">
        <v>31.402999999999999</v>
      </c>
      <c r="R288" s="269" t="s">
        <v>18</v>
      </c>
      <c r="AX288" s="2"/>
      <c r="AY288" s="3"/>
      <c r="AZ288" s="7"/>
    </row>
    <row r="289" spans="2:52" ht="18.5" x14ac:dyDescent="0.35">
      <c r="O289" s="271">
        <v>71.498000000000005</v>
      </c>
      <c r="P289" s="272" t="s">
        <v>11</v>
      </c>
      <c r="Q289" s="271">
        <v>30.188000000000002</v>
      </c>
      <c r="R289" s="272" t="s">
        <v>21</v>
      </c>
      <c r="AX289" s="2"/>
      <c r="AY289" s="3"/>
      <c r="AZ289" s="7"/>
    </row>
    <row r="290" spans="2:52" ht="18.5" x14ac:dyDescent="0.35">
      <c r="O290" s="1">
        <v>70.283000000000001</v>
      </c>
      <c r="P290" s="269" t="s">
        <v>55</v>
      </c>
      <c r="Q290" s="271">
        <v>28.972999999999999</v>
      </c>
      <c r="R290" s="272" t="s">
        <v>19</v>
      </c>
      <c r="AX290" s="2"/>
      <c r="AY290" s="3"/>
      <c r="AZ290" s="7"/>
    </row>
    <row r="291" spans="2:52" ht="18.5" x14ac:dyDescent="0.35">
      <c r="O291" s="1">
        <v>69.067999999999998</v>
      </c>
      <c r="P291" s="269" t="s">
        <v>127</v>
      </c>
      <c r="Q291" s="271">
        <v>27.757999999999999</v>
      </c>
      <c r="R291" s="272" t="s">
        <v>23</v>
      </c>
      <c r="AX291" s="2"/>
      <c r="AY291" s="3"/>
      <c r="AZ291" s="7"/>
    </row>
    <row r="292" spans="2:52" ht="18.5" x14ac:dyDescent="0.35">
      <c r="O292" s="271">
        <v>67.853000000000009</v>
      </c>
      <c r="P292" s="272" t="s">
        <v>15</v>
      </c>
      <c r="Q292" s="1">
        <v>26.542999999999999</v>
      </c>
      <c r="R292" s="269" t="s">
        <v>41</v>
      </c>
      <c r="AX292" s="2"/>
      <c r="AY292" s="3"/>
      <c r="AZ292" s="7"/>
    </row>
    <row r="293" spans="2:52" ht="18.5" x14ac:dyDescent="0.35">
      <c r="O293" s="1">
        <v>66.638000000000005</v>
      </c>
      <c r="P293" s="269" t="s">
        <v>121</v>
      </c>
      <c r="Q293" s="1">
        <v>25.327999999999999</v>
      </c>
      <c r="R293" s="269" t="s">
        <v>42</v>
      </c>
      <c r="AX293" s="2"/>
      <c r="AY293" s="3"/>
      <c r="AZ293" s="7"/>
    </row>
    <row r="294" spans="2:52" ht="18.5" x14ac:dyDescent="0.35">
      <c r="O294" s="1">
        <v>64.207999999999998</v>
      </c>
      <c r="P294" s="269" t="s">
        <v>140</v>
      </c>
      <c r="Q294" s="271">
        <v>24.113</v>
      </c>
      <c r="R294" s="272" t="s">
        <v>22</v>
      </c>
      <c r="AX294" s="2"/>
      <c r="AY294" s="3"/>
      <c r="AZ294" s="7"/>
    </row>
    <row r="295" spans="2:52" ht="18.5" x14ac:dyDescent="0.35">
      <c r="AX295" s="2"/>
      <c r="AY295" s="3"/>
      <c r="AZ295" s="7"/>
    </row>
    <row r="296" spans="2:52" ht="18.5" x14ac:dyDescent="0.35">
      <c r="AX296" s="2"/>
      <c r="AY296" s="3"/>
      <c r="AZ296" s="7"/>
    </row>
    <row r="297" spans="2:52" ht="18.5" x14ac:dyDescent="0.35">
      <c r="O297" s="274">
        <v>20</v>
      </c>
      <c r="P297" s="274">
        <v>60</v>
      </c>
      <c r="Q297" s="275" t="s">
        <v>421</v>
      </c>
      <c r="R297" s="273"/>
      <c r="AX297" s="2"/>
      <c r="AY297" s="3"/>
      <c r="AZ297" s="7"/>
    </row>
    <row r="298" spans="2:52" ht="18.5" x14ac:dyDescent="0.35">
      <c r="O298" s="589" t="s">
        <v>1162</v>
      </c>
      <c r="P298" s="590">
        <v>46.4</v>
      </c>
      <c r="Q298" s="591" t="s">
        <v>1163</v>
      </c>
      <c r="R298" s="253"/>
      <c r="AX298" s="2"/>
      <c r="AY298" s="3"/>
      <c r="AZ298" s="7"/>
    </row>
    <row r="299" spans="2:52" ht="18.5" x14ac:dyDescent="0.35">
      <c r="O299" s="590" t="s">
        <v>1074</v>
      </c>
      <c r="P299" s="16">
        <f>54.475-0.381*P298</f>
        <v>36.796599999999998</v>
      </c>
      <c r="AX299" s="2"/>
      <c r="AY299" s="3"/>
      <c r="AZ299" s="7"/>
    </row>
    <row r="300" spans="2:52" ht="18.5" x14ac:dyDescent="0.35">
      <c r="O300" s="590" t="s">
        <v>1165</v>
      </c>
      <c r="P300" s="16">
        <v>25.9</v>
      </c>
      <c r="AX300" s="2"/>
      <c r="AY300" s="3"/>
      <c r="AZ300" s="7"/>
    </row>
    <row r="301" spans="2:52" ht="18.5" x14ac:dyDescent="0.35">
      <c r="O301" s="590" t="s">
        <v>1075</v>
      </c>
      <c r="P301" s="16">
        <f>20.537-0.1241*P298</f>
        <v>14.778759999999998</v>
      </c>
      <c r="AX301" s="2"/>
      <c r="AY301" s="3"/>
      <c r="AZ301" s="7"/>
    </row>
    <row r="302" spans="2:52" ht="18.5" x14ac:dyDescent="0.35">
      <c r="O302" s="590" t="s">
        <v>1167</v>
      </c>
      <c r="P302" s="16">
        <v>6.8</v>
      </c>
      <c r="AX302" s="2"/>
      <c r="AY302" s="3"/>
      <c r="AZ302" s="7"/>
    </row>
    <row r="303" spans="2:52" ht="18.5" x14ac:dyDescent="0.35">
      <c r="B303" s="508" t="s">
        <v>770</v>
      </c>
      <c r="C303" s="497"/>
      <c r="D303" s="496"/>
      <c r="E303" s="496"/>
      <c r="F303" s="496"/>
      <c r="G303" s="496"/>
      <c r="H303" s="496"/>
      <c r="I303" s="496"/>
      <c r="J303" s="496"/>
      <c r="K303" s="496"/>
      <c r="L303" s="497"/>
      <c r="M303" s="497"/>
      <c r="O303" s="590" t="s">
        <v>414</v>
      </c>
      <c r="P303" s="16">
        <f>16.488+0.4155*P298</f>
        <v>35.767200000000003</v>
      </c>
      <c r="AX303" s="2"/>
      <c r="AY303" s="3"/>
      <c r="AZ303" s="7"/>
    </row>
    <row r="304" spans="2:52" ht="18.5" x14ac:dyDescent="0.35">
      <c r="B304" s="508" t="s">
        <v>771</v>
      </c>
      <c r="C304" s="497"/>
      <c r="D304" s="497"/>
      <c r="E304" s="497"/>
      <c r="F304" s="497"/>
      <c r="G304" s="497"/>
      <c r="H304" s="497"/>
      <c r="I304" s="497"/>
      <c r="J304" s="497"/>
      <c r="K304" s="497"/>
      <c r="L304" s="497"/>
      <c r="M304" s="497"/>
      <c r="O304" s="590" t="s">
        <v>1168</v>
      </c>
      <c r="P304" s="586">
        <v>31</v>
      </c>
      <c r="AX304" s="2"/>
      <c r="AY304" s="3"/>
      <c r="AZ304" s="7"/>
    </row>
    <row r="305" spans="15:52" ht="18.5" x14ac:dyDescent="0.35">
      <c r="O305" s="590" t="s">
        <v>413</v>
      </c>
      <c r="P305" s="16">
        <v>25.9</v>
      </c>
      <c r="AX305" s="2"/>
      <c r="AY305" s="3"/>
      <c r="AZ305" s="7"/>
    </row>
    <row r="311" spans="15:52" x14ac:dyDescent="0.35">
      <c r="P311" t="s">
        <v>1266</v>
      </c>
    </row>
    <row r="312" spans="15:52" x14ac:dyDescent="0.35">
      <c r="P312" t="s">
        <v>1267</v>
      </c>
    </row>
    <row r="313" spans="15:52" x14ac:dyDescent="0.35">
      <c r="P313" t="s">
        <v>1273</v>
      </c>
    </row>
    <row r="314" spans="15:52" x14ac:dyDescent="0.35">
      <c r="P314" t="s">
        <v>1268</v>
      </c>
    </row>
    <row r="315" spans="15:52" x14ac:dyDescent="0.35">
      <c r="P315" t="s">
        <v>1269</v>
      </c>
    </row>
    <row r="316" spans="15:52" x14ac:dyDescent="0.35">
      <c r="P316" t="s">
        <v>1270</v>
      </c>
    </row>
    <row r="317" spans="15:52" x14ac:dyDescent="0.35">
      <c r="P317" t="s">
        <v>1271</v>
      </c>
    </row>
    <row r="318" spans="15:52" x14ac:dyDescent="0.35">
      <c r="P318" t="s">
        <v>1274</v>
      </c>
    </row>
    <row r="319" spans="15:52" x14ac:dyDescent="0.35">
      <c r="P319" t="s">
        <v>1275</v>
      </c>
    </row>
    <row r="320" spans="15:52" x14ac:dyDescent="0.35">
      <c r="P320" t="s">
        <v>1272</v>
      </c>
    </row>
    <row r="322" spans="15:19" x14ac:dyDescent="0.35">
      <c r="Q322" s="62" t="s">
        <v>512</v>
      </c>
      <c r="R322" s="29" t="s">
        <v>1276</v>
      </c>
    </row>
    <row r="323" spans="15:19" x14ac:dyDescent="0.35">
      <c r="Q323" s="599">
        <v>20</v>
      </c>
      <c r="R323" s="600">
        <v>0</v>
      </c>
      <c r="S323" s="29" t="s">
        <v>1277</v>
      </c>
    </row>
    <row r="324" spans="15:19" x14ac:dyDescent="0.35">
      <c r="Q324" s="599">
        <v>30</v>
      </c>
      <c r="R324" s="600">
        <v>7.5</v>
      </c>
    </row>
    <row r="325" spans="15:19" x14ac:dyDescent="0.35">
      <c r="Q325" s="599">
        <v>40</v>
      </c>
      <c r="R325" s="600">
        <v>15</v>
      </c>
    </row>
    <row r="326" spans="15:19" x14ac:dyDescent="0.35">
      <c r="Q326" s="599">
        <v>50</v>
      </c>
      <c r="R326" s="600">
        <v>22.5</v>
      </c>
    </row>
    <row r="327" spans="15:19" x14ac:dyDescent="0.35">
      <c r="Q327" s="599">
        <v>60</v>
      </c>
      <c r="R327" s="600">
        <v>30</v>
      </c>
    </row>
    <row r="328" spans="15:19" x14ac:dyDescent="0.35">
      <c r="Q328" s="599">
        <v>70</v>
      </c>
      <c r="R328" s="600">
        <v>37.5</v>
      </c>
    </row>
    <row r="329" spans="15:19" x14ac:dyDescent="0.35">
      <c r="Q329" s="599">
        <v>80</v>
      </c>
      <c r="R329" s="600">
        <v>45</v>
      </c>
    </row>
    <row r="330" spans="15:19" x14ac:dyDescent="0.35">
      <c r="Q330" s="599">
        <v>90</v>
      </c>
      <c r="R330" s="600">
        <v>52.5</v>
      </c>
    </row>
    <row r="331" spans="15:19" x14ac:dyDescent="0.35">
      <c r="Q331" s="599">
        <v>100</v>
      </c>
      <c r="R331" s="600">
        <v>60</v>
      </c>
    </row>
    <row r="333" spans="15:19" x14ac:dyDescent="0.35">
      <c r="O333" s="368"/>
      <c r="P333" s="368"/>
      <c r="Q333" s="602" t="s">
        <v>1262</v>
      </c>
      <c r="R333" s="601" t="s">
        <v>1263</v>
      </c>
    </row>
    <row r="334" spans="15:19" x14ac:dyDescent="0.35">
      <c r="O334" s="368"/>
      <c r="P334" s="368"/>
      <c r="Q334" s="368">
        <v>8.6</v>
      </c>
      <c r="R334" s="601">
        <f>R323+Q334</f>
        <v>8.6</v>
      </c>
    </row>
    <row r="335" spans="15:19" x14ac:dyDescent="0.35">
      <c r="O335" s="368"/>
      <c r="P335" s="368"/>
      <c r="Q335" s="368">
        <v>8</v>
      </c>
      <c r="R335" s="601">
        <f t="shared" ref="R335:R342" si="4">R324+Q335</f>
        <v>15.5</v>
      </c>
    </row>
    <row r="336" spans="15:19" x14ac:dyDescent="0.35">
      <c r="O336" s="368"/>
      <c r="P336" s="368"/>
      <c r="Q336" s="368">
        <v>7.2</v>
      </c>
      <c r="R336" s="601">
        <f t="shared" si="4"/>
        <v>22.2</v>
      </c>
    </row>
    <row r="337" spans="15:18" x14ac:dyDescent="0.35">
      <c r="O337" s="368"/>
      <c r="P337" s="368"/>
      <c r="Q337" s="368">
        <v>6.5</v>
      </c>
      <c r="R337" s="601">
        <f t="shared" si="4"/>
        <v>29</v>
      </c>
    </row>
    <row r="338" spans="15:18" x14ac:dyDescent="0.35">
      <c r="O338" s="368"/>
      <c r="P338" s="368"/>
      <c r="Q338" s="368">
        <v>5.9</v>
      </c>
      <c r="R338" s="601">
        <f t="shared" si="4"/>
        <v>35.9</v>
      </c>
    </row>
    <row r="339" spans="15:18" x14ac:dyDescent="0.35">
      <c r="O339" s="368"/>
      <c r="P339" s="368"/>
      <c r="Q339" s="368">
        <v>5.2</v>
      </c>
      <c r="R339" s="601">
        <f t="shared" si="4"/>
        <v>42.7</v>
      </c>
    </row>
    <row r="340" spans="15:18" x14ac:dyDescent="0.35">
      <c r="O340" s="368"/>
      <c r="P340" s="368"/>
      <c r="Q340" s="368">
        <v>4.5999999999999996</v>
      </c>
      <c r="R340" s="601">
        <f t="shared" si="4"/>
        <v>49.6</v>
      </c>
    </row>
    <row r="341" spans="15:18" x14ac:dyDescent="0.35">
      <c r="O341" s="368"/>
      <c r="P341" s="368"/>
      <c r="Q341" s="368">
        <v>3.8</v>
      </c>
      <c r="R341" s="601">
        <f t="shared" si="4"/>
        <v>56.3</v>
      </c>
    </row>
    <row r="342" spans="15:18" x14ac:dyDescent="0.35">
      <c r="O342" s="368"/>
      <c r="P342" s="368"/>
      <c r="Q342" s="368">
        <v>3.2</v>
      </c>
      <c r="R342" s="601">
        <f t="shared" si="4"/>
        <v>63.2</v>
      </c>
    </row>
    <row r="343" spans="15:18" x14ac:dyDescent="0.35">
      <c r="R343" t="s">
        <v>1264</v>
      </c>
    </row>
    <row r="344" spans="15:18" x14ac:dyDescent="0.35">
      <c r="R344" t="s">
        <v>1265</v>
      </c>
    </row>
    <row r="357" spans="1:49" x14ac:dyDescent="0.35">
      <c r="C357" s="508" t="s">
        <v>772</v>
      </c>
      <c r="D357" s="496"/>
      <c r="E357" s="496"/>
      <c r="F357" s="496"/>
      <c r="G357" s="496"/>
      <c r="H357" s="496"/>
      <c r="I357" s="496"/>
      <c r="J357" s="496"/>
      <c r="K357" s="496"/>
      <c r="L357" s="497"/>
      <c r="M357" s="497"/>
      <c r="N357" s="497"/>
    </row>
    <row r="358" spans="1:49" x14ac:dyDescent="0.35">
      <c r="C358" s="508" t="s">
        <v>771</v>
      </c>
      <c r="D358" s="497"/>
      <c r="E358" s="497"/>
      <c r="F358" s="497"/>
      <c r="G358" s="497"/>
      <c r="H358" s="497"/>
      <c r="I358" s="497"/>
      <c r="J358" s="497"/>
      <c r="K358" s="497"/>
      <c r="L358" s="497"/>
      <c r="M358" s="497"/>
      <c r="N358" s="497"/>
    </row>
    <row r="359" spans="1:49" ht="18.5" x14ac:dyDescent="0.35">
      <c r="A359" s="264"/>
      <c r="E359" s="6"/>
      <c r="F359" s="9"/>
      <c r="Y359" s="2"/>
      <c r="Z359" s="3"/>
    </row>
    <row r="360" spans="1:49" ht="18.5" x14ac:dyDescent="0.35">
      <c r="A360" s="264"/>
      <c r="E360" s="1" t="s">
        <v>1410</v>
      </c>
      <c r="F360" s="9"/>
      <c r="Y360" s="2"/>
      <c r="Z360" s="3"/>
    </row>
    <row r="361" spans="1:49" ht="60" customHeight="1" x14ac:dyDescent="0.35">
      <c r="A361" s="108" t="s">
        <v>410</v>
      </c>
      <c r="B361" s="247" t="s">
        <v>0</v>
      </c>
      <c r="C361" s="249" t="s">
        <v>405</v>
      </c>
      <c r="D361" s="249" t="s">
        <v>382</v>
      </c>
      <c r="E361" s="249" t="s">
        <v>380</v>
      </c>
      <c r="F361" s="249" t="s">
        <v>381</v>
      </c>
      <c r="G361" s="249" t="s">
        <v>388</v>
      </c>
      <c r="H361" s="244"/>
      <c r="I361" s="244"/>
      <c r="AD361" s="133"/>
      <c r="AV361" s="235"/>
      <c r="AW361" s="235"/>
    </row>
    <row r="362" spans="1:49" ht="18.5" x14ac:dyDescent="0.35">
      <c r="A362" s="18">
        <v>1</v>
      </c>
      <c r="B362" s="2" t="s">
        <v>1</v>
      </c>
      <c r="C362" s="3">
        <v>3.7</v>
      </c>
      <c r="D362" s="7">
        <f>(E362+F362)/2 - 'Relig DB and Renewables'!$R$15</f>
        <v>95.798000000000002</v>
      </c>
      <c r="E362" s="6">
        <v>91</v>
      </c>
      <c r="F362" s="9">
        <v>96</v>
      </c>
      <c r="G362" s="7">
        <f>C362*6</f>
        <v>22.200000000000003</v>
      </c>
      <c r="J362" s="244"/>
      <c r="K362" s="244"/>
      <c r="L362" s="177" t="s">
        <v>301</v>
      </c>
      <c r="M362" s="177"/>
      <c r="N362" s="177" t="s">
        <v>302</v>
      </c>
      <c r="O362" s="177"/>
      <c r="P362" s="177" t="s">
        <v>303</v>
      </c>
      <c r="Q362" s="177"/>
      <c r="R362" s="177" t="s">
        <v>304</v>
      </c>
      <c r="X362" s="2"/>
      <c r="AD362" s="22"/>
      <c r="AE362" s="3"/>
      <c r="AF362" s="7"/>
      <c r="AG362" s="6"/>
      <c r="AH362" s="9"/>
      <c r="AV362" s="1"/>
      <c r="AW362" s="16"/>
    </row>
    <row r="363" spans="1:49" ht="18.5" x14ac:dyDescent="0.35">
      <c r="A363" s="18">
        <v>2</v>
      </c>
      <c r="B363" s="2" t="s">
        <v>2</v>
      </c>
      <c r="C363" s="3">
        <v>3.6</v>
      </c>
      <c r="D363" s="7">
        <f>(E363+F363)/2 - 'Relig DB and Renewables'!$R$17</f>
        <v>93.367999999999995</v>
      </c>
      <c r="E363" s="6">
        <v>95</v>
      </c>
      <c r="F363" s="9">
        <v>90</v>
      </c>
      <c r="G363" s="7">
        <f t="shared" ref="G363:G394" si="5">C363*6</f>
        <v>21.6</v>
      </c>
      <c r="J363" s="262" t="s">
        <v>300</v>
      </c>
      <c r="K363" s="246">
        <f>CORREL(C362:C408,D362:D408)</f>
        <v>-0.76426361861796632</v>
      </c>
      <c r="L363" s="184">
        <f>$K363/SQRT((1-K363^2)/($R363-2))</f>
        <v>-7.9497669536489663</v>
      </c>
      <c r="M363" s="177"/>
      <c r="N363" s="181">
        <f>TDIST(ABS($L363), ($R363-2), 2)</f>
        <v>4.0794146703100634E-10</v>
      </c>
      <c r="O363" s="177"/>
      <c r="P363" s="184">
        <f>_xlfn.T.INV.2T(0.05, ($R363-2))</f>
        <v>2.0141033888808457</v>
      </c>
      <c r="Q363" s="177"/>
      <c r="R363" s="177">
        <f>ROWS(B362:B408)</f>
        <v>47</v>
      </c>
      <c r="X363" s="2"/>
      <c r="Z363" s="225"/>
      <c r="AD363" s="22"/>
      <c r="AE363" s="3"/>
      <c r="AF363" s="7"/>
      <c r="AG363" s="6"/>
      <c r="AH363" s="9"/>
      <c r="AV363" s="1"/>
      <c r="AW363" s="16"/>
    </row>
    <row r="364" spans="1:49" ht="18.5" x14ac:dyDescent="0.35">
      <c r="A364" s="18">
        <v>3</v>
      </c>
      <c r="B364" s="2" t="s">
        <v>3</v>
      </c>
      <c r="C364" s="3">
        <v>4.5</v>
      </c>
      <c r="D364" s="7">
        <f>(E364+F364)/2 - 'Relig DB and Renewables'!$R$12</f>
        <v>99.442999999999998</v>
      </c>
      <c r="E364" s="9">
        <v>95</v>
      </c>
      <c r="F364" s="9">
        <v>95</v>
      </c>
      <c r="G364" s="7">
        <f t="shared" si="5"/>
        <v>27</v>
      </c>
      <c r="X364" s="2"/>
      <c r="Z364" s="225"/>
      <c r="AD364" s="22"/>
      <c r="AE364" s="3"/>
      <c r="AF364" s="7"/>
      <c r="AG364" s="6"/>
      <c r="AH364" s="9"/>
      <c r="AV364" s="1"/>
      <c r="AW364" s="16"/>
    </row>
    <row r="365" spans="1:49" ht="18.5" x14ac:dyDescent="0.35">
      <c r="A365" s="18">
        <v>4</v>
      </c>
      <c r="B365" s="2" t="s">
        <v>4</v>
      </c>
      <c r="C365" s="3">
        <v>1.9</v>
      </c>
      <c r="D365" s="7">
        <f>(E365+F365)/2 - 'Relig DB and Renewables'!$R$25</f>
        <v>83.64800000000001</v>
      </c>
      <c r="E365" s="14">
        <v>75</v>
      </c>
      <c r="F365" s="9">
        <v>97</v>
      </c>
      <c r="G365" s="7">
        <f t="shared" si="5"/>
        <v>11.399999999999999</v>
      </c>
      <c r="X365" s="2"/>
      <c r="Z365" s="225"/>
      <c r="AD365" s="22"/>
      <c r="AE365" s="3"/>
      <c r="AF365" s="7"/>
      <c r="AG365" s="8"/>
      <c r="AH365" s="9"/>
      <c r="AV365" s="1"/>
      <c r="AW365" s="16"/>
    </row>
    <row r="366" spans="1:49" ht="18.5" x14ac:dyDescent="0.35">
      <c r="A366" s="18">
        <v>5</v>
      </c>
      <c r="B366" s="2" t="s">
        <v>5</v>
      </c>
      <c r="C366" s="3">
        <v>3.6</v>
      </c>
      <c r="D366" s="7">
        <f>(E366+F366)/2 - 'Relig DB and Renewables'!$R$19</f>
        <v>90.938000000000002</v>
      </c>
      <c r="E366" s="9">
        <v>91</v>
      </c>
      <c r="F366" s="9">
        <v>91</v>
      </c>
      <c r="G366" s="7">
        <f t="shared" si="5"/>
        <v>21.6</v>
      </c>
      <c r="X366" s="2"/>
      <c r="Z366" s="225"/>
      <c r="AD366" s="22"/>
      <c r="AE366" s="3"/>
      <c r="AF366" s="7"/>
      <c r="AG366" s="9"/>
      <c r="AH366" s="9"/>
      <c r="AV366" s="1"/>
      <c r="AW366" s="16"/>
    </row>
    <row r="367" spans="1:49" ht="18.5" x14ac:dyDescent="0.35">
      <c r="A367" s="18">
        <v>6</v>
      </c>
      <c r="B367" s="2" t="s">
        <v>6</v>
      </c>
      <c r="C367" s="3">
        <v>3.9</v>
      </c>
      <c r="D367" s="7">
        <v>100</v>
      </c>
      <c r="E367" s="6">
        <v>98</v>
      </c>
      <c r="F367" s="9">
        <v>97</v>
      </c>
      <c r="G367" s="7">
        <f t="shared" si="5"/>
        <v>23.4</v>
      </c>
      <c r="X367" s="2"/>
      <c r="Z367" s="225"/>
      <c r="AD367" s="22"/>
      <c r="AE367" s="3"/>
      <c r="AF367" s="7"/>
      <c r="AG367" s="9"/>
      <c r="AH367" s="9"/>
      <c r="AV367" s="1"/>
      <c r="AW367" s="16"/>
    </row>
    <row r="368" spans="1:49" ht="18.5" x14ac:dyDescent="0.35">
      <c r="A368" s="18">
        <v>7</v>
      </c>
      <c r="B368" s="2" t="s">
        <v>7</v>
      </c>
      <c r="C368" s="3">
        <v>3.8</v>
      </c>
      <c r="D368" s="7">
        <f>(E368+F368)/2 - 'Relig DB and Renewables'!$R$20</f>
        <v>89.722999999999999</v>
      </c>
      <c r="E368" s="9">
        <v>91</v>
      </c>
      <c r="F368" s="9">
        <v>91</v>
      </c>
      <c r="G368" s="7">
        <f t="shared" si="5"/>
        <v>22.799999999999997</v>
      </c>
      <c r="X368" s="2"/>
      <c r="Z368" s="225"/>
      <c r="AD368" s="22"/>
      <c r="AE368" s="3"/>
      <c r="AF368" s="7"/>
      <c r="AG368" s="6"/>
      <c r="AH368" s="9"/>
      <c r="AV368" s="1"/>
      <c r="AW368" s="16"/>
    </row>
    <row r="369" spans="1:49" ht="18.5" x14ac:dyDescent="0.35">
      <c r="A369" s="18">
        <v>8</v>
      </c>
      <c r="B369" s="2" t="s">
        <v>8</v>
      </c>
      <c r="C369" s="3">
        <v>4</v>
      </c>
      <c r="D369" s="7">
        <f>(E369+F369)/2 - 'Relig DB and Renewables'!$R$13</f>
        <v>98.227999999999994</v>
      </c>
      <c r="E369" s="9">
        <v>94</v>
      </c>
      <c r="F369" s="9">
        <v>94</v>
      </c>
      <c r="G369" s="7">
        <f t="shared" si="5"/>
        <v>24</v>
      </c>
      <c r="X369" s="2"/>
      <c r="Z369" s="225"/>
      <c r="AD369" s="22"/>
      <c r="AE369" s="3"/>
      <c r="AF369" s="7"/>
      <c r="AG369" s="6"/>
      <c r="AH369" s="9"/>
      <c r="AV369" s="1"/>
      <c r="AW369" s="16"/>
    </row>
    <row r="370" spans="1:49" ht="18.5" x14ac:dyDescent="0.35">
      <c r="A370" s="18">
        <v>9</v>
      </c>
      <c r="B370" s="2" t="s">
        <v>9</v>
      </c>
      <c r="C370" s="3">
        <v>3.6</v>
      </c>
      <c r="D370" s="7">
        <f>(E370+F370)/2 - 'Relig DB and Renewables'!$R$24</f>
        <v>84.863</v>
      </c>
      <c r="E370" s="8">
        <v>77</v>
      </c>
      <c r="F370" s="9">
        <v>96</v>
      </c>
      <c r="G370" s="7">
        <f t="shared" si="5"/>
        <v>21.6</v>
      </c>
      <c r="X370" s="2"/>
      <c r="Z370" s="225"/>
      <c r="AD370" s="22"/>
      <c r="AE370" s="3"/>
      <c r="AF370" s="7"/>
      <c r="AG370" s="6"/>
      <c r="AH370" s="9"/>
      <c r="AV370" s="1"/>
      <c r="AW370" s="16"/>
    </row>
    <row r="371" spans="1:49" ht="18.5" x14ac:dyDescent="0.35">
      <c r="A371" s="18">
        <v>10</v>
      </c>
      <c r="B371" s="2" t="s">
        <v>10</v>
      </c>
      <c r="C371" s="3">
        <v>3.1</v>
      </c>
      <c r="D371" s="7">
        <f>(E371+F371)/2 - 'Relig DB and Renewables'!$R$27</f>
        <v>81.218000000000004</v>
      </c>
      <c r="E371" s="6">
        <v>70</v>
      </c>
      <c r="F371" s="9">
        <v>99</v>
      </c>
      <c r="G371" s="7">
        <f t="shared" si="5"/>
        <v>18.600000000000001</v>
      </c>
      <c r="X371" s="2"/>
      <c r="Z371" s="225"/>
      <c r="AD371" s="22"/>
      <c r="AE371" s="3"/>
      <c r="AF371" s="7"/>
      <c r="AG371" s="6"/>
      <c r="AH371" s="9"/>
      <c r="AV371" s="1"/>
      <c r="AW371" s="16"/>
    </row>
    <row r="372" spans="1:49" ht="18.5" x14ac:dyDescent="0.35">
      <c r="A372" s="18">
        <v>11</v>
      </c>
      <c r="B372" s="2" t="s">
        <v>12</v>
      </c>
      <c r="C372" s="3">
        <v>3.3</v>
      </c>
      <c r="D372" s="7">
        <f>(E372+F372)/2 - 'Relig DB and Renewables'!$R$28</f>
        <v>80.003</v>
      </c>
      <c r="E372" s="4">
        <v>76</v>
      </c>
      <c r="F372" s="9">
        <v>93</v>
      </c>
      <c r="G372" s="7">
        <f t="shared" si="5"/>
        <v>19.799999999999997</v>
      </c>
      <c r="X372" s="2"/>
      <c r="Z372" s="225"/>
      <c r="AD372" s="22"/>
      <c r="AE372" s="3"/>
      <c r="AF372" s="7"/>
      <c r="AG372" s="9"/>
      <c r="AH372" s="9"/>
      <c r="AV372" s="1"/>
      <c r="AW372" s="16"/>
    </row>
    <row r="373" spans="1:49" ht="18.5" x14ac:dyDescent="0.35">
      <c r="A373" s="18">
        <v>12</v>
      </c>
      <c r="B373" s="2" t="s">
        <v>11</v>
      </c>
      <c r="C373" s="3">
        <v>6.8</v>
      </c>
      <c r="D373" s="7">
        <f>(E373+F373)/2 - 'Relig DB and Renewables'!$R$35</f>
        <v>71.498000000000005</v>
      </c>
      <c r="E373" s="13">
        <v>81</v>
      </c>
      <c r="F373" s="9">
        <v>70</v>
      </c>
      <c r="G373" s="7">
        <f t="shared" si="5"/>
        <v>40.799999999999997</v>
      </c>
      <c r="X373" s="2"/>
      <c r="Z373" s="225"/>
      <c r="AD373" s="22"/>
      <c r="AE373" s="3"/>
      <c r="AF373" s="7"/>
      <c r="AG373" s="9"/>
      <c r="AH373" s="9"/>
      <c r="AV373" s="1"/>
      <c r="AW373" s="16"/>
    </row>
    <row r="374" spans="1:49" ht="18.5" x14ac:dyDescent="0.35">
      <c r="A374" s="18">
        <v>13</v>
      </c>
      <c r="B374" s="2" t="s">
        <v>14</v>
      </c>
      <c r="C374" s="3">
        <v>6.1</v>
      </c>
      <c r="D374" s="7">
        <f>(E374+F374)/2 - 'Relig DB and Renewables'!$R$55</f>
        <v>47.198</v>
      </c>
      <c r="E374" s="6">
        <v>43</v>
      </c>
      <c r="F374" s="9">
        <v>49</v>
      </c>
      <c r="G374" s="7">
        <f t="shared" si="5"/>
        <v>36.599999999999994</v>
      </c>
      <c r="X374" s="2"/>
      <c r="Z374" s="225"/>
      <c r="AD374" s="22"/>
      <c r="AE374" s="3"/>
      <c r="AF374" s="7"/>
      <c r="AG374" s="6"/>
      <c r="AH374" s="9"/>
      <c r="AV374" s="1"/>
      <c r="AW374" s="16"/>
    </row>
    <row r="375" spans="1:49" ht="18.5" x14ac:dyDescent="0.35">
      <c r="A375" s="18">
        <v>14</v>
      </c>
      <c r="B375" s="2" t="s">
        <v>15</v>
      </c>
      <c r="C375" s="3">
        <v>7.1</v>
      </c>
      <c r="D375" s="7">
        <f>(E375+F375)/2 - 'Relig DB and Renewables'!$R$38</f>
        <v>67.853000000000009</v>
      </c>
      <c r="E375" s="6">
        <v>74</v>
      </c>
      <c r="F375" s="9">
        <v>72</v>
      </c>
      <c r="G375" s="7">
        <f t="shared" si="5"/>
        <v>42.599999999999994</v>
      </c>
      <c r="X375" s="2"/>
      <c r="Z375" s="225"/>
      <c r="AD375" s="22"/>
      <c r="AE375" s="3"/>
      <c r="AF375" s="7"/>
      <c r="AG375" s="8"/>
      <c r="AH375" s="9"/>
      <c r="AV375" s="1"/>
      <c r="AW375" s="16"/>
    </row>
    <row r="376" spans="1:49" ht="18.5" x14ac:dyDescent="0.35">
      <c r="A376" s="18">
        <v>15</v>
      </c>
      <c r="B376" s="2" t="s">
        <v>16</v>
      </c>
      <c r="C376" s="3">
        <v>4.5999999999999996</v>
      </c>
      <c r="D376" s="7">
        <f>(E376+F376)/2 - 'Relig DB and Renewables'!$R$64</f>
        <v>36.262999999999998</v>
      </c>
      <c r="E376" s="6">
        <v>37</v>
      </c>
      <c r="F376" s="9">
        <v>32</v>
      </c>
      <c r="G376" s="7">
        <f t="shared" si="5"/>
        <v>27.599999999999998</v>
      </c>
      <c r="X376" s="2"/>
      <c r="Z376" s="225"/>
      <c r="AD376" s="22"/>
      <c r="AE376" s="3"/>
      <c r="AF376" s="7"/>
      <c r="AG376" s="6"/>
      <c r="AH376" s="9"/>
      <c r="AV376" s="1"/>
      <c r="AW376" s="16"/>
    </row>
    <row r="377" spans="1:49" ht="18.5" x14ac:dyDescent="0.35">
      <c r="A377" s="18">
        <v>16</v>
      </c>
      <c r="B377" s="2" t="s">
        <v>17</v>
      </c>
      <c r="C377" s="3">
        <v>8.1</v>
      </c>
      <c r="D377" s="7">
        <f>(E377+F377)/2 - 'Relig DB and Renewables'!$R$61</f>
        <v>39.908000000000001</v>
      </c>
      <c r="E377" s="6">
        <v>50</v>
      </c>
      <c r="F377" s="9">
        <v>30</v>
      </c>
      <c r="G377" s="7">
        <f t="shared" si="5"/>
        <v>48.599999999999994</v>
      </c>
      <c r="X377" s="2"/>
      <c r="Z377" s="225"/>
      <c r="AD377" s="22"/>
      <c r="AE377" s="3"/>
      <c r="AF377" s="7"/>
      <c r="AG377" s="8"/>
      <c r="AH377" s="9"/>
      <c r="AV377" s="1"/>
      <c r="AW377" s="16"/>
    </row>
    <row r="378" spans="1:49" ht="18.5" x14ac:dyDescent="0.35">
      <c r="A378" s="18">
        <v>17</v>
      </c>
      <c r="B378" s="2" t="s">
        <v>19</v>
      </c>
      <c r="C378" s="3">
        <v>6.8</v>
      </c>
      <c r="D378" s="7">
        <f>(E378+F378)/2 - 'Relig DB and Renewables'!$R$70</f>
        <v>28.972999999999999</v>
      </c>
      <c r="E378" s="6">
        <v>31</v>
      </c>
      <c r="F378" s="9">
        <v>27</v>
      </c>
      <c r="G378" s="7">
        <f t="shared" si="5"/>
        <v>40.799999999999997</v>
      </c>
      <c r="X378" s="2"/>
      <c r="Z378" s="225"/>
      <c r="AD378" s="22"/>
      <c r="AE378" s="3"/>
      <c r="AF378" s="7"/>
      <c r="AG378" s="14"/>
      <c r="AH378" s="9"/>
      <c r="AV378" s="1"/>
      <c r="AW378" s="16"/>
    </row>
    <row r="379" spans="1:49" ht="18.5" x14ac:dyDescent="0.35">
      <c r="A379" s="18">
        <v>18</v>
      </c>
      <c r="B379" s="2" t="s">
        <v>24</v>
      </c>
      <c r="C379" s="3">
        <v>8.1999999999999993</v>
      </c>
      <c r="D379" s="7">
        <f>(E379+F379)/2 - 'Relig DB and Renewables'!$R$62</f>
        <v>38.692999999999998</v>
      </c>
      <c r="E379" s="6">
        <v>40</v>
      </c>
      <c r="F379" s="9">
        <v>40</v>
      </c>
      <c r="G379" s="7">
        <f t="shared" si="5"/>
        <v>49.199999999999996</v>
      </c>
      <c r="X379" s="2"/>
      <c r="Z379" s="225"/>
      <c r="AD379" s="22"/>
      <c r="AE379" s="3"/>
      <c r="AF379" s="7"/>
      <c r="AG379" s="6"/>
      <c r="AH379" s="9"/>
      <c r="AV379" s="1"/>
      <c r="AW379" s="16"/>
    </row>
    <row r="380" spans="1:49" ht="18.5" x14ac:dyDescent="0.35">
      <c r="A380" s="18">
        <v>19</v>
      </c>
      <c r="B380" s="2" t="s">
        <v>20</v>
      </c>
      <c r="C380" s="3">
        <v>6.9</v>
      </c>
      <c r="D380" s="7">
        <f>(E380+F380)/2 - 'Relig DB and Renewables'!$R$63</f>
        <v>37.478000000000002</v>
      </c>
      <c r="E380" s="6">
        <v>45</v>
      </c>
      <c r="F380" s="9">
        <v>28</v>
      </c>
      <c r="G380" s="7">
        <f t="shared" si="5"/>
        <v>41.400000000000006</v>
      </c>
      <c r="X380" s="2"/>
      <c r="Z380" s="225"/>
      <c r="AD380" s="22"/>
      <c r="AE380" s="3"/>
      <c r="AF380" s="7"/>
      <c r="AG380" s="6"/>
      <c r="AH380" s="9"/>
      <c r="AV380" s="1"/>
      <c r="AW380" s="16"/>
    </row>
    <row r="381" spans="1:49" ht="18.5" x14ac:dyDescent="0.35">
      <c r="A381" s="18">
        <v>20</v>
      </c>
      <c r="B381" s="2" t="s">
        <v>21</v>
      </c>
      <c r="C381" s="3">
        <v>8.6999999999999993</v>
      </c>
      <c r="D381" s="7">
        <f>(E381+F381)/2 - 'Relig DB and Renewables'!$R$69</f>
        <v>30.188000000000002</v>
      </c>
      <c r="E381" s="6">
        <v>38</v>
      </c>
      <c r="F381" s="9">
        <v>21</v>
      </c>
      <c r="G381" s="7">
        <f t="shared" si="5"/>
        <v>52.199999999999996</v>
      </c>
      <c r="X381" s="2"/>
      <c r="Z381" s="225"/>
      <c r="AD381" s="22"/>
      <c r="AE381" s="3"/>
      <c r="AF381" s="7"/>
      <c r="AG381" s="4"/>
      <c r="AH381" s="9"/>
      <c r="AV381" s="1"/>
      <c r="AW381" s="16"/>
    </row>
    <row r="382" spans="1:49" ht="18.5" x14ac:dyDescent="0.35">
      <c r="A382" s="18">
        <v>21</v>
      </c>
      <c r="B382" s="2" t="s">
        <v>22</v>
      </c>
      <c r="C382" s="3">
        <v>9.5</v>
      </c>
      <c r="D382" s="7">
        <f>(E382+F382)/2 - 'Relig DB and Renewables'!$R$74</f>
        <v>24.113</v>
      </c>
      <c r="E382" s="6">
        <v>27</v>
      </c>
      <c r="F382" s="9">
        <v>17</v>
      </c>
      <c r="G382" s="7">
        <f t="shared" si="5"/>
        <v>57</v>
      </c>
      <c r="X382" s="2"/>
      <c r="Z382" s="225"/>
      <c r="AD382" s="22"/>
      <c r="AE382" s="3"/>
      <c r="AF382" s="7"/>
      <c r="AG382" s="8"/>
      <c r="AH382" s="9"/>
      <c r="AV382" s="1"/>
      <c r="AW382" s="16"/>
    </row>
    <row r="383" spans="1:49" ht="18.5" x14ac:dyDescent="0.35">
      <c r="A383" s="18">
        <v>22</v>
      </c>
      <c r="B383" s="2" t="s">
        <v>23</v>
      </c>
      <c r="C383" s="3">
        <v>9.1</v>
      </c>
      <c r="D383" s="7">
        <f>(E383+F383)/2 - 'Relig DB and Renewables'!$R$71</f>
        <v>27.757999999999999</v>
      </c>
      <c r="E383" s="6">
        <v>39</v>
      </c>
      <c r="F383" s="9">
        <v>19</v>
      </c>
      <c r="G383" s="7">
        <f t="shared" si="5"/>
        <v>54.599999999999994</v>
      </c>
      <c r="X383" s="2"/>
      <c r="Z383" s="225"/>
      <c r="AD383" s="22"/>
      <c r="AE383" s="3"/>
      <c r="AF383" s="7"/>
      <c r="AG383" s="6"/>
      <c r="AH383" s="9"/>
      <c r="AV383" s="1"/>
      <c r="AW383" s="16"/>
    </row>
    <row r="384" spans="1:49" ht="18.5" x14ac:dyDescent="0.35">
      <c r="A384" s="18">
        <v>23</v>
      </c>
      <c r="B384" s="2" t="s">
        <v>27</v>
      </c>
      <c r="C384" s="3">
        <v>2.6</v>
      </c>
      <c r="D384" s="7">
        <v>100</v>
      </c>
      <c r="E384" s="6">
        <v>98</v>
      </c>
      <c r="F384" s="9">
        <v>96</v>
      </c>
      <c r="G384" s="7">
        <f t="shared" si="5"/>
        <v>15.600000000000001</v>
      </c>
      <c r="X384" s="2"/>
      <c r="Z384" s="225"/>
      <c r="AD384" s="22"/>
      <c r="AE384" s="3"/>
      <c r="AF384" s="7"/>
      <c r="AG384" s="6"/>
      <c r="AH384" s="9"/>
      <c r="AV384" s="1"/>
      <c r="AW384" s="16"/>
    </row>
    <row r="385" spans="1:49" ht="18.5" x14ac:dyDescent="0.35">
      <c r="A385" s="18">
        <v>24</v>
      </c>
      <c r="B385" s="2" t="s">
        <v>43</v>
      </c>
      <c r="C385" s="3">
        <v>1.9</v>
      </c>
      <c r="D385" s="7">
        <v>100</v>
      </c>
      <c r="E385" s="6">
        <v>99</v>
      </c>
      <c r="F385" s="9">
        <v>95</v>
      </c>
      <c r="G385" s="7">
        <f t="shared" si="5"/>
        <v>11.399999999999999</v>
      </c>
      <c r="X385" s="2"/>
      <c r="Z385" s="225"/>
      <c r="AD385" s="22"/>
      <c r="AE385" s="3"/>
      <c r="AF385" s="7"/>
      <c r="AG385" s="13"/>
      <c r="AH385" s="9"/>
      <c r="AV385" s="1"/>
      <c r="AW385" s="16"/>
    </row>
    <row r="386" spans="1:49" ht="18.5" x14ac:dyDescent="0.35">
      <c r="A386" s="18">
        <v>25</v>
      </c>
      <c r="B386" s="2" t="s">
        <v>56</v>
      </c>
      <c r="C386" s="3">
        <v>3.7</v>
      </c>
      <c r="D386" s="7">
        <f>(E386+F386)/2 - 'Relig DB and Renewables'!$R$14</f>
        <v>97.013000000000005</v>
      </c>
      <c r="E386" s="6">
        <v>91</v>
      </c>
      <c r="F386" s="9">
        <v>97</v>
      </c>
      <c r="G386" s="7">
        <f t="shared" si="5"/>
        <v>22.200000000000003</v>
      </c>
      <c r="X386" s="2"/>
      <c r="Z386" s="225"/>
      <c r="AD386" s="22"/>
      <c r="AE386" s="3"/>
      <c r="AF386" s="7"/>
      <c r="AG386" s="6"/>
      <c r="AH386" s="9"/>
      <c r="AV386" s="1"/>
      <c r="AW386" s="16"/>
    </row>
    <row r="387" spans="1:49" ht="18.5" x14ac:dyDescent="0.35">
      <c r="A387" s="18">
        <v>26</v>
      </c>
      <c r="B387" s="2" t="s">
        <v>28</v>
      </c>
      <c r="C387" s="3">
        <v>0.16</v>
      </c>
      <c r="D387" s="7">
        <f>(E387+F387)/2 - 'Relig DB and Renewables'!$R$16</f>
        <v>94.582999999999998</v>
      </c>
      <c r="E387" s="6">
        <v>94</v>
      </c>
      <c r="F387" s="9">
        <v>92</v>
      </c>
      <c r="G387" s="7">
        <f t="shared" si="5"/>
        <v>0.96</v>
      </c>
      <c r="X387" s="2"/>
      <c r="Z387" s="225"/>
      <c r="AD387" s="22"/>
      <c r="AE387" s="3"/>
      <c r="AF387" s="7"/>
      <c r="AG387" s="6"/>
      <c r="AH387" s="9"/>
      <c r="AV387" s="1"/>
      <c r="AW387" s="16"/>
    </row>
    <row r="388" spans="1:49" ht="18.5" x14ac:dyDescent="0.35">
      <c r="A388" s="18">
        <v>27</v>
      </c>
      <c r="B388" s="2" t="s">
        <v>29</v>
      </c>
      <c r="C388" s="3">
        <v>3</v>
      </c>
      <c r="D388" s="7">
        <f>(E388+F388)/2 - 'Relig DB and Renewables'!$R$21</f>
        <v>88.507999999999996</v>
      </c>
      <c r="E388" s="6">
        <v>83</v>
      </c>
      <c r="F388" s="9">
        <v>95</v>
      </c>
      <c r="G388" s="7">
        <f t="shared" si="5"/>
        <v>18</v>
      </c>
      <c r="X388" s="2"/>
      <c r="Z388" s="225"/>
      <c r="AD388" s="22"/>
      <c r="AE388" s="3"/>
      <c r="AF388" s="7"/>
      <c r="AG388" s="6"/>
      <c r="AH388" s="9"/>
      <c r="AV388" s="1"/>
      <c r="AW388" s="16"/>
    </row>
    <row r="389" spans="1:49" ht="18.5" x14ac:dyDescent="0.35">
      <c r="A389" s="18">
        <v>28</v>
      </c>
      <c r="B389" s="2" t="s">
        <v>30</v>
      </c>
      <c r="C389" s="3">
        <v>4.3</v>
      </c>
      <c r="D389" s="7">
        <f>(E389+F389)/2 - 'Relig DB and Renewables'!$R$22</f>
        <v>87.293000000000006</v>
      </c>
      <c r="E389" s="8">
        <v>98</v>
      </c>
      <c r="F389" s="9">
        <v>79</v>
      </c>
      <c r="G389" s="7">
        <f t="shared" si="5"/>
        <v>25.799999999999997</v>
      </c>
      <c r="X389" s="2"/>
      <c r="Z389" s="225"/>
      <c r="AD389" s="22"/>
      <c r="AE389" s="3"/>
      <c r="AF389" s="7"/>
      <c r="AG389" s="6"/>
      <c r="AH389" s="9"/>
      <c r="AV389" s="1"/>
      <c r="AW389" s="16"/>
    </row>
    <row r="390" spans="1:49" ht="18.5" x14ac:dyDescent="0.35">
      <c r="A390" s="18">
        <v>29</v>
      </c>
      <c r="B390" s="2" t="s">
        <v>31</v>
      </c>
      <c r="C390" s="3">
        <v>4.9000000000000004</v>
      </c>
      <c r="D390" s="7">
        <f>(E390+F390)/2 - 'Relig DB and Renewables'!$R$23</f>
        <v>86.078000000000003</v>
      </c>
      <c r="E390" s="6">
        <v>91</v>
      </c>
      <c r="F390" s="9">
        <v>84</v>
      </c>
      <c r="G390" s="7">
        <f t="shared" si="5"/>
        <v>29.400000000000002</v>
      </c>
      <c r="X390" s="2"/>
      <c r="Z390" s="225"/>
      <c r="AD390" s="22"/>
      <c r="AE390" s="3"/>
      <c r="AF390" s="7"/>
      <c r="AG390" s="37"/>
      <c r="AH390" s="9"/>
      <c r="AV390" s="1"/>
      <c r="AW390" s="16"/>
    </row>
    <row r="391" spans="1:49" ht="18.5" x14ac:dyDescent="0.35">
      <c r="A391" s="18">
        <v>30</v>
      </c>
      <c r="B391" s="2" t="s">
        <v>57</v>
      </c>
      <c r="C391" s="3">
        <v>3</v>
      </c>
      <c r="D391" s="7">
        <f>(E391+F391)/2 - 'Relig DB and Renewables'!$R$26</f>
        <v>82.433000000000007</v>
      </c>
      <c r="E391" s="6">
        <v>83</v>
      </c>
      <c r="F391" s="9">
        <v>87</v>
      </c>
      <c r="G391" s="7">
        <f t="shared" si="5"/>
        <v>18</v>
      </c>
      <c r="X391" s="2"/>
      <c r="Z391" s="225"/>
      <c r="AD391" s="22"/>
      <c r="AE391" s="3"/>
      <c r="AF391" s="7"/>
      <c r="AG391" s="6"/>
      <c r="AH391" s="9"/>
      <c r="AV391" s="1"/>
      <c r="AW391" s="16"/>
    </row>
    <row r="392" spans="1:49" ht="18.5" x14ac:dyDescent="0.35">
      <c r="A392" s="18">
        <v>31</v>
      </c>
      <c r="B392" s="2" t="s">
        <v>32</v>
      </c>
      <c r="C392" s="3">
        <v>5.2</v>
      </c>
      <c r="D392" s="7">
        <f>(E392+F392)/2 - 'Relig DB and Renewables'!$R$29</f>
        <v>78.787999999999997</v>
      </c>
      <c r="E392" s="8">
        <v>85</v>
      </c>
      <c r="F392" s="9">
        <v>82</v>
      </c>
      <c r="G392" s="7">
        <f t="shared" si="5"/>
        <v>31.200000000000003</v>
      </c>
      <c r="X392" s="2"/>
      <c r="Z392" s="225"/>
      <c r="AD392" s="22"/>
      <c r="AE392" s="3"/>
      <c r="AF392" s="7"/>
      <c r="AG392" s="6"/>
      <c r="AH392" s="9"/>
      <c r="AV392" s="1"/>
      <c r="AW392" s="16"/>
    </row>
    <row r="393" spans="1:49" ht="18.5" x14ac:dyDescent="0.35">
      <c r="A393" s="18">
        <v>32</v>
      </c>
      <c r="B393" s="2" t="s">
        <v>53</v>
      </c>
      <c r="C393" s="3">
        <v>5.9</v>
      </c>
      <c r="D393" s="7">
        <f>(E393+F393)/2 - 'Relig DB and Renewables'!$R$52</f>
        <v>50.843000000000004</v>
      </c>
      <c r="E393" s="6">
        <v>61</v>
      </c>
      <c r="F393" s="9">
        <v>34</v>
      </c>
      <c r="G393" s="7">
        <f t="shared" si="5"/>
        <v>35.400000000000006</v>
      </c>
      <c r="X393" s="2"/>
      <c r="Z393" s="225"/>
      <c r="AD393" s="22"/>
      <c r="AE393" s="3"/>
      <c r="AF393" s="7"/>
      <c r="AG393" s="6"/>
      <c r="AH393" s="9"/>
      <c r="AV393" s="1"/>
      <c r="AW393" s="16"/>
    </row>
    <row r="394" spans="1:49" ht="18.5" x14ac:dyDescent="0.35">
      <c r="A394" s="18">
        <v>33</v>
      </c>
      <c r="B394" s="2" t="s">
        <v>34</v>
      </c>
      <c r="C394" s="3">
        <v>4.4000000000000004</v>
      </c>
      <c r="D394" s="7">
        <f>(E394+F394)/2 - 'Relig DB and Renewables'!$R$33</f>
        <v>73.927999999999997</v>
      </c>
      <c r="E394" s="6">
        <v>80</v>
      </c>
      <c r="F394" s="9">
        <v>83</v>
      </c>
      <c r="G394" s="7">
        <f t="shared" si="5"/>
        <v>26.400000000000002</v>
      </c>
      <c r="X394" s="2"/>
      <c r="Z394" s="225"/>
      <c r="AD394" s="22"/>
      <c r="AE394" s="3"/>
      <c r="AF394" s="7"/>
      <c r="AG394" s="6"/>
      <c r="AH394" s="9"/>
      <c r="AV394" s="1"/>
      <c r="AW394" s="16"/>
    </row>
    <row r="395" spans="1:49" ht="18.5" x14ac:dyDescent="0.35">
      <c r="A395" s="18">
        <v>34</v>
      </c>
      <c r="B395" s="2" t="s">
        <v>35</v>
      </c>
      <c r="C395" s="3">
        <v>3.7</v>
      </c>
      <c r="D395" s="7">
        <f>(E395+F395)/2 - 'Relig DB and Renewables'!$R$43</f>
        <v>61.778000000000006</v>
      </c>
      <c r="E395" s="6">
        <v>79</v>
      </c>
      <c r="F395" s="9">
        <v>54</v>
      </c>
      <c r="G395" s="7">
        <f t="shared" ref="G395:G408" si="6">C395*6</f>
        <v>22.200000000000003</v>
      </c>
      <c r="X395" s="2"/>
      <c r="Z395" s="225"/>
      <c r="AD395" s="22"/>
      <c r="AE395" s="3"/>
      <c r="AF395" s="7"/>
      <c r="AG395" s="6"/>
      <c r="AH395" s="9"/>
      <c r="AV395" s="1"/>
      <c r="AW395" s="16"/>
    </row>
    <row r="396" spans="1:49" ht="18.5" x14ac:dyDescent="0.35">
      <c r="A396" s="18">
        <v>35</v>
      </c>
      <c r="B396" s="2" t="s">
        <v>36</v>
      </c>
      <c r="C396" s="3">
        <v>2.6</v>
      </c>
      <c r="D396" s="7">
        <f>(E396+F396)/2 - 'Relig DB and Renewables'!$R$46</f>
        <v>58.132999999999996</v>
      </c>
      <c r="E396" s="6">
        <v>58</v>
      </c>
      <c r="F396" s="9">
        <v>46</v>
      </c>
      <c r="G396" s="7">
        <f t="shared" si="6"/>
        <v>15.600000000000001</v>
      </c>
      <c r="H396" s="1"/>
      <c r="I396" s="1"/>
      <c r="J396" s="1"/>
      <c r="K396" s="1"/>
      <c r="L396" s="1"/>
      <c r="M396" s="1"/>
      <c r="N396" s="1"/>
      <c r="O396" s="1"/>
      <c r="P396" s="1"/>
      <c r="Q396" s="1"/>
      <c r="R396" s="1"/>
      <c r="S396" s="1"/>
      <c r="T396" s="1"/>
      <c r="U396" s="1"/>
      <c r="X396" s="2"/>
      <c r="Z396" s="225"/>
      <c r="AD396" s="22"/>
      <c r="AE396" s="3"/>
      <c r="AF396" s="7"/>
      <c r="AG396" s="6"/>
      <c r="AH396" s="9"/>
      <c r="AV396" s="1"/>
      <c r="AW396" s="16"/>
    </row>
    <row r="397" spans="1:49" ht="18.5" x14ac:dyDescent="0.35">
      <c r="A397" s="18">
        <v>36</v>
      </c>
      <c r="B397" s="2" t="s">
        <v>52</v>
      </c>
      <c r="C397" s="3">
        <v>7</v>
      </c>
      <c r="D397" s="7">
        <f>(E397+F397)/2 - 'Relig DB and Renewables'!$R$50</f>
        <v>53.273000000000003</v>
      </c>
      <c r="E397" s="6">
        <v>44</v>
      </c>
      <c r="F397" s="9">
        <v>54</v>
      </c>
      <c r="G397" s="7">
        <f t="shared" si="6"/>
        <v>42</v>
      </c>
      <c r="H397" s="1"/>
      <c r="I397" s="1"/>
      <c r="J397" s="1"/>
      <c r="K397" s="1"/>
      <c r="L397" s="1"/>
      <c r="M397" s="1"/>
      <c r="N397" s="1"/>
      <c r="O397" s="1"/>
      <c r="P397" s="1"/>
      <c r="Q397" s="1"/>
      <c r="R397" s="1"/>
      <c r="S397" s="1"/>
      <c r="T397" s="1"/>
      <c r="U397" s="1"/>
      <c r="X397" s="2"/>
      <c r="Z397" s="225"/>
      <c r="AD397" s="22"/>
      <c r="AE397" s="3"/>
      <c r="AF397" s="7"/>
      <c r="AG397" s="6"/>
      <c r="AH397" s="9"/>
      <c r="AV397" s="1"/>
      <c r="AW397" s="16"/>
    </row>
    <row r="398" spans="1:49" ht="18.5" x14ac:dyDescent="0.35">
      <c r="A398" s="18">
        <v>37</v>
      </c>
      <c r="B398" s="2" t="s">
        <v>37</v>
      </c>
      <c r="C398" s="3">
        <v>4.5</v>
      </c>
      <c r="D398" s="7">
        <f>(E398+F398)/2 - 'Relig DB and Renewables'!$R$56</f>
        <v>45.983000000000004</v>
      </c>
      <c r="E398" s="6">
        <v>48</v>
      </c>
      <c r="F398" s="9">
        <v>39</v>
      </c>
      <c r="G398" s="7">
        <f t="shared" si="6"/>
        <v>27</v>
      </c>
      <c r="J398" s="214"/>
      <c r="K398" s="214"/>
      <c r="L398" s="214"/>
      <c r="M398" s="214"/>
      <c r="N398" s="234" t="s">
        <v>367</v>
      </c>
      <c r="O398" s="233" t="s">
        <v>366</v>
      </c>
      <c r="P398" s="232" t="s">
        <v>365</v>
      </c>
      <c r="Q398" s="231" t="s">
        <v>364</v>
      </c>
      <c r="R398" s="230" t="s">
        <v>363</v>
      </c>
      <c r="S398" s="229" t="s">
        <v>362</v>
      </c>
      <c r="T398" s="228" t="s">
        <v>361</v>
      </c>
      <c r="U398" s="227" t="s">
        <v>360</v>
      </c>
      <c r="V398" s="225"/>
      <c r="W398" s="225"/>
      <c r="X398" s="225"/>
      <c r="Y398" s="225"/>
      <c r="Z398" s="225"/>
      <c r="AD398" s="22"/>
      <c r="AE398" s="3"/>
      <c r="AF398" s="3"/>
      <c r="AG398" s="6"/>
      <c r="AH398" s="9"/>
      <c r="AV398" s="1"/>
      <c r="AW398" s="16"/>
    </row>
    <row r="399" spans="1:49" ht="18.5" x14ac:dyDescent="0.35">
      <c r="A399" s="18">
        <v>38</v>
      </c>
      <c r="B399" s="2" t="s">
        <v>44</v>
      </c>
      <c r="C399" s="3">
        <v>4.2</v>
      </c>
      <c r="D399" s="7">
        <f>(E399+F399)/2 - 'Relig DB and Renewables'!$R$57</f>
        <v>44.768000000000001</v>
      </c>
      <c r="E399" s="6">
        <v>36</v>
      </c>
      <c r="F399" s="9">
        <v>50</v>
      </c>
      <c r="G399" s="7">
        <f t="shared" si="6"/>
        <v>25.200000000000003</v>
      </c>
      <c r="J399" s="214"/>
      <c r="K399" s="214"/>
      <c r="L399" s="214"/>
      <c r="M399" s="214"/>
      <c r="N399" s="225"/>
      <c r="O399" s="225" t="s">
        <v>359</v>
      </c>
      <c r="P399" s="225"/>
      <c r="Q399" s="226" t="s">
        <v>358</v>
      </c>
      <c r="R399" s="225"/>
      <c r="S399" s="225"/>
      <c r="T399" s="225" t="s">
        <v>357</v>
      </c>
      <c r="U399" s="225"/>
      <c r="V399" s="214"/>
      <c r="W399" s="214"/>
      <c r="X399" s="214"/>
      <c r="Y399" s="214"/>
      <c r="Z399" s="214"/>
      <c r="AD399" s="22"/>
      <c r="AE399" s="3"/>
      <c r="AF399" s="7"/>
      <c r="AG399" s="6"/>
      <c r="AH399" s="9"/>
      <c r="AV399" s="1"/>
      <c r="AW399" s="16"/>
    </row>
    <row r="400" spans="1:49" ht="18.5" x14ac:dyDescent="0.35">
      <c r="A400" s="18">
        <v>39</v>
      </c>
      <c r="B400" s="2" t="s">
        <v>51</v>
      </c>
      <c r="C400" s="3">
        <v>7.3</v>
      </c>
      <c r="D400" s="7">
        <f>(E400+F400)/2 - 'Relig DB and Renewables'!$R$58</f>
        <v>43.552999999999997</v>
      </c>
      <c r="E400" s="6">
        <v>43</v>
      </c>
      <c r="F400" s="9">
        <v>42</v>
      </c>
      <c r="G400" s="7">
        <f t="shared" si="6"/>
        <v>43.8</v>
      </c>
      <c r="X400" s="2"/>
      <c r="AD400" s="22"/>
      <c r="AE400" s="3"/>
      <c r="AF400" s="7"/>
      <c r="AG400" s="6"/>
      <c r="AH400" s="9"/>
      <c r="AV400" s="1"/>
      <c r="AW400" s="16"/>
    </row>
    <row r="401" spans="1:49" ht="18.5" x14ac:dyDescent="0.35">
      <c r="A401" s="18">
        <v>40</v>
      </c>
      <c r="B401" s="2" t="s">
        <v>54</v>
      </c>
      <c r="C401" s="3">
        <v>5.6</v>
      </c>
      <c r="D401" s="7">
        <f>(E401+F401)/2 - 'Relig DB and Renewables'!$R$53</f>
        <v>49.628</v>
      </c>
      <c r="E401" s="6">
        <v>47</v>
      </c>
      <c r="F401" s="9">
        <v>47</v>
      </c>
      <c r="G401" s="7">
        <f t="shared" si="6"/>
        <v>33.599999999999994</v>
      </c>
      <c r="X401" s="2"/>
      <c r="AD401" s="22"/>
      <c r="AE401" s="3"/>
      <c r="AF401" s="7"/>
      <c r="AG401" s="6"/>
      <c r="AH401" s="9"/>
      <c r="AV401" s="1"/>
      <c r="AW401" s="16"/>
    </row>
    <row r="402" spans="1:49" ht="18.5" x14ac:dyDescent="0.35">
      <c r="A402" s="18">
        <v>41</v>
      </c>
      <c r="B402" s="2" t="s">
        <v>38</v>
      </c>
      <c r="C402" s="3">
        <v>8.5</v>
      </c>
      <c r="D402" s="7">
        <f>(E402+F402)/2 - 'Relig DB and Renewables'!$R$65</f>
        <v>35.048000000000002</v>
      </c>
      <c r="E402" s="6">
        <v>36</v>
      </c>
      <c r="F402" s="9">
        <v>33</v>
      </c>
      <c r="G402" s="7">
        <f t="shared" si="6"/>
        <v>51</v>
      </c>
      <c r="X402" s="2"/>
      <c r="AD402" s="22"/>
      <c r="AE402" s="3"/>
      <c r="AF402" s="7"/>
      <c r="AG402" s="6"/>
      <c r="AH402" s="9"/>
      <c r="AV402" s="1"/>
      <c r="AW402" s="16"/>
    </row>
    <row r="403" spans="1:49" ht="18.5" x14ac:dyDescent="0.35">
      <c r="A403" s="18">
        <v>42</v>
      </c>
      <c r="B403" s="2" t="s">
        <v>39</v>
      </c>
      <c r="C403" s="3">
        <v>8.1</v>
      </c>
      <c r="D403" s="7">
        <f>(E403+F403)/2 - 'Relig DB and Renewables'!$R$66</f>
        <v>33.832999999999998</v>
      </c>
      <c r="E403" s="8">
        <v>34</v>
      </c>
      <c r="F403" s="9">
        <v>33</v>
      </c>
      <c r="G403" s="7">
        <f t="shared" si="6"/>
        <v>48.599999999999994</v>
      </c>
      <c r="X403" s="2"/>
      <c r="AD403" s="22"/>
      <c r="AE403" s="3"/>
      <c r="AF403" s="7"/>
      <c r="AG403" s="6"/>
      <c r="AH403" s="9"/>
      <c r="AV403" s="1"/>
      <c r="AW403" s="16"/>
    </row>
    <row r="404" spans="1:49" ht="18.5" x14ac:dyDescent="0.35">
      <c r="A404" s="18">
        <v>43</v>
      </c>
      <c r="B404" s="2" t="s">
        <v>40</v>
      </c>
      <c r="C404" s="3">
        <v>4.7</v>
      </c>
      <c r="D404" s="7">
        <f>(E404+F404)/2 - 'Relig DB and Renewables'!$R$67</f>
        <v>32.618000000000002</v>
      </c>
      <c r="E404" s="6">
        <v>40</v>
      </c>
      <c r="F404" s="9">
        <v>24</v>
      </c>
      <c r="G404" s="7">
        <f t="shared" si="6"/>
        <v>28.200000000000003</v>
      </c>
      <c r="X404" s="2"/>
      <c r="AD404" s="22"/>
      <c r="AE404" s="3"/>
      <c r="AF404" s="7"/>
      <c r="AG404" s="6"/>
      <c r="AH404" s="9"/>
      <c r="AV404" s="1"/>
      <c r="AW404" s="16"/>
    </row>
    <row r="405" spans="1:49" ht="18.5" x14ac:dyDescent="0.35">
      <c r="A405" s="18">
        <v>44</v>
      </c>
      <c r="B405" s="2" t="s">
        <v>41</v>
      </c>
      <c r="C405" s="3">
        <v>5.0999999999999996</v>
      </c>
      <c r="D405" s="7">
        <f>(E405+F405)/2 - 'Relig DB and Renewables'!$R$72</f>
        <v>26.542999999999999</v>
      </c>
      <c r="E405" s="6">
        <v>40</v>
      </c>
      <c r="F405" s="9">
        <v>16</v>
      </c>
      <c r="G405" s="7">
        <f t="shared" si="6"/>
        <v>30.599999999999998</v>
      </c>
      <c r="X405" s="2"/>
      <c r="AD405" s="22"/>
      <c r="AE405" s="3"/>
      <c r="AF405" s="7"/>
      <c r="AG405" s="8"/>
      <c r="AH405" s="9"/>
      <c r="AV405" s="1"/>
      <c r="AW405" s="16"/>
    </row>
    <row r="406" spans="1:49" ht="18.5" x14ac:dyDescent="0.35">
      <c r="A406" s="18">
        <v>45</v>
      </c>
      <c r="B406" s="2" t="s">
        <v>42</v>
      </c>
      <c r="C406" s="3">
        <v>7.6</v>
      </c>
      <c r="D406" s="7">
        <f>(E406+F406)/2 - 'Relig DB and Renewables'!$R$73</f>
        <v>25.327999999999999</v>
      </c>
      <c r="E406" s="6">
        <v>28</v>
      </c>
      <c r="F406" s="9">
        <v>21</v>
      </c>
      <c r="G406" s="7">
        <f t="shared" si="6"/>
        <v>45.599999999999994</v>
      </c>
      <c r="X406" s="2"/>
      <c r="AD406" s="22"/>
      <c r="AE406" s="3"/>
      <c r="AF406" s="7"/>
      <c r="AG406" s="6"/>
      <c r="AH406" s="9"/>
      <c r="AV406" s="1"/>
      <c r="AW406" s="16"/>
    </row>
    <row r="407" spans="1:49" ht="18.5" x14ac:dyDescent="0.35">
      <c r="A407" s="18">
        <v>46</v>
      </c>
      <c r="B407" s="2" t="s">
        <v>55</v>
      </c>
      <c r="C407" s="3">
        <v>3</v>
      </c>
      <c r="D407" s="7">
        <f>(E407+F407)/2 - 'Relig DB and Renewables'!$R$36</f>
        <v>70.283000000000001</v>
      </c>
      <c r="E407" s="6">
        <v>66</v>
      </c>
      <c r="F407" s="9">
        <v>84</v>
      </c>
      <c r="G407" s="7">
        <f t="shared" si="6"/>
        <v>18</v>
      </c>
      <c r="X407" s="2"/>
      <c r="AD407" s="22"/>
      <c r="AE407" s="3"/>
      <c r="AF407" s="7"/>
      <c r="AG407" s="6"/>
      <c r="AH407" s="9"/>
      <c r="AV407" s="1"/>
      <c r="AW407" s="16"/>
    </row>
    <row r="408" spans="1:49" ht="18.5" x14ac:dyDescent="0.35">
      <c r="A408" s="18">
        <v>47</v>
      </c>
      <c r="B408" s="2" t="s">
        <v>58</v>
      </c>
      <c r="C408" s="3">
        <v>2.4</v>
      </c>
      <c r="D408" s="7">
        <v>100</v>
      </c>
      <c r="E408" s="8">
        <v>95</v>
      </c>
      <c r="F408" s="9">
        <v>97</v>
      </c>
      <c r="G408" s="7">
        <f t="shared" si="6"/>
        <v>14.399999999999999</v>
      </c>
      <c r="X408" s="2"/>
      <c r="AD408" s="22"/>
      <c r="AE408" s="3"/>
      <c r="AF408" s="7"/>
      <c r="AG408" s="6"/>
      <c r="AH408" s="9"/>
      <c r="AV408" s="1"/>
      <c r="AW408" s="16"/>
    </row>
    <row r="409" spans="1:49" ht="18.5" x14ac:dyDescent="0.35">
      <c r="E409" s="12" t="s">
        <v>356</v>
      </c>
      <c r="AD409" s="22"/>
      <c r="AE409" s="3"/>
      <c r="AF409" s="7"/>
      <c r="AG409" s="6"/>
      <c r="AH409" s="9"/>
      <c r="AV409" s="1"/>
      <c r="AW409" s="16"/>
    </row>
    <row r="410" spans="1:49" ht="18.5" x14ac:dyDescent="0.35">
      <c r="E410" s="10" t="s">
        <v>355</v>
      </c>
      <c r="AD410" s="22"/>
      <c r="AE410" s="3"/>
      <c r="AF410" s="7"/>
      <c r="AG410" s="6"/>
      <c r="AH410" s="9"/>
      <c r="AV410" s="1"/>
      <c r="AW410" s="16"/>
    </row>
    <row r="411" spans="1:49" ht="18.5" x14ac:dyDescent="0.35">
      <c r="B411" s="251" t="s">
        <v>330</v>
      </c>
      <c r="C411" s="20" t="s">
        <v>329</v>
      </c>
      <c r="D411" s="370"/>
      <c r="E411" s="370"/>
      <c r="F411" s="23"/>
      <c r="G411" s="15" t="s">
        <v>1414</v>
      </c>
      <c r="H411" s="23"/>
      <c r="I411" s="23"/>
      <c r="AD411" s="22"/>
      <c r="AE411" s="3"/>
      <c r="AF411" s="7"/>
      <c r="AG411" s="6"/>
      <c r="AH411" s="9"/>
      <c r="AV411" s="1"/>
      <c r="AW411" s="16"/>
    </row>
    <row r="412" spans="1:49" ht="18.5" x14ac:dyDescent="0.35">
      <c r="B412" s="60" t="s">
        <v>331</v>
      </c>
      <c r="C412" s="20" t="s">
        <v>332</v>
      </c>
      <c r="G412" s="15" t="s">
        <v>1413</v>
      </c>
      <c r="AD412" s="22"/>
      <c r="AE412" s="3"/>
      <c r="AF412" s="7"/>
      <c r="AG412" s="6"/>
      <c r="AH412" s="9"/>
    </row>
    <row r="413" spans="1:49" ht="18.5" x14ac:dyDescent="0.35">
      <c r="A413" s="23"/>
      <c r="B413" s="642" t="s">
        <v>334</v>
      </c>
      <c r="C413" s="20" t="s">
        <v>333</v>
      </c>
      <c r="D413" s="23"/>
      <c r="E413" s="23"/>
      <c r="F413" s="23"/>
      <c r="G413" s="23"/>
      <c r="H413" s="23"/>
      <c r="I413" s="23"/>
      <c r="AD413" s="22"/>
      <c r="AE413" s="3"/>
      <c r="AF413" s="7"/>
      <c r="AG413" s="6"/>
      <c r="AH413" s="9"/>
    </row>
    <row r="414" spans="1:49" ht="18.5" x14ac:dyDescent="0.35">
      <c r="A414" s="236" t="s">
        <v>397</v>
      </c>
      <c r="B414" s="25" t="s">
        <v>396</v>
      </c>
      <c r="AD414" s="22"/>
      <c r="AE414" s="3"/>
      <c r="AF414" s="7"/>
      <c r="AG414" s="6"/>
      <c r="AH414" s="9"/>
    </row>
    <row r="415" spans="1:49" ht="18.5" x14ac:dyDescent="0.35">
      <c r="A415" s="236" t="s">
        <v>687</v>
      </c>
      <c r="B415" s="25" t="s">
        <v>686</v>
      </c>
      <c r="F415" t="s">
        <v>688</v>
      </c>
      <c r="AD415" s="22"/>
      <c r="AE415" s="3"/>
      <c r="AF415" s="7"/>
      <c r="AG415" s="6"/>
      <c r="AH415" s="9"/>
    </row>
    <row r="416" spans="1:49" ht="18.5" x14ac:dyDescent="0.35">
      <c r="B416" s="236"/>
      <c r="C416" s="25"/>
      <c r="AD416" s="22"/>
      <c r="AE416" s="3"/>
      <c r="AF416" s="7"/>
      <c r="AG416" s="6"/>
      <c r="AH416" s="9"/>
    </row>
    <row r="417" spans="1:29" ht="60" customHeight="1" x14ac:dyDescent="0.35">
      <c r="A417" s="276" t="s">
        <v>424</v>
      </c>
      <c r="B417" s="224" t="s">
        <v>423</v>
      </c>
      <c r="Y417" s="22"/>
      <c r="Z417" s="3"/>
      <c r="AA417" s="7"/>
      <c r="AB417" s="6"/>
      <c r="AC417" s="9"/>
    </row>
    <row r="418" spans="1:29" x14ac:dyDescent="0.35">
      <c r="U418" s="214"/>
    </row>
    <row r="419" spans="1:29" x14ac:dyDescent="0.35">
      <c r="U419" s="214"/>
    </row>
    <row r="420" spans="1:29" x14ac:dyDescent="0.35">
      <c r="U420" s="214"/>
    </row>
    <row r="421" spans="1:29" x14ac:dyDescent="0.35">
      <c r="U421" s="214"/>
    </row>
    <row r="422" spans="1:29" x14ac:dyDescent="0.35">
      <c r="U422" s="214"/>
    </row>
    <row r="423" spans="1:29" x14ac:dyDescent="0.35">
      <c r="B423" s="19" t="s">
        <v>354</v>
      </c>
      <c r="C423" s="19"/>
      <c r="U423" s="214"/>
    </row>
    <row r="424" spans="1:29" x14ac:dyDescent="0.35">
      <c r="B424" s="223" t="s">
        <v>353</v>
      </c>
      <c r="U424" s="214"/>
    </row>
    <row r="425" spans="1:29" x14ac:dyDescent="0.35">
      <c r="B425" s="24" t="s">
        <v>59</v>
      </c>
      <c r="D425" s="24" t="s">
        <v>346</v>
      </c>
      <c r="U425" s="214"/>
    </row>
    <row r="426" spans="1:29" x14ac:dyDescent="0.35">
      <c r="B426" s="1" t="s">
        <v>22</v>
      </c>
      <c r="C426" s="1">
        <v>16</v>
      </c>
      <c r="D426" s="1" t="s">
        <v>3</v>
      </c>
      <c r="E426" s="1">
        <v>1</v>
      </c>
      <c r="F426" s="23"/>
      <c r="U426" s="214"/>
    </row>
    <row r="427" spans="1:29" x14ac:dyDescent="0.35">
      <c r="B427" s="1" t="s">
        <v>23</v>
      </c>
      <c r="C427" s="1">
        <v>19</v>
      </c>
      <c r="D427" s="1" t="s">
        <v>8</v>
      </c>
      <c r="E427" s="220">
        <v>15</v>
      </c>
      <c r="F427" s="23"/>
      <c r="U427" s="214"/>
    </row>
    <row r="428" spans="1:29" x14ac:dyDescent="0.35">
      <c r="B428" s="1" t="s">
        <v>21</v>
      </c>
      <c r="C428" s="1">
        <v>6</v>
      </c>
      <c r="D428" s="1" t="s">
        <v>7</v>
      </c>
      <c r="E428" s="1">
        <v>7</v>
      </c>
      <c r="F428" s="23"/>
      <c r="U428" s="214"/>
    </row>
    <row r="429" spans="1:29" x14ac:dyDescent="0.35">
      <c r="B429" s="1" t="s">
        <v>38</v>
      </c>
      <c r="C429" s="220">
        <v>22</v>
      </c>
      <c r="D429" s="1" t="s">
        <v>5</v>
      </c>
      <c r="E429" s="1">
        <v>8</v>
      </c>
      <c r="F429" s="23"/>
      <c r="U429" s="214"/>
    </row>
    <row r="430" spans="1:29" x14ac:dyDescent="0.35">
      <c r="B430" s="1" t="s">
        <v>39</v>
      </c>
      <c r="C430" s="1">
        <v>13</v>
      </c>
      <c r="D430" s="1" t="s">
        <v>352</v>
      </c>
      <c r="E430" s="1">
        <v>12</v>
      </c>
      <c r="U430" s="214"/>
    </row>
    <row r="431" spans="1:29" x14ac:dyDescent="0.35">
      <c r="B431" s="1" t="s">
        <v>24</v>
      </c>
      <c r="C431" s="1">
        <v>17</v>
      </c>
      <c r="D431" s="221" t="s">
        <v>63</v>
      </c>
      <c r="E431" s="221">
        <v>50</v>
      </c>
      <c r="U431" s="214"/>
    </row>
    <row r="432" spans="1:29" x14ac:dyDescent="0.35">
      <c r="B432" s="1" t="s">
        <v>52</v>
      </c>
      <c r="C432" s="1">
        <v>5</v>
      </c>
      <c r="D432" s="1" t="s">
        <v>4</v>
      </c>
      <c r="E432" s="220">
        <v>92</v>
      </c>
      <c r="F432" s="23"/>
      <c r="U432" s="214"/>
    </row>
    <row r="433" spans="2:21" x14ac:dyDescent="0.35">
      <c r="B433" s="221" t="s">
        <v>63</v>
      </c>
      <c r="C433" s="221">
        <v>23</v>
      </c>
      <c r="U433" s="214"/>
    </row>
    <row r="434" spans="2:21" x14ac:dyDescent="0.35">
      <c r="B434" s="1" t="s">
        <v>17</v>
      </c>
      <c r="C434" s="222">
        <v>26</v>
      </c>
      <c r="D434" s="23"/>
      <c r="U434" s="214"/>
    </row>
    <row r="435" spans="2:21" x14ac:dyDescent="0.35">
      <c r="B435" s="1" t="s">
        <v>62</v>
      </c>
      <c r="C435" s="220">
        <v>35</v>
      </c>
      <c r="D435" s="23"/>
      <c r="U435" s="214"/>
    </row>
    <row r="436" spans="2:21" x14ac:dyDescent="0.35">
      <c r="B436" s="1" t="s">
        <v>20</v>
      </c>
      <c r="C436" s="220">
        <v>24</v>
      </c>
      <c r="U436" s="214"/>
    </row>
    <row r="437" spans="2:21" x14ac:dyDescent="0.35">
      <c r="B437" s="1" t="s">
        <v>19</v>
      </c>
      <c r="C437" s="1">
        <v>25</v>
      </c>
      <c r="D437" s="23"/>
      <c r="U437" s="214"/>
    </row>
    <row r="438" spans="2:21" x14ac:dyDescent="0.35">
      <c r="B438" s="1" t="s">
        <v>14</v>
      </c>
      <c r="C438" s="1">
        <v>31</v>
      </c>
      <c r="U438" s="214"/>
    </row>
    <row r="439" spans="2:21" x14ac:dyDescent="0.35">
      <c r="B439" s="221" t="s">
        <v>63</v>
      </c>
      <c r="C439" s="221">
        <v>37</v>
      </c>
      <c r="D439" s="23"/>
      <c r="U439" s="214"/>
    </row>
    <row r="440" spans="2:21" x14ac:dyDescent="0.35">
      <c r="B440" s="1" t="s">
        <v>37</v>
      </c>
      <c r="C440" s="1">
        <v>49</v>
      </c>
      <c r="D440" s="23"/>
      <c r="U440" s="214"/>
    </row>
    <row r="441" spans="2:21" x14ac:dyDescent="0.35">
      <c r="B441" s="1" t="s">
        <v>41</v>
      </c>
      <c r="C441" s="220">
        <v>40</v>
      </c>
      <c r="U441" s="214"/>
    </row>
    <row r="442" spans="2:21" x14ac:dyDescent="0.35">
      <c r="B442" s="24"/>
      <c r="U442" s="214"/>
    </row>
    <row r="443" spans="2:21" x14ac:dyDescent="0.35">
      <c r="B443" s="24" t="s">
        <v>351</v>
      </c>
      <c r="U443" s="214"/>
    </row>
    <row r="444" spans="2:21" x14ac:dyDescent="0.35">
      <c r="B444" s="1" t="s">
        <v>15</v>
      </c>
      <c r="C444" s="1">
        <v>32</v>
      </c>
      <c r="D444" s="23"/>
      <c r="U444" s="214"/>
    </row>
    <row r="445" spans="2:21" x14ac:dyDescent="0.35">
      <c r="B445" s="1" t="s">
        <v>53</v>
      </c>
      <c r="C445" s="1">
        <v>62</v>
      </c>
      <c r="D445" s="24" t="s">
        <v>350</v>
      </c>
      <c r="U445" s="214"/>
    </row>
    <row r="446" spans="2:21" x14ac:dyDescent="0.35">
      <c r="B446" s="1" t="s">
        <v>32</v>
      </c>
      <c r="C446" s="1">
        <v>52</v>
      </c>
      <c r="D446" s="1" t="s">
        <v>6</v>
      </c>
      <c r="E446" s="1">
        <v>73</v>
      </c>
      <c r="U446" s="214"/>
    </row>
    <row r="447" spans="2:21" x14ac:dyDescent="0.35">
      <c r="B447" s="1" t="s">
        <v>31</v>
      </c>
      <c r="C447" s="1">
        <v>57</v>
      </c>
      <c r="D447" s="1" t="s">
        <v>30</v>
      </c>
      <c r="E447" s="1" t="s">
        <v>349</v>
      </c>
      <c r="U447" s="214"/>
    </row>
    <row r="448" spans="2:21" x14ac:dyDescent="0.35">
      <c r="B448" s="1" t="s">
        <v>54</v>
      </c>
      <c r="C448" s="1">
        <v>37</v>
      </c>
      <c r="D448" s="1" t="s">
        <v>49</v>
      </c>
      <c r="E448" s="1">
        <v>117</v>
      </c>
      <c r="U448" s="214"/>
    </row>
    <row r="449" spans="2:40" x14ac:dyDescent="0.35">
      <c r="B449" s="1" t="s">
        <v>34</v>
      </c>
      <c r="C449" s="220">
        <v>64</v>
      </c>
      <c r="D449" s="1" t="s">
        <v>56</v>
      </c>
      <c r="E449" s="1">
        <v>169</v>
      </c>
      <c r="F449" s="23"/>
      <c r="U449" s="214"/>
    </row>
    <row r="450" spans="2:40" x14ac:dyDescent="0.35">
      <c r="B450" s="221" t="s">
        <v>63</v>
      </c>
      <c r="C450" s="221">
        <v>70</v>
      </c>
      <c r="D450" s="1" t="s">
        <v>2</v>
      </c>
      <c r="E450" s="1">
        <v>121</v>
      </c>
      <c r="U450" s="214"/>
    </row>
    <row r="451" spans="2:40" x14ac:dyDescent="0.35">
      <c r="B451" s="1" t="s">
        <v>348</v>
      </c>
      <c r="C451" s="220">
        <v>76</v>
      </c>
      <c r="D451" s="1" t="s">
        <v>9</v>
      </c>
      <c r="E451" s="1">
        <v>45</v>
      </c>
      <c r="U451" s="214"/>
    </row>
    <row r="452" spans="2:40" x14ac:dyDescent="0.35">
      <c r="B452" s="1" t="s">
        <v>35</v>
      </c>
      <c r="C452" s="1">
        <v>83</v>
      </c>
      <c r="D452" s="1" t="s">
        <v>10</v>
      </c>
      <c r="E452" s="1">
        <v>96</v>
      </c>
      <c r="F452" s="23"/>
      <c r="U452" s="214"/>
    </row>
    <row r="453" spans="2:40" x14ac:dyDescent="0.35">
      <c r="B453" s="1" t="s">
        <v>55</v>
      </c>
      <c r="C453" s="1">
        <v>78</v>
      </c>
      <c r="D453" s="1" t="s">
        <v>57</v>
      </c>
      <c r="E453" s="1">
        <v>81</v>
      </c>
      <c r="U453" s="214"/>
    </row>
    <row r="454" spans="2:40" x14ac:dyDescent="0.35">
      <c r="B454" s="1" t="s">
        <v>36</v>
      </c>
      <c r="C454" s="1">
        <v>113</v>
      </c>
      <c r="D454" s="1" t="s">
        <v>28</v>
      </c>
      <c r="E454" s="1">
        <v>134</v>
      </c>
      <c r="U454" s="214"/>
    </row>
    <row r="455" spans="2:40" x14ac:dyDescent="0.35">
      <c r="U455" s="214"/>
    </row>
    <row r="456" spans="2:40" x14ac:dyDescent="0.35">
      <c r="U456" s="214"/>
    </row>
    <row r="457" spans="2:40" x14ac:dyDescent="0.35">
      <c r="B457" s="24" t="s">
        <v>347</v>
      </c>
      <c r="U457" s="214"/>
    </row>
    <row r="458" spans="2:40" x14ac:dyDescent="0.35">
      <c r="B458" s="1" t="s">
        <v>27</v>
      </c>
      <c r="C458" s="220">
        <v>128</v>
      </c>
      <c r="D458" s="23"/>
      <c r="U458" s="214"/>
    </row>
    <row r="459" spans="2:40" x14ac:dyDescent="0.35">
      <c r="B459" s="1" t="s">
        <v>58</v>
      </c>
      <c r="C459" s="1">
        <v>114</v>
      </c>
      <c r="U459" s="214"/>
    </row>
    <row r="460" spans="2:40" x14ac:dyDescent="0.35">
      <c r="B460" s="1" t="s">
        <v>29</v>
      </c>
      <c r="C460" s="1">
        <v>126</v>
      </c>
      <c r="U460" s="214"/>
    </row>
    <row r="461" spans="2:40" x14ac:dyDescent="0.35">
      <c r="B461" s="221" t="s">
        <v>63</v>
      </c>
      <c r="C461" s="221">
        <v>132</v>
      </c>
      <c r="D461" s="23"/>
      <c r="U461" s="214"/>
    </row>
    <row r="462" spans="2:40" x14ac:dyDescent="0.35">
      <c r="B462" s="1" t="s">
        <v>43</v>
      </c>
      <c r="C462" s="220">
        <v>136</v>
      </c>
      <c r="G462" s="214"/>
      <c r="H462" s="214"/>
      <c r="I462" s="214"/>
      <c r="J462" s="214"/>
      <c r="K462" s="214"/>
      <c r="L462" s="214"/>
      <c r="M462" s="214"/>
      <c r="N462" s="214"/>
      <c r="O462" s="214"/>
      <c r="P462" s="214"/>
      <c r="Q462" s="214"/>
      <c r="R462" s="214"/>
      <c r="S462" s="214"/>
      <c r="T462" s="214"/>
      <c r="U462" s="214"/>
      <c r="X462" s="214"/>
      <c r="Y462" s="214"/>
      <c r="Z462" s="214"/>
      <c r="AA462" s="214"/>
      <c r="AB462" s="214"/>
      <c r="AC462" s="214"/>
      <c r="AD462" s="214"/>
      <c r="AE462" s="214"/>
      <c r="AF462" s="214"/>
      <c r="AG462" s="214"/>
      <c r="AH462" s="214"/>
      <c r="AI462" s="214"/>
      <c r="AJ462" s="214"/>
      <c r="AK462" s="214"/>
      <c r="AL462" s="214"/>
      <c r="AM462" s="214"/>
      <c r="AN462" s="214"/>
    </row>
    <row r="463" spans="2:40" x14ac:dyDescent="0.35">
      <c r="G463" s="213" t="s">
        <v>345</v>
      </c>
      <c r="H463" s="219"/>
      <c r="I463" s="214" t="s">
        <v>59</v>
      </c>
      <c r="J463" s="214"/>
      <c r="K463" s="136"/>
      <c r="L463" s="214" t="s">
        <v>60</v>
      </c>
      <c r="M463" s="214"/>
      <c r="N463" s="214"/>
      <c r="O463" s="218"/>
      <c r="P463" s="214" t="s">
        <v>61</v>
      </c>
      <c r="Q463" s="214"/>
      <c r="R463" s="217"/>
      <c r="S463" s="214" t="s">
        <v>346</v>
      </c>
      <c r="T463" s="214"/>
      <c r="U463" s="214"/>
      <c r="X463" s="278" t="s">
        <v>426</v>
      </c>
      <c r="Y463" s="219"/>
      <c r="Z463" s="214" t="s">
        <v>59</v>
      </c>
      <c r="AA463" s="214"/>
      <c r="AB463" s="214"/>
      <c r="AC463" s="136"/>
      <c r="AD463" s="214" t="s">
        <v>60</v>
      </c>
      <c r="AE463" s="214"/>
      <c r="AF463" s="214"/>
      <c r="AG463" s="218"/>
      <c r="AH463" s="214" t="s">
        <v>61</v>
      </c>
      <c r="AI463" s="214"/>
      <c r="AK463" s="217"/>
      <c r="AL463" s="214" t="s">
        <v>346</v>
      </c>
      <c r="AM463" s="214"/>
      <c r="AN463" s="277" t="s">
        <v>345</v>
      </c>
    </row>
    <row r="464" spans="2:40" x14ac:dyDescent="0.35">
      <c r="G464" s="213" t="s">
        <v>340</v>
      </c>
      <c r="H464" s="140"/>
      <c r="I464" s="214" t="s">
        <v>344</v>
      </c>
      <c r="J464" s="214"/>
      <c r="K464" s="142"/>
      <c r="L464" s="214" t="s">
        <v>343</v>
      </c>
      <c r="M464" s="214"/>
      <c r="N464" s="214"/>
      <c r="O464" s="216"/>
      <c r="P464" s="214" t="s">
        <v>342</v>
      </c>
      <c r="Q464" s="214"/>
      <c r="R464" s="215"/>
      <c r="S464" s="214" t="s">
        <v>341</v>
      </c>
      <c r="T464" s="214"/>
      <c r="U464" s="214"/>
      <c r="X464" s="213"/>
      <c r="Y464" s="140"/>
      <c r="Z464" s="214" t="s">
        <v>344</v>
      </c>
      <c r="AA464" s="214"/>
      <c r="AB464" s="214"/>
      <c r="AC464" s="142"/>
      <c r="AD464" s="214" t="s">
        <v>343</v>
      </c>
      <c r="AE464" s="214"/>
      <c r="AF464" s="214"/>
      <c r="AG464" s="216"/>
      <c r="AH464" s="214" t="s">
        <v>425</v>
      </c>
      <c r="AI464" s="214"/>
      <c r="AK464" s="215"/>
      <c r="AL464" s="214" t="s">
        <v>341</v>
      </c>
      <c r="AM464" s="214"/>
      <c r="AN464" s="277" t="s">
        <v>340</v>
      </c>
    </row>
    <row r="466" spans="2:29" s="5" customFormat="1" ht="23.5" x14ac:dyDescent="0.35">
      <c r="B466" s="366" t="s">
        <v>335</v>
      </c>
      <c r="Q466" s="210"/>
      <c r="Y466" s="202"/>
      <c r="Z466" s="203"/>
      <c r="AA466" s="204"/>
      <c r="AB466" s="212"/>
      <c r="AC466" s="206"/>
    </row>
    <row r="467" spans="2:29" ht="18.5" x14ac:dyDescent="0.35">
      <c r="B467" s="17"/>
      <c r="C467" s="3"/>
      <c r="E467" s="8"/>
      <c r="F467" s="9"/>
      <c r="Q467" s="211"/>
      <c r="R467" s="3"/>
      <c r="S467" s="7"/>
      <c r="T467" s="6"/>
      <c r="U467" s="9"/>
    </row>
    <row r="468" spans="2:29" ht="18.5" x14ac:dyDescent="0.35">
      <c r="B468" s="211"/>
      <c r="C468" s="3"/>
      <c r="E468" s="6"/>
      <c r="F468" s="9"/>
      <c r="Q468" s="211"/>
      <c r="R468" s="3"/>
      <c r="S468" s="7"/>
      <c r="T468" s="6"/>
      <c r="U468" s="9"/>
    </row>
    <row r="474" spans="2:29" ht="18.5" x14ac:dyDescent="0.35">
      <c r="D474" s="7"/>
    </row>
    <row r="475" spans="2:29" ht="18.5" x14ac:dyDescent="0.35">
      <c r="D475" s="7"/>
    </row>
  </sheetData>
  <sheetProtection algorithmName="SHA-512" hashValue="bwRjmRk20PDN7icmcXmmFmj18w7Oen7TEly7IqHhl8c7frGF/+Q09iaX7hO2LG/D4NeHJmxsIId/od9bwvWB7Q==" saltValue="xKIesn6RPiJG+f6Xiee50w==" spinCount="100000" sheet="1" objects="1" scenarios="1"/>
  <hyperlinks>
    <hyperlink ref="B424" r:id="rId1" xr:uid="{9D411546-5B13-4828-AEBB-BFFB6D31704B}"/>
    <hyperlink ref="C37" r:id="rId2" xr:uid="{DFBD52A1-70B6-4F47-BB14-8960FE7B3105}"/>
    <hyperlink ref="C38" r:id="rId3" xr:uid="{06A54FB3-AF79-4A8C-B632-4E6A6E71CCD5}"/>
    <hyperlink ref="C71" r:id="rId4" xr:uid="{0F621DC3-9A08-48D7-A215-279B1D4B38AB}"/>
    <hyperlink ref="C72" r:id="rId5" xr:uid="{D53588E1-7F93-43AD-9F81-D17B9F0104EC}"/>
    <hyperlink ref="C39" r:id="rId6" display="https://yougov.co.uk/topics/science/articles-reports/2019/09/15/international-poll-most-expect-feel-impact-climate" xr:uid="{0C95AD81-1669-493F-A0B0-E0D9B79683F3}"/>
    <hyperlink ref="C73" r:id="rId7" display="https://yougov.co.uk/topics/science/articles-reports/2019/09/15/international-poll-most-expect-feel-impact-climate" xr:uid="{5ED3CDD0-9F56-47FE-B9B9-09BF0189D774}"/>
    <hyperlink ref="C104" r:id="rId8" xr:uid="{736E47D3-0F8B-4478-94B8-AB462DE340FD}"/>
    <hyperlink ref="C105" r:id="rId9" xr:uid="{FC7C0BF8-0DFD-4BAB-A59B-4ACFE4B6D1E7}"/>
    <hyperlink ref="C106" r:id="rId10" display="https://yougov.co.uk/topics/science/articles-reports/2019/09/15/international-poll-most-expect-feel-impact-climate" xr:uid="{A223BEB3-B9BC-499A-8866-1AA7D73D84A6}"/>
    <hyperlink ref="C107" r:id="rId11" display="http://data.myworld2015.org/" xr:uid="{0B9D1F2C-FFA6-4ADA-A2A5-C3B47E78A002}"/>
    <hyperlink ref="G135" r:id="rId12" xr:uid="{DCAC7D7C-854D-4E4E-9C02-9DFB8529C98D}"/>
    <hyperlink ref="H135" r:id="rId13" xr:uid="{EBB612DB-42E6-4B04-8293-7EC1C39149B6}"/>
    <hyperlink ref="C136" r:id="rId14" xr:uid="{B807BD42-4EB6-43A7-AA1B-6564FF7EF823}"/>
    <hyperlink ref="C138" r:id="rId15" xr:uid="{A5ADD3E8-DAC2-4AEF-9D0E-2DA22A0C0946}"/>
    <hyperlink ref="C139" r:id="rId16" xr:uid="{5ACAA802-4F37-4320-9C94-08C560015B61}"/>
    <hyperlink ref="C412" r:id="rId17" xr:uid="{86AF5FCD-C05E-4839-B1A0-61C87E668A02}"/>
    <hyperlink ref="C413" r:id="rId18" xr:uid="{1F8F8E9C-E6EF-4968-9618-598DA73589F9}"/>
    <hyperlink ref="B414" r:id="rId19" display="http://data.myworld2015.org/" xr:uid="{58D75EAB-99ED-4DE5-84A6-BCA8BD3B30FA}"/>
    <hyperlink ref="C176" r:id="rId20" xr:uid="{F904BBE6-9FF5-41AD-A885-C7321D2161BE}"/>
    <hyperlink ref="C177" r:id="rId21" xr:uid="{9A3F78B1-5A78-4F24-9158-3841E452EAAC}"/>
    <hyperlink ref="C178" r:id="rId22" display="https://yougov.co.uk/topics/science/articles-reports/2019/09/15/international-poll-most-expect-feel-impact-climate" xr:uid="{F1B45B0C-718F-4C07-8929-D964E87D9067}"/>
    <hyperlink ref="F178" r:id="rId23" xr:uid="{B76B62C1-43D6-4C26-8341-10BEA90C60A9}"/>
    <hyperlink ref="F106" r:id="rId24" xr:uid="{0E436B07-712D-4B71-9220-13FDEE6F2047}"/>
    <hyperlink ref="F73" r:id="rId25" xr:uid="{01C18A95-013E-4A42-9370-B232B9AB9EFA}"/>
    <hyperlink ref="F39" r:id="rId26" xr:uid="{34A81E2C-E76E-44CA-8122-C4744A4D3EA2}"/>
    <hyperlink ref="C108" r:id="rId27" display="http://web.archive.org/web/20190802231507/http:/data.myworld2015.org/" xr:uid="{958460EA-4B0D-4345-9456-376683CAD392}"/>
    <hyperlink ref="B415" r:id="rId28" display="http://web.archive.org/web/20190802231507/http:/data.myworld2015.org/" xr:uid="{F3A024E6-8468-4C5D-9223-14CA0304BF2A}"/>
    <hyperlink ref="X197" r:id="rId29" xr:uid="{4B9395CE-1A47-4DA8-8216-6E530C3B4AE6}"/>
    <hyperlink ref="X198" r:id="rId30" xr:uid="{B3A28040-284C-4FDF-8759-8E5C77898E63}"/>
    <hyperlink ref="C219" r:id="rId31" xr:uid="{EE2D4C2A-CA82-4F46-93A6-2C320C97D707}"/>
    <hyperlink ref="A249" r:id="rId32" xr:uid="{8B469747-8DF6-4C9E-96DF-884ADE1CDE7C}"/>
    <hyperlink ref="A250" r:id="rId33" xr:uid="{934DFAB2-C9DA-4146-B009-05F9E8C8B223}"/>
    <hyperlink ref="C144" r:id="rId34" xr:uid="{AA2D44A4-94CB-468D-824D-B585633E8DFF}"/>
    <hyperlink ref="C145" r:id="rId35" xr:uid="{C61EDB8E-127A-40EC-AEC1-36F546AE396E}"/>
    <hyperlink ref="C216" r:id="rId36" xr:uid="{42D8BC41-51F7-4264-8C0C-69BBA0156C71}"/>
    <hyperlink ref="C217" r:id="rId37" xr:uid="{35049390-94FD-460A-9B68-22B2954EDE46}"/>
    <hyperlink ref="C246" r:id="rId38" xr:uid="{1AFB3F58-4413-4092-A4EB-47B5B8B18809}"/>
    <hyperlink ref="C247" r:id="rId39" xr:uid="{4FAB421C-988E-410F-8A8F-6E6CEBD6E4A5}"/>
  </hyperlinks>
  <pageMargins left="0.7" right="0.7" top="0.75" bottom="0.75" header="0.3" footer="0.3"/>
  <pageSetup paperSize="9" orientation="portrait" r:id="rId40"/>
  <drawing r:id="rId4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81387A-15DD-4577-81B2-5AEA1D2F0DF8}">
  <dimension ref="A2:BG53"/>
  <sheetViews>
    <sheetView tabSelected="1" workbookViewId="0">
      <selection activeCell="A3" sqref="A3"/>
    </sheetView>
  </sheetViews>
  <sheetFormatPr defaultRowHeight="14.5" x14ac:dyDescent="0.35"/>
  <cols>
    <col min="2" max="2" width="12.90625" customWidth="1"/>
  </cols>
  <sheetData>
    <row r="2" spans="1:59" ht="26" x14ac:dyDescent="0.35">
      <c r="A2" s="5"/>
      <c r="B2" s="201" t="s">
        <v>1297</v>
      </c>
      <c r="C2" s="5"/>
      <c r="D2" s="5"/>
      <c r="E2" s="5"/>
      <c r="F2" s="5"/>
      <c r="G2" s="5"/>
      <c r="H2" s="5"/>
      <c r="I2" s="5"/>
      <c r="J2" s="5"/>
      <c r="K2" s="11"/>
      <c r="L2" s="11"/>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row>
    <row r="3" spans="1:59" ht="15.5" x14ac:dyDescent="0.35">
      <c r="B3" s="483" t="s">
        <v>616</v>
      </c>
      <c r="C3" s="484"/>
      <c r="D3" s="484"/>
      <c r="E3" s="244"/>
      <c r="F3" s="244"/>
      <c r="G3" s="244"/>
      <c r="H3" s="29" t="s">
        <v>1229</v>
      </c>
    </row>
    <row r="4" spans="1:59" ht="18.5" x14ac:dyDescent="0.35">
      <c r="A4" s="5"/>
      <c r="B4" s="210" t="s">
        <v>860</v>
      </c>
      <c r="C4" s="5"/>
      <c r="D4" s="5"/>
      <c r="E4" s="5"/>
      <c r="F4" s="5"/>
      <c r="G4" s="5"/>
      <c r="H4" s="5"/>
      <c r="I4" s="5"/>
      <c r="J4" s="5"/>
      <c r="K4" s="5"/>
      <c r="L4" s="5"/>
      <c r="M4" s="5"/>
      <c r="N4" s="5"/>
      <c r="O4" s="5"/>
      <c r="P4" s="5"/>
      <c r="Q4" s="5"/>
      <c r="R4" s="5"/>
      <c r="S4" s="5"/>
      <c r="T4" s="5"/>
      <c r="U4" s="5"/>
      <c r="V4" s="5"/>
      <c r="W4" s="5"/>
      <c r="X4" s="5"/>
      <c r="Y4" s="202"/>
      <c r="Z4" s="203"/>
      <c r="AA4" s="204"/>
      <c r="AB4" s="205"/>
      <c r="AC4" s="206"/>
      <c r="AD4" s="5"/>
      <c r="AE4" s="5"/>
      <c r="AF4" s="5"/>
      <c r="AG4" s="5"/>
      <c r="AH4" s="5"/>
      <c r="AI4" s="5"/>
      <c r="AJ4" s="5"/>
      <c r="AK4" s="5"/>
      <c r="AL4" s="5"/>
      <c r="AM4" s="5"/>
      <c r="AN4" s="5"/>
      <c r="AO4" s="5"/>
      <c r="AP4" s="5"/>
      <c r="AQ4" s="5"/>
      <c r="AR4" s="5"/>
      <c r="AS4" s="207"/>
      <c r="AT4" s="203"/>
      <c r="AU4" s="204"/>
      <c r="AV4" s="205"/>
      <c r="AW4" s="208"/>
      <c r="AX4" s="5"/>
      <c r="AY4" s="5"/>
      <c r="AZ4" s="209"/>
      <c r="BA4" s="5"/>
      <c r="BB4" s="5"/>
      <c r="BC4" s="209"/>
      <c r="BD4" s="209"/>
      <c r="BE4" s="5"/>
      <c r="BF4" s="208"/>
      <c r="BG4" s="5"/>
    </row>
    <row r="6" spans="1:59" ht="15.5" x14ac:dyDescent="0.35">
      <c r="B6" s="480" t="s">
        <v>858</v>
      </c>
    </row>
    <row r="7" spans="1:59" ht="15.5" x14ac:dyDescent="0.35">
      <c r="B7" s="480" t="s">
        <v>880</v>
      </c>
    </row>
    <row r="8" spans="1:59" ht="15.5" x14ac:dyDescent="0.35">
      <c r="B8" s="480" t="s">
        <v>875</v>
      </c>
    </row>
    <row r="10" spans="1:59" ht="23.5" x14ac:dyDescent="0.55000000000000004">
      <c r="B10" s="520" t="s">
        <v>867</v>
      </c>
      <c r="C10" s="520"/>
      <c r="D10" s="521"/>
      <c r="E10" s="522" t="s">
        <v>801</v>
      </c>
      <c r="F10" s="522"/>
      <c r="G10" s="522"/>
      <c r="H10" s="522"/>
      <c r="I10" s="522"/>
      <c r="J10" s="523"/>
      <c r="K10" s="526" t="s">
        <v>830</v>
      </c>
      <c r="L10" s="5"/>
      <c r="M10" s="5"/>
      <c r="N10" s="5"/>
      <c r="O10" s="5"/>
      <c r="P10" s="5"/>
      <c r="Q10" s="5"/>
      <c r="R10" s="5"/>
      <c r="S10" s="5"/>
    </row>
    <row r="11" spans="1:59" ht="23.5" x14ac:dyDescent="0.5">
      <c r="B11" s="518" t="s">
        <v>563</v>
      </c>
      <c r="C11" s="5"/>
      <c r="D11" s="578" t="s">
        <v>1107</v>
      </c>
      <c r="E11" s="519" t="s">
        <v>1105</v>
      </c>
      <c r="F11" s="519"/>
      <c r="G11" s="519"/>
      <c r="H11" s="244"/>
      <c r="I11" s="522"/>
      <c r="J11" s="523"/>
      <c r="K11" s="577" t="s">
        <v>1278</v>
      </c>
      <c r="L11" s="5"/>
      <c r="M11" s="5"/>
      <c r="N11" s="5"/>
      <c r="O11" s="5"/>
      <c r="P11" s="5"/>
      <c r="Q11" s="5"/>
      <c r="R11" s="5"/>
      <c r="S11" s="5"/>
    </row>
    <row r="12" spans="1:59" ht="23.5" x14ac:dyDescent="0.5">
      <c r="B12" s="518" t="s">
        <v>564</v>
      </c>
      <c r="C12" s="5"/>
      <c r="D12" s="578" t="s">
        <v>1224</v>
      </c>
      <c r="E12" s="519" t="s">
        <v>1105</v>
      </c>
      <c r="F12" s="519"/>
      <c r="G12" s="519"/>
      <c r="H12" s="244"/>
      <c r="I12" s="522"/>
      <c r="J12" s="523"/>
      <c r="K12" s="577" t="s">
        <v>1225</v>
      </c>
      <c r="L12" s="5"/>
      <c r="M12" s="5"/>
      <c r="N12" s="5"/>
      <c r="O12" s="5"/>
      <c r="P12" s="5"/>
      <c r="Q12" s="5"/>
      <c r="R12" s="5"/>
      <c r="S12" s="5"/>
    </row>
    <row r="13" spans="1:59" ht="21" x14ac:dyDescent="0.5">
      <c r="B13" s="518" t="s">
        <v>806</v>
      </c>
      <c r="C13" s="5"/>
      <c r="D13" s="578" t="s">
        <v>1108</v>
      </c>
      <c r="E13" s="525" t="s">
        <v>802</v>
      </c>
      <c r="F13" s="519"/>
      <c r="G13" s="519"/>
      <c r="H13" s="519"/>
      <c r="I13" s="244"/>
      <c r="J13" s="244"/>
      <c r="K13" s="527" t="s">
        <v>1158</v>
      </c>
      <c r="L13" s="209"/>
      <c r="M13" s="209"/>
      <c r="N13" s="209"/>
      <c r="O13" s="209"/>
      <c r="P13" s="209"/>
      <c r="Q13" s="209"/>
      <c r="R13" s="209"/>
      <c r="S13" s="5"/>
    </row>
    <row r="14" spans="1:59" ht="21" x14ac:dyDescent="0.5">
      <c r="B14" s="518" t="s">
        <v>807</v>
      </c>
      <c r="C14" s="5"/>
      <c r="D14" s="578" t="s">
        <v>1108</v>
      </c>
      <c r="E14" s="525" t="s">
        <v>865</v>
      </c>
      <c r="F14" s="519"/>
      <c r="G14" s="519"/>
      <c r="H14" s="244"/>
      <c r="I14" s="244"/>
      <c r="J14" s="244"/>
      <c r="K14" s="527" t="s">
        <v>1159</v>
      </c>
      <c r="L14" s="209"/>
      <c r="M14" s="209"/>
      <c r="N14" s="209"/>
      <c r="O14" s="209"/>
      <c r="P14" s="209"/>
      <c r="Q14" s="209"/>
      <c r="R14" s="209"/>
      <c r="S14" s="5"/>
    </row>
    <row r="15" spans="1:59" ht="21" x14ac:dyDescent="0.5">
      <c r="B15" s="518" t="s">
        <v>808</v>
      </c>
      <c r="C15" s="5"/>
      <c r="D15" s="578" t="s">
        <v>1108</v>
      </c>
      <c r="E15" s="525" t="s">
        <v>866</v>
      </c>
      <c r="F15" s="519"/>
      <c r="G15" s="519"/>
      <c r="H15" s="244"/>
      <c r="I15" s="244"/>
      <c r="J15" s="244"/>
      <c r="K15" s="527" t="s">
        <v>829</v>
      </c>
      <c r="L15" s="209"/>
      <c r="M15" s="209"/>
      <c r="N15" s="209"/>
      <c r="O15" s="209"/>
      <c r="P15" s="209"/>
      <c r="Q15" s="209"/>
      <c r="R15" s="209"/>
      <c r="S15" s="5"/>
    </row>
    <row r="16" spans="1:59" ht="21" x14ac:dyDescent="0.5">
      <c r="B16" s="518" t="s">
        <v>809</v>
      </c>
      <c r="C16" s="5"/>
      <c r="D16" s="578" t="s">
        <v>1109</v>
      </c>
      <c r="E16" s="525" t="s">
        <v>874</v>
      </c>
      <c r="F16" s="519"/>
      <c r="G16" s="519"/>
      <c r="H16" s="244"/>
      <c r="I16" s="244"/>
      <c r="J16" s="244"/>
      <c r="K16" s="527" t="s">
        <v>1226</v>
      </c>
      <c r="L16" s="209"/>
      <c r="M16" s="209"/>
      <c r="N16" s="209"/>
      <c r="O16" s="209"/>
      <c r="P16" s="209"/>
      <c r="Q16" s="209"/>
      <c r="R16" s="209"/>
      <c r="S16" s="5"/>
    </row>
    <row r="17" spans="2:19" ht="21" x14ac:dyDescent="0.5">
      <c r="B17" s="518" t="s">
        <v>810</v>
      </c>
      <c r="C17" s="5"/>
      <c r="D17" s="578" t="s">
        <v>1109</v>
      </c>
      <c r="E17" s="519" t="s">
        <v>1106</v>
      </c>
      <c r="F17" s="519"/>
      <c r="G17" s="519"/>
      <c r="H17" s="244"/>
      <c r="I17" s="244"/>
      <c r="J17" s="244"/>
      <c r="K17" s="527" t="s">
        <v>831</v>
      </c>
      <c r="L17" s="209"/>
      <c r="M17" s="209"/>
      <c r="N17" s="209"/>
      <c r="O17" s="209"/>
      <c r="P17" s="209"/>
      <c r="Q17" s="209"/>
      <c r="R17" s="209"/>
      <c r="S17" s="5"/>
    </row>
    <row r="18" spans="2:19" ht="21" x14ac:dyDescent="0.5">
      <c r="B18" s="518" t="s">
        <v>811</v>
      </c>
      <c r="C18" s="5"/>
      <c r="D18" s="578" t="s">
        <v>1110</v>
      </c>
      <c r="E18" s="525" t="s">
        <v>876</v>
      </c>
      <c r="F18" s="519"/>
      <c r="G18" s="519"/>
      <c r="H18" s="244"/>
      <c r="I18" s="244"/>
      <c r="J18" s="244"/>
      <c r="K18" s="527" t="s">
        <v>832</v>
      </c>
      <c r="L18" s="209"/>
      <c r="M18" s="209"/>
      <c r="N18" s="209"/>
      <c r="O18" s="209"/>
      <c r="P18" s="209"/>
      <c r="Q18" s="209"/>
      <c r="R18" s="209"/>
      <c r="S18" s="5"/>
    </row>
    <row r="19" spans="2:19" ht="21" x14ac:dyDescent="0.5">
      <c r="B19" s="518" t="s">
        <v>812</v>
      </c>
      <c r="C19" s="5"/>
      <c r="D19" s="578" t="s">
        <v>1110</v>
      </c>
      <c r="E19" s="525" t="s">
        <v>1005</v>
      </c>
      <c r="F19" s="519"/>
      <c r="G19" s="519"/>
      <c r="H19" s="244"/>
      <c r="I19" s="244"/>
      <c r="J19" s="244"/>
      <c r="K19" s="527" t="s">
        <v>1279</v>
      </c>
      <c r="L19" s="209"/>
      <c r="M19" s="209"/>
      <c r="N19" s="209"/>
      <c r="O19" s="209"/>
      <c r="P19" s="209"/>
      <c r="Q19" s="209"/>
      <c r="R19" s="209"/>
      <c r="S19" s="5"/>
    </row>
    <row r="20" spans="2:19" ht="21" x14ac:dyDescent="0.5">
      <c r="B20" s="518" t="s">
        <v>813</v>
      </c>
      <c r="C20" s="5"/>
      <c r="D20" s="578" t="s">
        <v>1110</v>
      </c>
      <c r="E20" s="525" t="s">
        <v>1006</v>
      </c>
      <c r="F20" s="519"/>
      <c r="G20" s="519"/>
      <c r="H20" s="244"/>
      <c r="I20" s="244"/>
      <c r="J20" s="244"/>
      <c r="K20" s="527" t="s">
        <v>1280</v>
      </c>
      <c r="L20" s="209"/>
      <c r="M20" s="209"/>
      <c r="N20" s="209"/>
      <c r="O20" s="209"/>
      <c r="P20" s="209"/>
      <c r="Q20" s="209"/>
      <c r="R20" s="209"/>
      <c r="S20" s="5"/>
    </row>
    <row r="21" spans="2:19" ht="21" x14ac:dyDescent="0.5">
      <c r="B21" s="518" t="s">
        <v>814</v>
      </c>
      <c r="C21" s="5"/>
      <c r="D21" s="578" t="s">
        <v>1110</v>
      </c>
      <c r="E21" s="525" t="s">
        <v>1007</v>
      </c>
      <c r="F21" s="519"/>
      <c r="G21" s="519"/>
      <c r="H21" s="244"/>
      <c r="I21" s="244"/>
      <c r="J21" s="244"/>
      <c r="K21" s="527" t="s">
        <v>1281</v>
      </c>
      <c r="L21" s="209"/>
      <c r="M21" s="209"/>
      <c r="N21" s="209"/>
      <c r="O21" s="209"/>
      <c r="P21" s="209"/>
      <c r="Q21" s="209"/>
      <c r="R21" s="209"/>
      <c r="S21" s="5"/>
    </row>
    <row r="22" spans="2:19" ht="21" x14ac:dyDescent="0.5">
      <c r="B22" s="518" t="s">
        <v>815</v>
      </c>
      <c r="C22" s="5"/>
      <c r="D22" s="578" t="s">
        <v>1110</v>
      </c>
      <c r="E22" s="525" t="s">
        <v>1139</v>
      </c>
      <c r="F22" s="583"/>
      <c r="G22" s="583"/>
      <c r="H22" s="583"/>
      <c r="I22" s="244"/>
      <c r="J22" s="244"/>
      <c r="K22" s="527" t="s">
        <v>1133</v>
      </c>
      <c r="L22" s="209"/>
      <c r="M22" s="209"/>
      <c r="N22" s="209"/>
      <c r="O22" s="209"/>
      <c r="P22" s="209"/>
      <c r="Q22" s="209"/>
      <c r="R22" s="209"/>
      <c r="S22" s="5"/>
    </row>
    <row r="23" spans="2:19" ht="21" x14ac:dyDescent="0.5">
      <c r="B23" s="518" t="s">
        <v>816</v>
      </c>
      <c r="C23" s="5"/>
      <c r="D23" s="578" t="s">
        <v>1110</v>
      </c>
      <c r="E23" s="525" t="s">
        <v>1140</v>
      </c>
      <c r="F23" s="583"/>
      <c r="G23" s="583"/>
      <c r="H23" s="583"/>
      <c r="I23" s="244"/>
      <c r="J23" s="244"/>
      <c r="K23" s="527" t="s">
        <v>851</v>
      </c>
      <c r="L23" s="209"/>
      <c r="M23" s="209"/>
      <c r="N23" s="209"/>
      <c r="O23" s="209"/>
      <c r="P23" s="209"/>
      <c r="Q23" s="209"/>
      <c r="R23" s="209"/>
      <c r="S23" s="5"/>
    </row>
    <row r="24" spans="2:19" ht="21" x14ac:dyDescent="0.5">
      <c r="B24" s="582" t="s">
        <v>817</v>
      </c>
      <c r="C24" s="5"/>
      <c r="D24" s="578" t="s">
        <v>1110</v>
      </c>
      <c r="E24" s="525" t="s">
        <v>1141</v>
      </c>
      <c r="F24" s="583"/>
      <c r="G24" s="583"/>
      <c r="H24" s="583"/>
      <c r="I24" s="244"/>
      <c r="J24" s="244"/>
      <c r="K24" s="527" t="s">
        <v>852</v>
      </c>
      <c r="L24" s="209"/>
      <c r="M24" s="209"/>
      <c r="N24" s="209"/>
      <c r="O24" s="209"/>
      <c r="P24" s="209"/>
      <c r="Q24" s="209"/>
      <c r="R24" s="209"/>
      <c r="S24" s="5"/>
    </row>
    <row r="25" spans="2:19" ht="21" x14ac:dyDescent="0.5">
      <c r="B25" s="518" t="s">
        <v>818</v>
      </c>
      <c r="C25" s="5"/>
      <c r="D25" s="578" t="s">
        <v>1110</v>
      </c>
      <c r="E25" s="585" t="s">
        <v>1144</v>
      </c>
      <c r="F25" s="583"/>
      <c r="G25" s="583"/>
      <c r="H25" s="583"/>
      <c r="I25" s="244"/>
      <c r="J25" s="244"/>
      <c r="K25" s="527" t="s">
        <v>1003</v>
      </c>
      <c r="L25" s="209"/>
      <c r="M25" s="209"/>
      <c r="N25" s="209"/>
      <c r="O25" s="209"/>
      <c r="P25" s="209"/>
      <c r="Q25" s="209"/>
      <c r="R25" s="209"/>
      <c r="S25" s="5"/>
    </row>
    <row r="26" spans="2:19" ht="21" x14ac:dyDescent="0.5">
      <c r="B26" s="518" t="s">
        <v>819</v>
      </c>
      <c r="C26" s="5"/>
      <c r="D26" s="578" t="s">
        <v>1110</v>
      </c>
      <c r="E26" s="525" t="s">
        <v>1143</v>
      </c>
      <c r="F26" s="583"/>
      <c r="G26" s="583"/>
      <c r="H26" s="583"/>
      <c r="I26" s="244"/>
      <c r="J26" s="244"/>
      <c r="K26" s="527" t="s">
        <v>833</v>
      </c>
      <c r="L26" s="209"/>
      <c r="M26" s="209"/>
      <c r="N26" s="209"/>
      <c r="O26" s="209"/>
      <c r="P26" s="209"/>
      <c r="Q26" s="209"/>
      <c r="R26" s="209"/>
      <c r="S26" s="5"/>
    </row>
    <row r="27" spans="2:19" ht="21" x14ac:dyDescent="0.5">
      <c r="B27" s="518" t="s">
        <v>820</v>
      </c>
      <c r="C27" s="5"/>
      <c r="D27" s="578" t="s">
        <v>1110</v>
      </c>
      <c r="E27" s="525" t="s">
        <v>1145</v>
      </c>
      <c r="F27" s="583"/>
      <c r="G27" s="583"/>
      <c r="H27" s="583"/>
      <c r="I27" s="244"/>
      <c r="J27" s="244"/>
      <c r="K27" s="527" t="s">
        <v>1004</v>
      </c>
      <c r="L27" s="209"/>
      <c r="M27" s="209"/>
      <c r="N27" s="209"/>
      <c r="O27" s="209"/>
      <c r="P27" s="209"/>
      <c r="Q27" s="209"/>
      <c r="R27" s="209"/>
      <c r="S27" s="5"/>
    </row>
    <row r="28" spans="2:19" ht="21" x14ac:dyDescent="0.5">
      <c r="B28" s="518" t="s">
        <v>821</v>
      </c>
      <c r="C28" s="5"/>
      <c r="D28" s="578" t="s">
        <v>1111</v>
      </c>
      <c r="E28" s="525" t="s">
        <v>1147</v>
      </c>
      <c r="F28" s="583"/>
      <c r="G28" s="583"/>
      <c r="H28" s="583"/>
      <c r="I28" s="244"/>
      <c r="J28" s="244"/>
      <c r="K28" s="527" t="s">
        <v>1146</v>
      </c>
      <c r="L28" s="209"/>
      <c r="M28" s="209"/>
      <c r="N28" s="209"/>
      <c r="O28" s="209"/>
      <c r="P28" s="209"/>
      <c r="Q28" s="209"/>
      <c r="R28" s="209"/>
      <c r="S28" s="5"/>
    </row>
    <row r="29" spans="2:19" ht="21" x14ac:dyDescent="0.5">
      <c r="B29" s="518" t="s">
        <v>822</v>
      </c>
      <c r="C29" s="5"/>
      <c r="D29" s="578" t="s">
        <v>1111</v>
      </c>
      <c r="E29" s="525" t="s">
        <v>1148</v>
      </c>
      <c r="F29" s="583"/>
      <c r="G29" s="583"/>
      <c r="H29" s="583"/>
      <c r="I29" s="244"/>
      <c r="J29" s="244"/>
      <c r="K29" s="527" t="s">
        <v>1251</v>
      </c>
      <c r="L29" s="209"/>
      <c r="M29" s="209"/>
      <c r="N29" s="209"/>
      <c r="O29" s="209"/>
      <c r="P29" s="209"/>
      <c r="Q29" s="209"/>
      <c r="R29" s="209"/>
      <c r="S29" s="5"/>
    </row>
    <row r="30" spans="2:19" ht="21" x14ac:dyDescent="0.5">
      <c r="B30" s="518" t="s">
        <v>823</v>
      </c>
      <c r="C30" s="5"/>
      <c r="D30" s="578" t="s">
        <v>1112</v>
      </c>
      <c r="E30" s="525" t="s">
        <v>1149</v>
      </c>
      <c r="F30" s="583"/>
      <c r="G30" s="583"/>
      <c r="H30" s="583"/>
      <c r="I30" s="244"/>
      <c r="J30" s="244"/>
      <c r="K30" s="527" t="s">
        <v>834</v>
      </c>
      <c r="L30" s="209"/>
      <c r="M30" s="209"/>
      <c r="N30" s="209"/>
      <c r="O30" s="209"/>
      <c r="P30" s="209"/>
      <c r="Q30" s="209"/>
      <c r="R30" s="209"/>
      <c r="S30" s="5"/>
    </row>
    <row r="31" spans="2:19" ht="21" x14ac:dyDescent="0.5">
      <c r="B31" s="518" t="s">
        <v>824</v>
      </c>
      <c r="C31" s="5"/>
      <c r="D31" s="578" t="s">
        <v>1112</v>
      </c>
      <c r="E31" s="525" t="s">
        <v>1150</v>
      </c>
      <c r="F31" s="583"/>
      <c r="G31" s="583"/>
      <c r="H31" s="583"/>
      <c r="I31" s="244"/>
      <c r="J31" s="244"/>
      <c r="K31" s="527" t="s">
        <v>835</v>
      </c>
      <c r="L31" s="209"/>
      <c r="M31" s="209"/>
      <c r="N31" s="209"/>
      <c r="O31" s="209"/>
      <c r="P31" s="209"/>
      <c r="Q31" s="209"/>
      <c r="R31" s="209"/>
      <c r="S31" s="5"/>
    </row>
    <row r="32" spans="2:19" ht="21" x14ac:dyDescent="0.5">
      <c r="B32" s="518" t="s">
        <v>825</v>
      </c>
      <c r="C32" s="5"/>
      <c r="D32" s="578" t="s">
        <v>1112</v>
      </c>
      <c r="E32" s="525" t="s">
        <v>1151</v>
      </c>
      <c r="F32" s="583"/>
      <c r="G32" s="583"/>
      <c r="H32" s="583"/>
      <c r="I32" s="244"/>
      <c r="J32" s="244"/>
      <c r="K32" s="527" t="s">
        <v>836</v>
      </c>
      <c r="L32" s="209"/>
      <c r="M32" s="209"/>
      <c r="N32" s="209"/>
      <c r="O32" s="209"/>
      <c r="P32" s="209"/>
      <c r="Q32" s="209"/>
      <c r="R32" s="209"/>
      <c r="S32" s="5"/>
    </row>
    <row r="33" spans="2:19" ht="21" x14ac:dyDescent="0.5">
      <c r="B33" s="518" t="s">
        <v>826</v>
      </c>
      <c r="C33" s="5"/>
      <c r="D33" s="578" t="s">
        <v>1112</v>
      </c>
      <c r="E33" s="525" t="s">
        <v>1152</v>
      </c>
      <c r="F33" s="583"/>
      <c r="G33" s="583"/>
      <c r="H33" s="583"/>
      <c r="I33" s="244"/>
      <c r="J33" s="244"/>
      <c r="K33" s="527" t="s">
        <v>1282</v>
      </c>
      <c r="L33" s="209"/>
      <c r="M33" s="209"/>
      <c r="N33" s="209"/>
      <c r="O33" s="209"/>
      <c r="P33" s="209"/>
      <c r="Q33" s="209"/>
      <c r="R33" s="209"/>
      <c r="S33" s="5"/>
    </row>
    <row r="34" spans="2:19" ht="21" x14ac:dyDescent="0.5">
      <c r="B34" s="518" t="s">
        <v>828</v>
      </c>
      <c r="C34" s="5"/>
      <c r="D34" s="578" t="s">
        <v>1112</v>
      </c>
      <c r="E34" s="525" t="s">
        <v>1153</v>
      </c>
      <c r="F34" s="613"/>
      <c r="G34" s="583"/>
      <c r="H34" s="583"/>
      <c r="I34" s="244"/>
      <c r="J34" s="244"/>
      <c r="K34" s="527" t="s">
        <v>1331</v>
      </c>
      <c r="L34" s="209"/>
      <c r="M34" s="209"/>
      <c r="N34" s="209"/>
      <c r="O34" s="209"/>
      <c r="P34" s="209"/>
      <c r="Q34" s="209"/>
      <c r="R34" s="209"/>
      <c r="S34" s="5"/>
    </row>
    <row r="35" spans="2:19" ht="21" x14ac:dyDescent="0.5">
      <c r="B35" s="518" t="s">
        <v>827</v>
      </c>
      <c r="C35" s="5"/>
      <c r="D35" s="578" t="s">
        <v>1112</v>
      </c>
      <c r="E35" s="525" t="s">
        <v>1334</v>
      </c>
      <c r="F35" s="613"/>
      <c r="G35" s="583"/>
      <c r="H35" s="583"/>
      <c r="I35" s="244"/>
      <c r="J35" s="244"/>
      <c r="K35" s="527" t="s">
        <v>837</v>
      </c>
      <c r="L35" s="209"/>
      <c r="M35" s="209"/>
      <c r="N35" s="209"/>
      <c r="O35" s="209"/>
      <c r="P35" s="209"/>
      <c r="Q35" s="209"/>
      <c r="R35" s="209"/>
      <c r="S35" s="5"/>
    </row>
    <row r="36" spans="2:19" ht="21" x14ac:dyDescent="0.5">
      <c r="B36" s="518" t="s">
        <v>847</v>
      </c>
      <c r="C36" s="5"/>
      <c r="D36" s="578" t="s">
        <v>1113</v>
      </c>
      <c r="E36" s="525" t="s">
        <v>1338</v>
      </c>
      <c r="F36" s="613"/>
      <c r="G36" s="583"/>
      <c r="H36" s="583"/>
      <c r="I36" s="244"/>
      <c r="J36" s="244"/>
      <c r="K36" s="527" t="s">
        <v>838</v>
      </c>
      <c r="L36" s="209"/>
      <c r="M36" s="209"/>
      <c r="N36" s="209"/>
      <c r="O36" s="209"/>
      <c r="P36" s="209"/>
      <c r="Q36" s="209"/>
      <c r="R36" s="209"/>
      <c r="S36" s="5"/>
    </row>
    <row r="37" spans="2:19" ht="21" x14ac:dyDescent="0.5">
      <c r="B37" s="518" t="s">
        <v>849</v>
      </c>
      <c r="C37" s="5"/>
      <c r="D37" s="578" t="s">
        <v>1113</v>
      </c>
      <c r="E37" s="525" t="s">
        <v>1339</v>
      </c>
      <c r="F37" s="613"/>
      <c r="G37" s="583"/>
      <c r="H37" s="583"/>
      <c r="I37" s="244"/>
      <c r="J37" s="244"/>
      <c r="K37" s="527" t="s">
        <v>839</v>
      </c>
      <c r="L37" s="209"/>
      <c r="M37" s="209"/>
      <c r="N37" s="209"/>
      <c r="O37" s="209"/>
      <c r="P37" s="209"/>
      <c r="Q37" s="209"/>
      <c r="R37" s="209"/>
      <c r="S37" s="5"/>
    </row>
    <row r="38" spans="2:19" ht="21" x14ac:dyDescent="0.5">
      <c r="B38" s="518" t="s">
        <v>850</v>
      </c>
      <c r="C38" s="5"/>
      <c r="D38" s="578" t="s">
        <v>1113</v>
      </c>
      <c r="E38" s="525" t="s">
        <v>1340</v>
      </c>
      <c r="F38" s="613"/>
      <c r="G38" s="583"/>
      <c r="H38" s="583"/>
      <c r="I38" s="244"/>
      <c r="J38" s="244"/>
      <c r="K38" s="527" t="s">
        <v>1086</v>
      </c>
      <c r="L38" s="209"/>
      <c r="M38" s="209"/>
      <c r="N38" s="209"/>
      <c r="O38" s="209"/>
      <c r="P38" s="209"/>
      <c r="Q38" s="209"/>
      <c r="R38" s="209"/>
      <c r="S38" s="5"/>
    </row>
    <row r="39" spans="2:19" ht="21" x14ac:dyDescent="0.5">
      <c r="B39" s="518" t="s">
        <v>853</v>
      </c>
      <c r="C39" s="5"/>
      <c r="D39" s="578" t="s">
        <v>1113</v>
      </c>
      <c r="E39" s="525" t="s">
        <v>1341</v>
      </c>
      <c r="F39" s="613"/>
      <c r="G39" s="583"/>
      <c r="H39" s="583"/>
      <c r="I39" s="244"/>
      <c r="J39" s="244"/>
      <c r="K39" s="527" t="s">
        <v>1087</v>
      </c>
      <c r="L39" s="209"/>
      <c r="M39" s="209"/>
      <c r="N39" s="209"/>
      <c r="O39" s="209"/>
      <c r="P39" s="209"/>
      <c r="Q39" s="209"/>
      <c r="R39" s="209"/>
      <c r="S39" s="5"/>
    </row>
    <row r="40" spans="2:19" ht="21" x14ac:dyDescent="0.5">
      <c r="B40" s="518" t="s">
        <v>854</v>
      </c>
      <c r="C40" s="5"/>
      <c r="D40" s="578" t="s">
        <v>1113</v>
      </c>
      <c r="E40" s="525" t="s">
        <v>1342</v>
      </c>
      <c r="F40" s="613"/>
      <c r="G40" s="583"/>
      <c r="H40" s="583"/>
      <c r="I40" s="244"/>
      <c r="J40" s="244"/>
      <c r="K40" s="527" t="s">
        <v>1090</v>
      </c>
      <c r="L40" s="209"/>
      <c r="M40" s="209"/>
      <c r="N40" s="209"/>
      <c r="O40" s="209"/>
      <c r="P40" s="209"/>
      <c r="Q40" s="209"/>
      <c r="R40" s="209"/>
      <c r="S40" s="5"/>
    </row>
    <row r="41" spans="2:19" ht="21" x14ac:dyDescent="0.5">
      <c r="B41" s="518" t="s">
        <v>856</v>
      </c>
      <c r="C41" s="5"/>
      <c r="D41" s="578" t="s">
        <v>1283</v>
      </c>
      <c r="E41" s="525" t="s">
        <v>1343</v>
      </c>
      <c r="F41" s="613"/>
      <c r="G41" s="583"/>
      <c r="H41" s="583"/>
      <c r="I41" s="519"/>
      <c r="J41" s="244"/>
      <c r="K41" s="527" t="s">
        <v>843</v>
      </c>
      <c r="L41" s="209"/>
      <c r="M41" s="209"/>
      <c r="N41" s="209"/>
      <c r="O41" s="209"/>
      <c r="P41" s="209"/>
      <c r="Q41" s="209"/>
      <c r="R41" s="209"/>
      <c r="S41" s="5"/>
    </row>
    <row r="42" spans="2:19" ht="21" x14ac:dyDescent="0.5">
      <c r="B42" s="518" t="s">
        <v>999</v>
      </c>
      <c r="C42" s="5"/>
      <c r="D42" s="578" t="s">
        <v>1284</v>
      </c>
      <c r="E42" s="525" t="s">
        <v>1344</v>
      </c>
      <c r="F42" s="613"/>
      <c r="G42" s="583"/>
      <c r="H42" s="583"/>
      <c r="I42" s="244"/>
      <c r="J42" s="244"/>
      <c r="K42" s="527" t="s">
        <v>840</v>
      </c>
      <c r="L42" s="209"/>
      <c r="M42" s="209"/>
      <c r="N42" s="209"/>
      <c r="O42" s="209"/>
      <c r="P42" s="209"/>
      <c r="Q42" s="209"/>
      <c r="R42" s="209"/>
      <c r="S42" s="5"/>
    </row>
    <row r="43" spans="2:19" ht="21" x14ac:dyDescent="0.5">
      <c r="B43" s="518" t="s">
        <v>1000</v>
      </c>
      <c r="C43" s="5"/>
      <c r="D43" s="578" t="s">
        <v>1285</v>
      </c>
      <c r="E43" s="525" t="s">
        <v>1345</v>
      </c>
      <c r="F43" s="613"/>
      <c r="G43" s="583"/>
      <c r="H43" s="583"/>
      <c r="I43" s="244"/>
      <c r="J43" s="244"/>
      <c r="K43" s="527" t="s">
        <v>841</v>
      </c>
      <c r="L43" s="209"/>
      <c r="M43" s="209"/>
      <c r="N43" s="209"/>
      <c r="O43" s="209"/>
      <c r="P43" s="209"/>
      <c r="Q43" s="209"/>
      <c r="R43" s="209"/>
      <c r="S43" s="5"/>
    </row>
    <row r="44" spans="2:19" ht="21" x14ac:dyDescent="0.5">
      <c r="B44" s="518" t="s">
        <v>1001</v>
      </c>
      <c r="C44" s="5"/>
      <c r="D44" s="578" t="s">
        <v>1285</v>
      </c>
      <c r="E44" s="525" t="s">
        <v>1346</v>
      </c>
      <c r="F44" s="583"/>
      <c r="G44" s="583"/>
      <c r="H44" s="583"/>
      <c r="I44" s="244"/>
      <c r="J44" s="244"/>
      <c r="K44" s="527" t="s">
        <v>842</v>
      </c>
      <c r="L44" s="209"/>
      <c r="M44" s="209"/>
      <c r="N44" s="209"/>
      <c r="O44" s="209"/>
      <c r="P44" s="209"/>
      <c r="Q44" s="209"/>
      <c r="R44" s="209"/>
      <c r="S44" s="5"/>
    </row>
    <row r="45" spans="2:19" ht="21" x14ac:dyDescent="0.5">
      <c r="B45" s="518" t="s">
        <v>1002</v>
      </c>
      <c r="C45" s="5"/>
      <c r="D45" s="578" t="s">
        <v>1286</v>
      </c>
      <c r="E45" s="525" t="s">
        <v>1347</v>
      </c>
      <c r="F45" s="583"/>
      <c r="G45" s="583"/>
      <c r="H45" s="584"/>
      <c r="I45" s="244"/>
      <c r="J45" s="244"/>
      <c r="K45" s="527" t="s">
        <v>844</v>
      </c>
      <c r="L45" s="209"/>
      <c r="M45" s="209"/>
      <c r="N45" s="209"/>
      <c r="O45" s="209"/>
      <c r="P45" s="209"/>
      <c r="Q45" s="209"/>
      <c r="R45" s="209"/>
      <c r="S45" s="5"/>
    </row>
    <row r="46" spans="2:19" ht="21" x14ac:dyDescent="0.5">
      <c r="B46" s="518" t="s">
        <v>1038</v>
      </c>
      <c r="C46" s="5"/>
      <c r="D46" s="578" t="s">
        <v>1287</v>
      </c>
      <c r="E46" s="525" t="s">
        <v>1348</v>
      </c>
      <c r="F46" s="583"/>
      <c r="G46" s="583"/>
      <c r="H46" s="584"/>
      <c r="I46" s="244"/>
      <c r="J46" s="244"/>
      <c r="K46" s="527" t="s">
        <v>845</v>
      </c>
      <c r="L46" s="209"/>
      <c r="M46" s="209"/>
      <c r="N46" s="209"/>
      <c r="O46" s="209"/>
      <c r="P46" s="209"/>
      <c r="Q46" s="209"/>
      <c r="R46" s="209"/>
      <c r="S46" s="5"/>
    </row>
    <row r="47" spans="2:19" ht="21" x14ac:dyDescent="0.5">
      <c r="B47" s="518" t="s">
        <v>1039</v>
      </c>
      <c r="C47" s="5"/>
      <c r="D47" s="578" t="s">
        <v>1288</v>
      </c>
      <c r="E47" s="525" t="s">
        <v>1349</v>
      </c>
      <c r="F47" s="583"/>
      <c r="G47" s="583"/>
      <c r="H47" s="584"/>
      <c r="I47" s="244"/>
      <c r="J47" s="244"/>
      <c r="K47" s="527" t="s">
        <v>848</v>
      </c>
      <c r="L47" s="209"/>
      <c r="M47" s="209"/>
      <c r="N47" s="209"/>
      <c r="O47" s="209"/>
      <c r="P47" s="209"/>
      <c r="Q47" s="209"/>
      <c r="R47" s="209"/>
      <c r="S47" s="5"/>
    </row>
    <row r="48" spans="2:19" ht="21" x14ac:dyDescent="0.5">
      <c r="B48" s="518" t="s">
        <v>1330</v>
      </c>
      <c r="C48" s="5"/>
      <c r="D48" s="578" t="s">
        <v>1289</v>
      </c>
      <c r="E48" s="525" t="s">
        <v>1350</v>
      </c>
      <c r="F48" s="583"/>
      <c r="G48" s="583"/>
      <c r="H48" s="584"/>
      <c r="I48" s="244"/>
      <c r="J48" s="244"/>
      <c r="K48" s="527" t="s">
        <v>855</v>
      </c>
      <c r="L48" s="209"/>
      <c r="M48" s="209"/>
      <c r="N48" s="209"/>
      <c r="O48" s="209"/>
      <c r="P48" s="209"/>
      <c r="Q48" s="209"/>
      <c r="R48" s="209"/>
      <c r="S48" s="5"/>
    </row>
    <row r="49" spans="2:19" ht="21" x14ac:dyDescent="0.5">
      <c r="B49" s="518" t="s">
        <v>1154</v>
      </c>
      <c r="C49" s="5"/>
      <c r="D49" s="578" t="s">
        <v>1155</v>
      </c>
      <c r="E49" s="525" t="s">
        <v>1352</v>
      </c>
      <c r="F49" s="583"/>
      <c r="G49" s="583"/>
      <c r="H49" s="584"/>
      <c r="I49" s="244"/>
      <c r="J49" s="244"/>
      <c r="K49" s="527" t="s">
        <v>846</v>
      </c>
      <c r="L49" s="209"/>
      <c r="M49" s="209"/>
      <c r="N49" s="209"/>
      <c r="O49" s="209"/>
      <c r="P49" s="209"/>
      <c r="Q49" s="209"/>
      <c r="R49" s="209"/>
      <c r="S49" s="5"/>
    </row>
    <row r="50" spans="2:19" ht="21" x14ac:dyDescent="0.5">
      <c r="B50" s="518" t="s">
        <v>1156</v>
      </c>
      <c r="C50" s="5"/>
      <c r="D50" s="578" t="s">
        <v>1157</v>
      </c>
      <c r="E50" s="525" t="s">
        <v>1353</v>
      </c>
      <c r="F50" s="583"/>
      <c r="G50" s="583"/>
      <c r="H50" s="584"/>
      <c r="I50" s="244"/>
      <c r="J50" s="244"/>
      <c r="K50" s="527" t="s">
        <v>857</v>
      </c>
      <c r="L50" s="209"/>
      <c r="M50" s="209"/>
      <c r="N50" s="209"/>
      <c r="O50" s="209"/>
      <c r="P50" s="209"/>
      <c r="Q50" s="209"/>
      <c r="R50" s="209"/>
      <c r="S50" s="5"/>
    </row>
    <row r="51" spans="2:19" ht="21" x14ac:dyDescent="0.5">
      <c r="B51" s="518" t="s">
        <v>1221</v>
      </c>
      <c r="C51" s="5"/>
      <c r="D51" s="578" t="s">
        <v>1222</v>
      </c>
      <c r="E51" s="525" t="s">
        <v>1354</v>
      </c>
      <c r="F51" s="583"/>
      <c r="G51" s="583"/>
      <c r="H51" s="584"/>
      <c r="I51" s="244"/>
      <c r="J51" s="244"/>
      <c r="K51" s="527" t="s">
        <v>1223</v>
      </c>
      <c r="L51" s="209"/>
      <c r="M51" s="209"/>
      <c r="N51" s="209"/>
      <c r="O51" s="209"/>
      <c r="P51" s="209"/>
      <c r="Q51" s="209"/>
      <c r="R51" s="209"/>
      <c r="S51" s="5"/>
    </row>
    <row r="52" spans="2:19" ht="21" x14ac:dyDescent="0.5">
      <c r="B52" s="518" t="s">
        <v>1335</v>
      </c>
      <c r="C52" s="5"/>
      <c r="D52" s="578" t="s">
        <v>1337</v>
      </c>
      <c r="E52" s="525" t="s">
        <v>1355</v>
      </c>
      <c r="F52" s="583"/>
      <c r="G52" s="583"/>
      <c r="H52" s="584"/>
      <c r="I52" s="244"/>
      <c r="J52" s="244"/>
      <c r="K52" s="527" t="s">
        <v>1336</v>
      </c>
      <c r="L52" s="209"/>
      <c r="M52" s="209"/>
      <c r="N52" s="209"/>
      <c r="O52" s="209"/>
      <c r="P52" s="209"/>
      <c r="Q52" s="209"/>
      <c r="R52" s="209"/>
      <c r="S52" s="5"/>
    </row>
    <row r="53" spans="2:19" ht="21" x14ac:dyDescent="0.5">
      <c r="B53" s="518"/>
      <c r="C53" s="5"/>
      <c r="D53" s="5"/>
      <c r="E53" s="519"/>
      <c r="F53" s="519"/>
      <c r="G53" s="519"/>
      <c r="H53" s="244"/>
      <c r="I53" s="244"/>
      <c r="J53" s="244"/>
      <c r="K53" s="527"/>
      <c r="L53" s="209"/>
      <c r="M53" s="209"/>
      <c r="N53" s="209"/>
      <c r="O53" s="209"/>
      <c r="P53" s="209"/>
      <c r="Q53" s="209"/>
      <c r="R53" s="209"/>
      <c r="S53" s="5"/>
    </row>
  </sheetData>
  <sheetProtection algorithmName="SHA-512" hashValue="a1p1+X4SxR/C5lU5JjoqtZlZ050DdSdbE8ZMfeP9o6+fl9M39F8R/gBHQtV+L2SnENZASP3v3emYkyrDFwN3Iw==" saltValue="iobemfXMjifxwq0IXiT9bg==" spinCount="100000" sheet="1" objects="1" scenarios="1"/>
  <phoneticPr fontId="150" type="noConversion"/>
  <hyperlinks>
    <hyperlink ref="E13" location="'B&amp;W Versions'!A7" display="'B&amp;W Versions'!A7" xr:uid="{08351D1F-1080-44E7-A9C6-75DA716A3832}"/>
    <hyperlink ref="E14" location="'B&amp;W Versions'!A48" display="'B&amp;W Versions'!A48" xr:uid="{512DF3D2-12AD-4433-A025-5152608DC538}"/>
    <hyperlink ref="E15" location="'B&amp;W Versions'!A98" display="'B&amp;W Versions'!A98" xr:uid="{D0702B87-1B40-4027-A17E-403C70367EF9}"/>
    <hyperlink ref="E16" location="'B&amp;W Versions'!A154" display="'B&amp;W Versions'!A154" xr:uid="{489790A4-5C19-44E8-B73D-0E76A65ADA0C}"/>
    <hyperlink ref="E18" location="'B&amp;W Versions'!A198" display="'B&amp;W Versions'!A198" xr:uid="{AA1719F4-1C79-4E78-B956-C57A14F46A34}"/>
    <hyperlink ref="E19" location="'B&amp;W Versions'!A255" display="'B&amp;W Versions'!A255" xr:uid="{A4CDAF85-C42E-475E-96EC-3084C8025545}"/>
    <hyperlink ref="E20" location="'B&amp;W Versions'!A292" display="'B&amp;W Versions'!A292" xr:uid="{7A617C02-1EE6-47BE-B888-641E462A33F0}"/>
    <hyperlink ref="E21" location="'B&amp;W Versions'!A331" display="'B&amp;W Versions'!A331" xr:uid="{3CBB8FC2-B230-45A8-BF4F-7917C727C413}"/>
    <hyperlink ref="E22" location="'B&amp;W Versions'!A377" display="'B&amp;W Versions'!A377" xr:uid="{A75A4BA9-4F35-43F1-9571-83AFD3E2A4ED}"/>
    <hyperlink ref="E23" location="'B&amp;W Versions'!A415" display="'B&amp;W Versions'!A415" xr:uid="{31F05044-6A18-4734-9446-B93DC54B00DD}"/>
    <hyperlink ref="E24" location="'B&amp;W Versions'!A467" display="'B&amp;W Versions'!A467" xr:uid="{5830EB8E-927A-4E73-9ACF-8F00C01E5C72}"/>
    <hyperlink ref="E26" location="'B&amp;W Versions'!A521" display="'B&amp;W Versions'!A521" xr:uid="{26330454-0AA7-49E5-A6B7-D077790694CA}"/>
    <hyperlink ref="E27" location="'B&amp;W Versions'!A569" display="'B&amp;W Versions'!A569" xr:uid="{549BF8E4-9FED-4B32-80CE-D2A69634E9C8}"/>
    <hyperlink ref="E28" location="'B&amp;W Versions'!A626" display="'B&amp;W Versions'!A626" xr:uid="{EA5C7A2A-97EC-49F2-A80E-ED529D082FAA}"/>
    <hyperlink ref="E29" location="'B&amp;W Versions'!A664" display="'B&amp;W Versions'!A664" xr:uid="{097633EA-3A11-4621-BA0B-40717D66B1C7}"/>
    <hyperlink ref="E30" location="'B&amp;W Versions'!A770" display="'B&amp;W Versions'!A770" xr:uid="{10ED1DFF-CDCF-43CE-B511-FF11A11ECD62}"/>
    <hyperlink ref="E31" location="'B&amp;W Versions'!A819" display="'B&amp;W Versions'!A819" xr:uid="{D679AE44-BCC0-4394-BD44-9BF1F788104C}"/>
    <hyperlink ref="E32" location="'B&amp;W Versions'!A866" display="'B&amp;W Versions'!A866" xr:uid="{E844C62D-B81E-4EBE-B9EF-299BE82C6115}"/>
    <hyperlink ref="E33" location="'B&amp;W Versions'!A914" display="'B&amp;W Versions'!A914" xr:uid="{6F969802-CDC0-4799-9A4C-63FF960DED05}"/>
    <hyperlink ref="E34" location="'B&amp;W Versions'!A959" display="'B&amp;W Versions'!A959" xr:uid="{EEA53BB2-7BDF-40E7-911B-DF194CC2AF3C}"/>
    <hyperlink ref="E35" location="'B&amp;W Versions'!A998" display="'B&amp;W Versions'!A998" xr:uid="{53CBD74F-D22F-4A53-BCCB-EBC1519DCCDD}"/>
    <hyperlink ref="E36" location="'B&amp;W Versions'!A1044" display="'B&amp;W Versions'!A1044" xr:uid="{83818182-A67C-4736-AB22-BDA6AB416C17}"/>
    <hyperlink ref="E37" location="'B&amp;W Versions'!A1091" display="'B&amp;W Versions'!A1091" xr:uid="{59A511BC-3880-4771-9966-5D5A0AD9204B}"/>
    <hyperlink ref="E38" location="'B&amp;W Versions'!A1137" display="'B&amp;W Versions'!A1137" xr:uid="{5847195A-8D15-4FBF-BE46-314480F68B63}"/>
    <hyperlink ref="E39" location="'B&amp;W Versions'!A1179" display="'B&amp;W Versions'!A1179" xr:uid="{CF8BD1AD-5DCE-4FBF-9757-3AFEA59DBD10}"/>
    <hyperlink ref="E40" location="'B&amp;W Versions'!A1221" display="'B&amp;W Versions'!A1221" xr:uid="{03DEDB41-0FF8-4132-99F9-3DB8C260668B}"/>
    <hyperlink ref="E41" location="'B&amp;W Versions'!A1264" display="'B&amp;W Versions'!A1264" xr:uid="{B2DEED70-88C6-4EBD-A325-04E8982B78C5}"/>
    <hyperlink ref="E42" location="'B&amp;W Versions'!A1300" display="'B&amp;W Versions'!A1300" xr:uid="{6B150319-C6EC-4A13-9D81-2065B3566215}"/>
    <hyperlink ref="E43" location="'B&amp;W Versions'!A1345" display="'B&amp;W Versions'!A1345" xr:uid="{DB4DE5FD-8288-4BFD-B945-AA2B4FBDA47A}"/>
    <hyperlink ref="E44" location="'B&amp;W Versions'!A1385" display="'B&amp;W Versions'!A1385" xr:uid="{39D8B955-9675-4052-8A15-A5FC3372C050}"/>
    <hyperlink ref="E45" location="'B&amp;W Versions'!A1424" display="'B&amp;W Versions'!A1424" xr:uid="{FD72AD3B-06EE-4771-9F88-BAFF7035F39F}"/>
    <hyperlink ref="E46" location="'B&amp;W Versions'!A1472" display="'B&amp;W Versions'!A1472" xr:uid="{653DEBF0-14AF-4D99-BBFF-709A53E928AB}"/>
    <hyperlink ref="E47" location="'B&amp;W Versions'!A1516" display="'B&amp;W Versions'!A1516" xr:uid="{068F9BAC-1A28-40BF-A07C-4E1A9F10523E}"/>
    <hyperlink ref="E48" location="'B&amp;W Versions'!A1570" display="'B&amp;W Versions'!A1570" xr:uid="{8529F6ED-C805-45C5-BA27-342618635F97}"/>
    <hyperlink ref="E49" location="'B&amp;W Versions'!A1619" display="'B&amp;W Versions'!A1619" xr:uid="{0B0EF1F7-A705-406B-82BD-04C25A457F3E}"/>
    <hyperlink ref="E50" location="'B&amp;W Versions'!A1671" display="'B&amp;W Versions'!A1671" xr:uid="{C1E85309-6BA1-4B4E-A0D6-DC75E30E5E0A}"/>
    <hyperlink ref="E51" location="'B&amp;W Versions'!A1729" display="'B&amp;W Versions'!A1729" xr:uid="{8F558545-F4E3-483D-9522-2872BCC3DD43}"/>
    <hyperlink ref="E52" location="'B&amp;W Versions'!A1772" display="'B&amp;W Versions'!A1772" xr:uid="{5D67BD0F-5FC8-425E-AD91-4D73686B0CD3}"/>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2E2E8-C5F5-4DF3-974A-CB4579556AAA}">
  <dimension ref="A2:BF152"/>
  <sheetViews>
    <sheetView zoomScaleNormal="100" workbookViewId="0">
      <selection activeCell="A3" sqref="A3"/>
    </sheetView>
  </sheetViews>
  <sheetFormatPr defaultRowHeight="14.5" x14ac:dyDescent="0.35"/>
  <cols>
    <col min="1" max="1" width="25.08984375" customWidth="1"/>
    <col min="2" max="2" width="14.36328125" customWidth="1"/>
    <col min="3" max="3" width="15.1796875" customWidth="1"/>
    <col min="4" max="5" width="13.36328125" customWidth="1"/>
    <col min="6" max="6" width="12.81640625" customWidth="1"/>
    <col min="7" max="7" width="11.7265625" customWidth="1"/>
    <col min="8" max="8" width="11.6328125" customWidth="1"/>
    <col min="9" max="9" width="12.1796875" customWidth="1"/>
    <col min="10" max="10" width="9.26953125" bestFit="1" customWidth="1"/>
    <col min="11" max="12" width="10.90625" customWidth="1"/>
    <col min="13" max="14" width="12.08984375" customWidth="1"/>
    <col min="15" max="15" width="11.26953125" customWidth="1"/>
    <col min="16" max="16" width="11" customWidth="1"/>
    <col min="17" max="17" width="8.90625" customWidth="1"/>
    <col min="31" max="31" width="10" bestFit="1" customWidth="1"/>
  </cols>
  <sheetData>
    <row r="2" spans="1:58" ht="26" x14ac:dyDescent="0.35">
      <c r="A2" s="5"/>
      <c r="B2" s="201" t="s">
        <v>1297</v>
      </c>
      <c r="C2" s="5"/>
      <c r="D2" s="5"/>
      <c r="E2" s="5"/>
      <c r="F2" s="5"/>
      <c r="G2" s="5"/>
      <c r="H2" s="5"/>
      <c r="I2" s="5"/>
      <c r="J2" s="5"/>
      <c r="K2" s="11"/>
      <c r="L2" s="11"/>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row>
    <row r="3" spans="1:58" ht="15.5" x14ac:dyDescent="0.35">
      <c r="B3" s="483" t="s">
        <v>616</v>
      </c>
      <c r="C3" s="484"/>
      <c r="D3" s="484"/>
      <c r="E3" s="244"/>
      <c r="F3" s="29" t="s">
        <v>1229</v>
      </c>
    </row>
    <row r="4" spans="1:58" ht="18.5" x14ac:dyDescent="0.35">
      <c r="A4" s="5"/>
      <c r="B4" s="210" t="s">
        <v>456</v>
      </c>
      <c r="C4" s="5"/>
      <c r="D4" s="5"/>
      <c r="E4" s="5"/>
      <c r="F4" s="5"/>
      <c r="G4" s="5"/>
      <c r="H4" s="5"/>
      <c r="I4" s="5"/>
      <c r="J4" s="5"/>
      <c r="K4" s="5"/>
      <c r="L4" s="5"/>
      <c r="M4" s="5"/>
      <c r="N4" s="5"/>
      <c r="O4" s="5"/>
      <c r="P4" s="5"/>
      <c r="Q4" s="5"/>
      <c r="R4" s="5"/>
      <c r="S4" s="5"/>
      <c r="T4" s="5"/>
      <c r="U4" s="5"/>
      <c r="V4" s="5"/>
      <c r="W4" s="5"/>
      <c r="X4" s="5"/>
      <c r="Y4" s="202"/>
      <c r="Z4" s="203"/>
      <c r="AA4" s="204"/>
      <c r="AB4" s="205"/>
      <c r="AC4" s="206"/>
      <c r="AD4" s="5"/>
      <c r="AE4" s="5"/>
      <c r="AF4" s="5"/>
      <c r="AG4" s="5"/>
      <c r="AH4" s="5"/>
      <c r="AI4" s="5"/>
      <c r="AJ4" s="5"/>
      <c r="AK4" s="5"/>
      <c r="AL4" s="5"/>
      <c r="AM4" s="5"/>
      <c r="AN4" s="5"/>
      <c r="AO4" s="5"/>
      <c r="AP4" s="5"/>
      <c r="AS4" s="35"/>
      <c r="AT4" s="3"/>
      <c r="AU4" s="7"/>
      <c r="AV4" s="6"/>
      <c r="AW4" s="32"/>
      <c r="AZ4" s="15"/>
      <c r="BC4" s="15"/>
      <c r="BD4" s="15"/>
      <c r="BF4" s="32"/>
    </row>
    <row r="5" spans="1:58" ht="18.5" x14ac:dyDescent="0.35">
      <c r="Y5" s="22"/>
      <c r="Z5" s="3"/>
      <c r="AA5" s="7"/>
      <c r="AB5" s="6"/>
      <c r="AC5" s="9"/>
      <c r="AS5" s="35"/>
      <c r="AT5" s="3"/>
      <c r="AU5" s="7"/>
      <c r="AV5" s="6"/>
      <c r="AW5" s="32"/>
      <c r="AZ5" s="15"/>
      <c r="BC5" s="15"/>
      <c r="BD5" s="15"/>
      <c r="BF5" s="32"/>
    </row>
    <row r="6" spans="1:58" ht="15.5" x14ac:dyDescent="0.35">
      <c r="K6" s="15"/>
      <c r="L6" s="15"/>
      <c r="M6" s="15"/>
      <c r="O6" s="15"/>
      <c r="P6" s="15"/>
      <c r="Q6" s="15"/>
      <c r="R6" s="15"/>
      <c r="S6" s="15"/>
      <c r="T6" s="15"/>
      <c r="U6" s="146"/>
      <c r="V6" s="147"/>
      <c r="X6" s="150"/>
    </row>
    <row r="7" spans="1:58" ht="77.5" x14ac:dyDescent="0.35">
      <c r="A7" s="295" t="s">
        <v>451</v>
      </c>
      <c r="B7" s="90" t="s">
        <v>0</v>
      </c>
      <c r="C7" s="117" t="s">
        <v>442</v>
      </c>
      <c r="D7" s="91" t="s">
        <v>48</v>
      </c>
      <c r="E7" s="91" t="s">
        <v>26</v>
      </c>
      <c r="F7" s="91" t="s">
        <v>25</v>
      </c>
      <c r="G7" s="292" t="s">
        <v>444</v>
      </c>
      <c r="H7" s="292" t="s">
        <v>445</v>
      </c>
      <c r="I7" s="292" t="s">
        <v>780</v>
      </c>
      <c r="J7" s="292" t="s">
        <v>779</v>
      </c>
      <c r="K7" s="17" t="s">
        <v>447</v>
      </c>
      <c r="U7" s="146"/>
      <c r="V7" s="147"/>
    </row>
    <row r="8" spans="1:58" ht="18.5" x14ac:dyDescent="0.35">
      <c r="A8" s="18">
        <v>1</v>
      </c>
      <c r="B8" s="2" t="s">
        <v>1</v>
      </c>
      <c r="C8" s="3">
        <v>85</v>
      </c>
      <c r="D8" s="7">
        <f>(E8+F8)/2 - 'Relig DB and Renewables'!$R$15</f>
        <v>95.798000000000002</v>
      </c>
      <c r="E8" s="6">
        <v>91</v>
      </c>
      <c r="F8" s="9">
        <v>96</v>
      </c>
      <c r="G8" s="3">
        <v>57</v>
      </c>
      <c r="H8" s="3">
        <f t="shared" ref="H8:H44" si="0">C8-G8</f>
        <v>28</v>
      </c>
      <c r="I8" s="3">
        <v>10</v>
      </c>
      <c r="J8" s="511">
        <v>13</v>
      </c>
    </row>
    <row r="9" spans="1:58" ht="18.5" x14ac:dyDescent="0.35">
      <c r="A9" s="18">
        <v>2</v>
      </c>
      <c r="B9" s="2" t="s">
        <v>109</v>
      </c>
      <c r="C9" s="3">
        <v>71</v>
      </c>
      <c r="D9" s="7">
        <f>(E9+F9)/2 - 'Relig DB and Renewables'!$R$31</f>
        <v>76.358000000000004</v>
      </c>
      <c r="E9" s="6">
        <v>90</v>
      </c>
      <c r="F9" s="9">
        <v>75</v>
      </c>
      <c r="G9" s="3">
        <v>35</v>
      </c>
      <c r="H9" s="3">
        <f t="shared" si="0"/>
        <v>36</v>
      </c>
      <c r="I9" s="3">
        <v>19</v>
      </c>
      <c r="J9" s="511">
        <v>27</v>
      </c>
    </row>
    <row r="10" spans="1:58" ht="18.5" x14ac:dyDescent="0.35">
      <c r="A10" s="18">
        <v>3</v>
      </c>
      <c r="B10" s="2" t="s">
        <v>18</v>
      </c>
      <c r="C10" s="3">
        <v>64</v>
      </c>
      <c r="D10" s="7">
        <f>(E10+F10)/2 - 'Relig DB and Renewables'!$R$68</f>
        <v>31.402999999999999</v>
      </c>
      <c r="E10" s="14">
        <v>37</v>
      </c>
      <c r="F10" s="9">
        <v>24</v>
      </c>
      <c r="G10" s="3">
        <v>33</v>
      </c>
      <c r="H10" s="3">
        <f t="shared" si="0"/>
        <v>31</v>
      </c>
      <c r="I10" s="3">
        <v>29</v>
      </c>
      <c r="J10" s="511">
        <v>34</v>
      </c>
    </row>
    <row r="11" spans="1:58" ht="18.5" x14ac:dyDescent="0.35">
      <c r="A11" s="18">
        <v>4</v>
      </c>
      <c r="B11" s="2" t="s">
        <v>13</v>
      </c>
      <c r="C11" s="3">
        <v>69</v>
      </c>
      <c r="D11" s="7">
        <f>(E11+F11)/2 - 'Relig DB and Renewables'!$R$45</f>
        <v>59.347999999999999</v>
      </c>
      <c r="E11" s="37">
        <v>76</v>
      </c>
      <c r="F11" s="9">
        <v>45</v>
      </c>
      <c r="G11" s="3">
        <v>32</v>
      </c>
      <c r="H11" s="3">
        <f t="shared" si="0"/>
        <v>37</v>
      </c>
      <c r="I11" s="3">
        <v>25</v>
      </c>
      <c r="J11" s="511">
        <v>28</v>
      </c>
    </row>
    <row r="12" spans="1:58" ht="18.5" x14ac:dyDescent="0.35">
      <c r="A12" s="18">
        <v>5</v>
      </c>
      <c r="B12" s="2" t="s">
        <v>11</v>
      </c>
      <c r="C12" s="3">
        <v>67</v>
      </c>
      <c r="D12" s="7">
        <f>(E12+F12)/2 - 'Relig DB and Renewables'!$R$35</f>
        <v>71.498000000000005</v>
      </c>
      <c r="E12" s="13">
        <v>81</v>
      </c>
      <c r="F12" s="9">
        <v>70</v>
      </c>
      <c r="G12" s="3">
        <v>35</v>
      </c>
      <c r="H12" s="3">
        <f t="shared" si="0"/>
        <v>32</v>
      </c>
      <c r="I12" s="3">
        <v>25</v>
      </c>
      <c r="J12" s="511">
        <v>28</v>
      </c>
      <c r="AA12" s="80"/>
      <c r="AE12" s="80" t="s">
        <v>282</v>
      </c>
      <c r="AF12" s="19"/>
      <c r="AI12" s="15" t="s">
        <v>529</v>
      </c>
    </row>
    <row r="13" spans="1:58" ht="18.5" x14ac:dyDescent="0.35">
      <c r="A13" s="18">
        <v>6</v>
      </c>
      <c r="B13" s="40" t="s">
        <v>116</v>
      </c>
      <c r="C13" s="7">
        <v>85</v>
      </c>
      <c r="D13" s="7">
        <f>(E13+F13)/2 - 'Relig DB and Renewables'!$R$42</f>
        <v>62.993000000000009</v>
      </c>
      <c r="E13" s="6">
        <v>62</v>
      </c>
      <c r="F13" s="9">
        <v>72</v>
      </c>
      <c r="G13" s="3">
        <v>57</v>
      </c>
      <c r="H13" s="3">
        <f t="shared" si="0"/>
        <v>28</v>
      </c>
      <c r="I13" s="3">
        <v>10</v>
      </c>
      <c r="J13" s="511">
        <v>13</v>
      </c>
      <c r="AA13" s="25"/>
      <c r="AE13" s="25" t="s">
        <v>196</v>
      </c>
      <c r="AL13" s="15" t="s">
        <v>528</v>
      </c>
    </row>
    <row r="14" spans="1:58" ht="18.5" x14ac:dyDescent="0.35">
      <c r="A14" s="18">
        <v>7</v>
      </c>
      <c r="B14" s="40" t="s">
        <v>121</v>
      </c>
      <c r="C14" s="7">
        <v>83</v>
      </c>
      <c r="D14" s="7">
        <f>(E14+F14)/2 - 'Relig DB and Renewables'!$R$39</f>
        <v>66.638000000000005</v>
      </c>
      <c r="E14" s="6">
        <v>64</v>
      </c>
      <c r="F14" s="9">
        <v>73</v>
      </c>
      <c r="G14" s="3">
        <v>50</v>
      </c>
      <c r="H14" s="3">
        <f t="shared" si="0"/>
        <v>33</v>
      </c>
      <c r="I14" s="3">
        <v>10</v>
      </c>
      <c r="J14" s="511">
        <v>14</v>
      </c>
      <c r="AA14" s="76"/>
      <c r="AE14" s="76" t="s">
        <v>59</v>
      </c>
      <c r="AF14" s="18"/>
      <c r="AG14" s="76"/>
      <c r="AH14" s="76"/>
      <c r="AI14" s="76" t="s">
        <v>60</v>
      </c>
      <c r="AJ14" s="79"/>
      <c r="AK14" s="78"/>
      <c r="AL14" s="76" t="s">
        <v>425</v>
      </c>
      <c r="AO14" s="76" t="s">
        <v>198</v>
      </c>
      <c r="AP14" s="81"/>
      <c r="AQ14" s="81"/>
    </row>
    <row r="15" spans="1:58" ht="18.5" x14ac:dyDescent="0.35">
      <c r="A15" s="18">
        <v>8</v>
      </c>
      <c r="B15" s="2" t="s">
        <v>9</v>
      </c>
      <c r="C15" s="3">
        <v>70</v>
      </c>
      <c r="D15" s="7">
        <f>(E15+F15)/2 - 'Relig DB and Renewables'!$R$24</f>
        <v>84.863</v>
      </c>
      <c r="E15" s="8">
        <v>77</v>
      </c>
      <c r="F15" s="9">
        <v>96</v>
      </c>
      <c r="G15" s="3">
        <v>36</v>
      </c>
      <c r="H15" s="3">
        <f t="shared" si="0"/>
        <v>34</v>
      </c>
      <c r="I15" s="3">
        <v>23</v>
      </c>
      <c r="J15" s="511">
        <v>27</v>
      </c>
      <c r="AA15" s="17"/>
      <c r="AE15" s="17" t="s">
        <v>21</v>
      </c>
      <c r="AF15" s="2"/>
      <c r="AG15" s="40">
        <v>7</v>
      </c>
      <c r="AH15" s="17"/>
      <c r="AI15" s="17" t="s">
        <v>15</v>
      </c>
      <c r="AJ15" s="2"/>
      <c r="AK15" s="40">
        <v>36</v>
      </c>
      <c r="AL15" s="18" t="s">
        <v>140</v>
      </c>
      <c r="AN15" s="40">
        <v>59</v>
      </c>
      <c r="AO15" s="17" t="s">
        <v>16</v>
      </c>
      <c r="AP15" s="17"/>
      <c r="AQ15" s="40">
        <v>19</v>
      </c>
    </row>
    <row r="16" spans="1:58" ht="18.5" x14ac:dyDescent="0.35">
      <c r="A16" s="18">
        <v>9</v>
      </c>
      <c r="B16" s="40" t="s">
        <v>126</v>
      </c>
      <c r="C16" s="7">
        <v>58</v>
      </c>
      <c r="D16" s="7">
        <f>(E16+F16)/2 - 'Relig DB and Renewables'!$R$49</f>
        <v>54.488</v>
      </c>
      <c r="E16" s="6">
        <v>47</v>
      </c>
      <c r="F16" s="9">
        <v>55</v>
      </c>
      <c r="G16" s="3">
        <v>29</v>
      </c>
      <c r="H16" s="3">
        <f t="shared" si="0"/>
        <v>29</v>
      </c>
      <c r="I16" s="3">
        <v>25</v>
      </c>
      <c r="J16" s="511">
        <v>39</v>
      </c>
      <c r="AA16" s="17"/>
      <c r="AE16" s="17" t="s">
        <v>52</v>
      </c>
      <c r="AF16" s="2"/>
      <c r="AG16" s="40">
        <v>8</v>
      </c>
      <c r="AH16" s="17"/>
      <c r="AI16" s="17" t="s">
        <v>116</v>
      </c>
      <c r="AJ16" s="2"/>
      <c r="AK16" s="2">
        <v>46</v>
      </c>
      <c r="AL16" s="77" t="s">
        <v>63</v>
      </c>
      <c r="AM16" s="45"/>
      <c r="AN16" s="45">
        <v>65</v>
      </c>
      <c r="AO16" s="17" t="s">
        <v>51</v>
      </c>
      <c r="AP16" s="17"/>
      <c r="AQ16" s="40">
        <v>24</v>
      </c>
    </row>
    <row r="17" spans="1:43" ht="18.5" x14ac:dyDescent="0.35">
      <c r="A17" s="18">
        <v>10</v>
      </c>
      <c r="B17" s="40" t="s">
        <v>127</v>
      </c>
      <c r="C17" s="7">
        <v>83</v>
      </c>
      <c r="D17" s="7">
        <f>(E17+F17)/2 - 'Relig DB and Renewables'!$R$37</f>
        <v>69.067999999999998</v>
      </c>
      <c r="E17" s="6">
        <v>78</v>
      </c>
      <c r="F17" s="9">
        <v>71</v>
      </c>
      <c r="G17" s="3">
        <v>58</v>
      </c>
      <c r="H17" s="3">
        <f t="shared" si="0"/>
        <v>25</v>
      </c>
      <c r="I17" s="3">
        <v>12</v>
      </c>
      <c r="J17" s="511">
        <v>17</v>
      </c>
      <c r="AA17" s="17"/>
      <c r="AE17" s="17" t="s">
        <v>146</v>
      </c>
      <c r="AF17" s="2"/>
      <c r="AG17" s="40">
        <v>10</v>
      </c>
      <c r="AH17" s="17"/>
      <c r="AI17" s="17" t="s">
        <v>109</v>
      </c>
      <c r="AK17" s="2">
        <v>47</v>
      </c>
      <c r="AL17" s="18" t="s">
        <v>121</v>
      </c>
      <c r="AN17" s="2">
        <v>70</v>
      </c>
      <c r="AO17" s="17" t="s">
        <v>32</v>
      </c>
      <c r="AP17" s="2"/>
      <c r="AQ17" s="40">
        <v>57</v>
      </c>
    </row>
    <row r="18" spans="1:43" ht="18.5" x14ac:dyDescent="0.35">
      <c r="A18" s="18">
        <v>11</v>
      </c>
      <c r="B18" s="2" t="s">
        <v>14</v>
      </c>
      <c r="C18" s="3">
        <v>77</v>
      </c>
      <c r="D18" s="7">
        <f>(E18+F18)/2 - 'Relig DB and Renewables'!$R$55</f>
        <v>47.198</v>
      </c>
      <c r="E18" s="6">
        <v>43</v>
      </c>
      <c r="F18" s="9">
        <v>49</v>
      </c>
      <c r="G18" s="3">
        <v>48</v>
      </c>
      <c r="H18" s="3">
        <f t="shared" si="0"/>
        <v>29</v>
      </c>
      <c r="I18" s="3">
        <v>16</v>
      </c>
      <c r="J18" s="511">
        <v>22</v>
      </c>
      <c r="AA18" s="17"/>
      <c r="AE18" s="17" t="s">
        <v>39</v>
      </c>
      <c r="AF18" s="2"/>
      <c r="AG18" s="40">
        <v>15</v>
      </c>
      <c r="AH18" s="17"/>
      <c r="AI18" s="17" t="s">
        <v>127</v>
      </c>
      <c r="AJ18" s="2"/>
      <c r="AK18" s="2">
        <v>52</v>
      </c>
      <c r="AL18" s="18" t="s">
        <v>57</v>
      </c>
      <c r="AN18" s="40">
        <v>84</v>
      </c>
      <c r="AO18" s="17" t="s">
        <v>139</v>
      </c>
      <c r="AP18" s="17"/>
      <c r="AQ18" s="2">
        <v>92</v>
      </c>
    </row>
    <row r="19" spans="1:43" ht="18.5" x14ac:dyDescent="0.35">
      <c r="A19" s="18">
        <v>12</v>
      </c>
      <c r="B19" s="2" t="s">
        <v>15</v>
      </c>
      <c r="C19" s="3">
        <v>74</v>
      </c>
      <c r="D19" s="7">
        <f>(E19+F19)/2 - 'Relig DB and Renewables'!$R$38</f>
        <v>67.853000000000009</v>
      </c>
      <c r="E19" s="6">
        <v>74</v>
      </c>
      <c r="F19" s="9">
        <v>72</v>
      </c>
      <c r="G19" s="3">
        <v>51</v>
      </c>
      <c r="H19" s="3">
        <f t="shared" si="0"/>
        <v>23</v>
      </c>
      <c r="I19" s="3">
        <v>19</v>
      </c>
      <c r="J19" s="511">
        <v>23</v>
      </c>
      <c r="AA19" s="17"/>
      <c r="AE19" s="17" t="s">
        <v>22</v>
      </c>
      <c r="AF19" s="2"/>
      <c r="AG19" s="40">
        <v>17</v>
      </c>
      <c r="AH19" s="17"/>
      <c r="AI19" s="17" t="s">
        <v>31</v>
      </c>
      <c r="AJ19" s="2"/>
      <c r="AK19" s="40">
        <v>62</v>
      </c>
      <c r="AL19" s="76"/>
      <c r="AN19" s="17"/>
      <c r="AO19" s="17" t="s">
        <v>288</v>
      </c>
      <c r="AP19" s="17"/>
      <c r="AQ19" s="2">
        <v>86</v>
      </c>
    </row>
    <row r="20" spans="1:43" ht="18.5" x14ac:dyDescent="0.35">
      <c r="A20" s="18">
        <v>13</v>
      </c>
      <c r="B20" s="2" t="s">
        <v>16</v>
      </c>
      <c r="C20" s="3">
        <v>58</v>
      </c>
      <c r="D20" s="7">
        <f>(E20+F20)/2 - 'Relig DB and Renewables'!$R$64</f>
        <v>36.262999999999998</v>
      </c>
      <c r="E20" s="6">
        <v>37</v>
      </c>
      <c r="F20" s="9">
        <v>32</v>
      </c>
      <c r="G20" s="3">
        <v>35</v>
      </c>
      <c r="H20" s="3">
        <f t="shared" si="0"/>
        <v>23</v>
      </c>
      <c r="I20" s="3">
        <v>21</v>
      </c>
      <c r="J20" s="511">
        <v>39</v>
      </c>
      <c r="AA20" s="17"/>
      <c r="AE20" s="17" t="s">
        <v>24</v>
      </c>
      <c r="AF20" s="2"/>
      <c r="AG20" s="40">
        <v>20</v>
      </c>
      <c r="AH20" s="17"/>
      <c r="AI20" s="77" t="s">
        <v>63</v>
      </c>
      <c r="AJ20" s="45"/>
      <c r="AK20" s="45">
        <v>63</v>
      </c>
      <c r="AL20" s="76" t="s">
        <v>441</v>
      </c>
      <c r="AN20" s="17"/>
      <c r="AO20" s="17"/>
      <c r="AP20" s="75"/>
      <c r="AQ20" s="40"/>
    </row>
    <row r="21" spans="1:43" ht="18.5" x14ac:dyDescent="0.35">
      <c r="A21" s="18">
        <v>14</v>
      </c>
      <c r="B21" s="2" t="s">
        <v>17</v>
      </c>
      <c r="C21" s="3">
        <v>63</v>
      </c>
      <c r="D21" s="7">
        <f>(E21+F21)/2 - 'Relig DB and Renewables'!$R$61</f>
        <v>39.908000000000001</v>
      </c>
      <c r="E21" s="6">
        <v>50</v>
      </c>
      <c r="F21" s="9">
        <v>30</v>
      </c>
      <c r="G21" s="3">
        <v>39</v>
      </c>
      <c r="H21" s="3">
        <f t="shared" si="0"/>
        <v>24</v>
      </c>
      <c r="I21" s="3">
        <v>23</v>
      </c>
      <c r="J21" s="511">
        <v>31</v>
      </c>
      <c r="AA21" s="17"/>
      <c r="AE21" s="17" t="s">
        <v>23</v>
      </c>
      <c r="AF21" s="2"/>
      <c r="AG21" s="40">
        <v>21</v>
      </c>
      <c r="AH21" s="77"/>
      <c r="AI21" s="17" t="s">
        <v>53</v>
      </c>
      <c r="AJ21" s="2"/>
      <c r="AK21" s="40">
        <v>65</v>
      </c>
      <c r="AL21" s="17" t="s">
        <v>18</v>
      </c>
      <c r="AM21" s="2"/>
      <c r="AN21" s="40">
        <v>12</v>
      </c>
      <c r="AO21" s="17"/>
      <c r="AP21" s="2"/>
      <c r="AQ21" s="40"/>
    </row>
    <row r="22" spans="1:43" ht="18.5" x14ac:dyDescent="0.35">
      <c r="A22" s="18">
        <v>15</v>
      </c>
      <c r="B22" s="2" t="s">
        <v>19</v>
      </c>
      <c r="C22" s="3">
        <v>65</v>
      </c>
      <c r="D22" s="7">
        <f>(E22+F22)/2 - 'Relig DB and Renewables'!$R$70</f>
        <v>28.972999999999999</v>
      </c>
      <c r="E22" s="6">
        <v>31</v>
      </c>
      <c r="F22" s="9">
        <v>27</v>
      </c>
      <c r="G22" s="3">
        <v>38</v>
      </c>
      <c r="H22" s="3">
        <f t="shared" si="0"/>
        <v>27</v>
      </c>
      <c r="I22" s="3">
        <v>21</v>
      </c>
      <c r="J22" s="511">
        <v>30</v>
      </c>
      <c r="AA22" s="17"/>
      <c r="AE22" s="17" t="s">
        <v>126</v>
      </c>
      <c r="AF22" s="2"/>
      <c r="AG22" s="40">
        <v>23</v>
      </c>
      <c r="AH22" s="17"/>
      <c r="AI22" s="2" t="s">
        <v>286</v>
      </c>
      <c r="AJ22" s="2"/>
      <c r="AK22" s="40">
        <v>73</v>
      </c>
      <c r="AL22" s="17" t="s">
        <v>13</v>
      </c>
      <c r="AM22" s="75"/>
      <c r="AN22" s="40">
        <v>22</v>
      </c>
      <c r="AO22" s="17"/>
      <c r="AP22" s="17"/>
      <c r="AQ22" s="40"/>
    </row>
    <row r="23" spans="1:43" ht="18.5" x14ac:dyDescent="0.35">
      <c r="A23" s="18">
        <v>16</v>
      </c>
      <c r="B23" s="2" t="s">
        <v>24</v>
      </c>
      <c r="C23" s="3">
        <v>58</v>
      </c>
      <c r="D23" s="7">
        <f>(E23+F23)/2 - 'Relig DB and Renewables'!$R$62</f>
        <v>38.692999999999998</v>
      </c>
      <c r="E23" s="6">
        <v>40</v>
      </c>
      <c r="F23" s="9">
        <v>40</v>
      </c>
      <c r="G23" s="3">
        <v>31</v>
      </c>
      <c r="H23" s="3">
        <f t="shared" si="0"/>
        <v>27</v>
      </c>
      <c r="I23" s="3">
        <v>22</v>
      </c>
      <c r="J23" s="511">
        <v>36</v>
      </c>
      <c r="AA23" s="17"/>
      <c r="AE23" s="17" t="s">
        <v>38</v>
      </c>
      <c r="AF23" s="75"/>
      <c r="AG23" s="40">
        <v>26</v>
      </c>
      <c r="AH23" s="17"/>
      <c r="AI23" s="2" t="s">
        <v>287</v>
      </c>
      <c r="AJ23" s="2"/>
      <c r="AK23" s="40">
        <v>152</v>
      </c>
      <c r="AL23" s="77" t="s">
        <v>63</v>
      </c>
      <c r="AM23" s="45"/>
      <c r="AN23" s="45">
        <v>26</v>
      </c>
      <c r="AO23" s="17"/>
      <c r="AP23" s="17"/>
      <c r="AQ23" s="40"/>
    </row>
    <row r="24" spans="1:43" ht="18.5" x14ac:dyDescent="0.35">
      <c r="A24" s="18">
        <v>17</v>
      </c>
      <c r="B24" s="2" t="s">
        <v>20</v>
      </c>
      <c r="C24" s="3">
        <v>57</v>
      </c>
      <c r="D24" s="7">
        <f>(E24+F24)/2 - 'Relig DB and Renewables'!$R$63</f>
        <v>37.478000000000002</v>
      </c>
      <c r="E24" s="6">
        <v>45</v>
      </c>
      <c r="F24" s="9">
        <v>28</v>
      </c>
      <c r="G24" s="3">
        <v>29</v>
      </c>
      <c r="H24" s="3">
        <f t="shared" si="0"/>
        <v>28</v>
      </c>
      <c r="I24" s="3">
        <v>24</v>
      </c>
      <c r="J24" s="511">
        <v>39</v>
      </c>
      <c r="AA24" s="77"/>
      <c r="AE24" s="77" t="s">
        <v>63</v>
      </c>
      <c r="AF24" s="45"/>
      <c r="AG24" s="45">
        <v>26.5</v>
      </c>
      <c r="AH24" s="17"/>
      <c r="AI24" s="17"/>
      <c r="AJ24" s="2"/>
      <c r="AK24" s="40"/>
      <c r="AL24" s="17" t="s">
        <v>40</v>
      </c>
      <c r="AM24" s="17"/>
      <c r="AN24" s="2">
        <v>30</v>
      </c>
      <c r="AO24" s="17"/>
      <c r="AP24" s="40"/>
    </row>
    <row r="25" spans="1:43" ht="18.5" x14ac:dyDescent="0.35">
      <c r="A25" s="18">
        <v>18</v>
      </c>
      <c r="B25" s="2" t="s">
        <v>21</v>
      </c>
      <c r="C25" s="3">
        <v>42</v>
      </c>
      <c r="D25" s="7">
        <f>(E25+F25)/2 - 'Relig DB and Renewables'!$R$69</f>
        <v>30.188000000000002</v>
      </c>
      <c r="E25" s="6">
        <v>38</v>
      </c>
      <c r="F25" s="9">
        <v>21</v>
      </c>
      <c r="G25" s="3">
        <v>20</v>
      </c>
      <c r="H25" s="3">
        <f t="shared" si="0"/>
        <v>22</v>
      </c>
      <c r="I25" s="3">
        <v>29</v>
      </c>
      <c r="J25" s="511">
        <v>52</v>
      </c>
      <c r="AA25" s="17"/>
      <c r="AE25" s="17" t="s">
        <v>19</v>
      </c>
      <c r="AF25" s="2"/>
      <c r="AG25" s="40">
        <v>27</v>
      </c>
      <c r="AH25" s="17"/>
      <c r="AI25" s="76" t="s">
        <v>433</v>
      </c>
      <c r="AJ25" s="2"/>
      <c r="AK25" s="40"/>
      <c r="AL25" s="17" t="s">
        <v>45</v>
      </c>
      <c r="AM25" s="17"/>
      <c r="AN25" s="40">
        <v>34</v>
      </c>
    </row>
    <row r="26" spans="1:43" ht="18.5" x14ac:dyDescent="0.35">
      <c r="A26" s="18">
        <v>19</v>
      </c>
      <c r="B26" s="2" t="s">
        <v>22</v>
      </c>
      <c r="C26" s="3">
        <v>50</v>
      </c>
      <c r="D26" s="7">
        <f>(E26+F26)/2 - 'Relig DB and Renewables'!$R$74</f>
        <v>24.113</v>
      </c>
      <c r="E26" s="6">
        <v>27</v>
      </c>
      <c r="F26" s="9">
        <v>17</v>
      </c>
      <c r="G26" s="3">
        <v>27</v>
      </c>
      <c r="H26" s="3">
        <f t="shared" si="0"/>
        <v>23</v>
      </c>
      <c r="I26" s="3">
        <v>24</v>
      </c>
      <c r="J26" s="511">
        <v>46</v>
      </c>
      <c r="AA26" s="17"/>
      <c r="AE26" s="17" t="s">
        <v>17</v>
      </c>
      <c r="AF26" s="40"/>
      <c r="AG26" s="40">
        <v>28</v>
      </c>
      <c r="AH26" s="17"/>
      <c r="AI26" s="17" t="s">
        <v>11</v>
      </c>
      <c r="AJ26" s="2"/>
      <c r="AK26" s="40">
        <v>4</v>
      </c>
      <c r="AL26" s="17"/>
      <c r="AM26" s="17"/>
      <c r="AN26" s="2"/>
    </row>
    <row r="27" spans="1:43" ht="18.5" x14ac:dyDescent="0.35">
      <c r="A27" s="18">
        <v>20</v>
      </c>
      <c r="B27" s="2" t="s">
        <v>23</v>
      </c>
      <c r="C27" s="3">
        <v>53</v>
      </c>
      <c r="D27" s="7">
        <f>(E27+F27)/2 - 'Relig DB and Renewables'!$R$71</f>
        <v>27.757999999999999</v>
      </c>
      <c r="E27" s="6">
        <v>39</v>
      </c>
      <c r="F27" s="9">
        <v>19</v>
      </c>
      <c r="G27" s="3">
        <v>29</v>
      </c>
      <c r="H27" s="3">
        <f t="shared" si="0"/>
        <v>24</v>
      </c>
      <c r="I27" s="3">
        <v>30</v>
      </c>
      <c r="J27" s="511">
        <v>41</v>
      </c>
      <c r="AA27" s="17"/>
      <c r="AE27" s="17" t="s">
        <v>20</v>
      </c>
      <c r="AF27" s="75"/>
      <c r="AG27" s="40">
        <v>29</v>
      </c>
      <c r="AH27" s="78"/>
      <c r="AI27" s="17" t="s">
        <v>9</v>
      </c>
      <c r="AJ27" s="2"/>
      <c r="AK27" s="40">
        <v>50</v>
      </c>
    </row>
    <row r="28" spans="1:43" ht="18.5" x14ac:dyDescent="0.35">
      <c r="A28" s="18">
        <v>21</v>
      </c>
      <c r="B28" s="2" t="s">
        <v>146</v>
      </c>
      <c r="C28" s="3">
        <v>55</v>
      </c>
      <c r="D28" s="7">
        <f>(E28+F28)/2 - 'Relig DB and Renewables'!$R$59</f>
        <v>42.338000000000001</v>
      </c>
      <c r="E28" s="8">
        <v>42</v>
      </c>
      <c r="F28" s="9">
        <v>41</v>
      </c>
      <c r="G28" s="3">
        <v>26</v>
      </c>
      <c r="H28" s="3">
        <f t="shared" si="0"/>
        <v>29</v>
      </c>
      <c r="I28" s="3">
        <v>29</v>
      </c>
      <c r="J28" s="511">
        <v>42</v>
      </c>
      <c r="AA28" s="17"/>
      <c r="AE28" s="17" t="s">
        <v>14</v>
      </c>
      <c r="AF28" s="2"/>
      <c r="AG28" s="40">
        <v>37</v>
      </c>
      <c r="AH28" s="75"/>
      <c r="AI28" s="77" t="s">
        <v>63</v>
      </c>
      <c r="AJ28" s="45"/>
      <c r="AK28" s="45">
        <v>100</v>
      </c>
      <c r="AM28" s="76"/>
      <c r="AN28" s="78"/>
    </row>
    <row r="29" spans="1:43" ht="18.5" x14ac:dyDescent="0.35">
      <c r="A29" s="18">
        <v>22</v>
      </c>
      <c r="B29" s="2" t="s">
        <v>31</v>
      </c>
      <c r="C29" s="3">
        <v>84</v>
      </c>
      <c r="D29" s="7">
        <f>(E29+F29)/2 - 'Relig DB and Renewables'!$R$23</f>
        <v>86.078000000000003</v>
      </c>
      <c r="E29" s="6">
        <v>91</v>
      </c>
      <c r="F29" s="9">
        <v>84</v>
      </c>
      <c r="G29" s="3">
        <v>55</v>
      </c>
      <c r="H29" s="3">
        <f t="shared" si="0"/>
        <v>29</v>
      </c>
      <c r="I29" s="3">
        <v>11</v>
      </c>
      <c r="J29" s="511">
        <v>15</v>
      </c>
      <c r="AA29" s="17"/>
      <c r="AE29" s="17" t="s">
        <v>62</v>
      </c>
      <c r="AF29" s="75"/>
      <c r="AG29" s="40">
        <v>40</v>
      </c>
      <c r="AH29" s="2"/>
      <c r="AI29" s="17" t="s">
        <v>49</v>
      </c>
      <c r="AJ29" s="17"/>
      <c r="AK29" s="40">
        <v>122</v>
      </c>
      <c r="AM29" s="17"/>
      <c r="AN29" s="17"/>
    </row>
    <row r="30" spans="1:43" ht="18.5" x14ac:dyDescent="0.35">
      <c r="A30" s="18">
        <v>23</v>
      </c>
      <c r="B30" s="2" t="s">
        <v>57</v>
      </c>
      <c r="C30" s="3">
        <v>75</v>
      </c>
      <c r="D30" s="7">
        <f>(E30+F30)/2 - 'Relig DB and Renewables'!$R$26</f>
        <v>82.433000000000007</v>
      </c>
      <c r="E30" s="6">
        <v>83</v>
      </c>
      <c r="F30" s="9">
        <v>87</v>
      </c>
      <c r="G30" s="3">
        <v>48</v>
      </c>
      <c r="H30" s="3">
        <f t="shared" si="0"/>
        <v>27</v>
      </c>
      <c r="I30" s="3">
        <v>16</v>
      </c>
      <c r="J30" s="511">
        <v>23</v>
      </c>
      <c r="AA30" s="2"/>
      <c r="AE30" s="17"/>
      <c r="AF30" s="17"/>
      <c r="AG30" s="2"/>
      <c r="AH30" s="2"/>
      <c r="AI30" s="17"/>
      <c r="AJ30" s="75"/>
      <c r="AL30" s="17"/>
      <c r="AM30" s="17"/>
    </row>
    <row r="31" spans="1:43" ht="18.5" x14ac:dyDescent="0.35">
      <c r="A31" s="18">
        <v>24</v>
      </c>
      <c r="B31" s="2" t="s">
        <v>32</v>
      </c>
      <c r="C31" s="3">
        <v>87</v>
      </c>
      <c r="D31" s="7">
        <f>(E31+F31)/2 - 'Relig DB and Renewables'!$R$29</f>
        <v>78.787999999999997</v>
      </c>
      <c r="E31" s="8">
        <v>85</v>
      </c>
      <c r="F31" s="9">
        <v>82</v>
      </c>
      <c r="G31" s="3">
        <v>64</v>
      </c>
      <c r="H31" s="3">
        <f t="shared" si="0"/>
        <v>23</v>
      </c>
      <c r="I31" s="3">
        <v>8</v>
      </c>
      <c r="J31" s="511">
        <v>12</v>
      </c>
      <c r="AG31" s="369" t="s">
        <v>530</v>
      </c>
      <c r="AH31" s="23"/>
    </row>
    <row r="32" spans="1:43" ht="18.5" x14ac:dyDescent="0.35">
      <c r="A32" s="18">
        <v>25</v>
      </c>
      <c r="B32" s="2" t="s">
        <v>53</v>
      </c>
      <c r="C32" s="3">
        <v>82</v>
      </c>
      <c r="D32" s="7">
        <f>(E32+F32)/2 - 'Relig DB and Renewables'!$R$52</f>
        <v>50.843000000000004</v>
      </c>
      <c r="E32" s="6">
        <v>61</v>
      </c>
      <c r="F32" s="9">
        <v>34</v>
      </c>
      <c r="G32" s="3">
        <v>51</v>
      </c>
      <c r="H32" s="3">
        <f t="shared" si="0"/>
        <v>31</v>
      </c>
      <c r="I32" s="3">
        <v>11</v>
      </c>
      <c r="J32" s="511">
        <v>16</v>
      </c>
      <c r="AE32" s="241"/>
      <c r="AG32" s="23"/>
      <c r="AH32" s="60" t="s">
        <v>533</v>
      </c>
      <c r="AI32" s="370" t="s">
        <v>534</v>
      </c>
      <c r="AJ32" s="45"/>
      <c r="AK32" s="45"/>
    </row>
    <row r="33" spans="1:36" ht="18.5" x14ac:dyDescent="0.35">
      <c r="A33" s="18">
        <v>26</v>
      </c>
      <c r="B33" s="40" t="s">
        <v>45</v>
      </c>
      <c r="C33" s="3">
        <v>70</v>
      </c>
      <c r="D33" s="7">
        <f>(E33+F33)/2 - 'Relig DB and Renewables'!$R$60</f>
        <v>41.123000000000005</v>
      </c>
      <c r="E33" s="6">
        <v>40</v>
      </c>
      <c r="F33" s="9">
        <v>43</v>
      </c>
      <c r="G33" s="3">
        <v>24</v>
      </c>
      <c r="H33" s="3">
        <f t="shared" si="0"/>
        <v>46</v>
      </c>
      <c r="I33" s="3">
        <v>23</v>
      </c>
      <c r="J33" s="511">
        <v>27</v>
      </c>
      <c r="AF33" s="2"/>
      <c r="AG33" s="60" t="s">
        <v>531</v>
      </c>
      <c r="AH33" s="20" t="s">
        <v>532</v>
      </c>
      <c r="AJ33" s="9"/>
    </row>
    <row r="34" spans="1:36" ht="18.5" x14ac:dyDescent="0.35">
      <c r="A34" s="18">
        <v>27</v>
      </c>
      <c r="B34" s="2" t="s">
        <v>52</v>
      </c>
      <c r="C34" s="3">
        <v>71</v>
      </c>
      <c r="D34" s="7">
        <f>(E34+F34)/2 - 'Relig DB and Renewables'!$R$50</f>
        <v>53.273000000000003</v>
      </c>
      <c r="E34" s="6">
        <v>44</v>
      </c>
      <c r="F34" s="9">
        <v>54</v>
      </c>
      <c r="G34" s="3">
        <v>45</v>
      </c>
      <c r="H34" s="3">
        <f t="shared" si="0"/>
        <v>26</v>
      </c>
      <c r="I34" s="3">
        <v>20</v>
      </c>
      <c r="J34" s="511">
        <v>27</v>
      </c>
      <c r="AD34" s="2"/>
      <c r="AE34" s="3"/>
      <c r="AF34" s="7"/>
      <c r="AG34" s="41"/>
      <c r="AH34" s="9"/>
    </row>
    <row r="35" spans="1:36" ht="18.5" x14ac:dyDescent="0.35">
      <c r="A35" s="18">
        <v>28</v>
      </c>
      <c r="B35" s="2" t="s">
        <v>51</v>
      </c>
      <c r="C35" s="3">
        <v>63</v>
      </c>
      <c r="D35" s="7">
        <f>(E35+F35)/2 - 'Relig DB and Renewables'!$R$58</f>
        <v>43.552999999999997</v>
      </c>
      <c r="E35" s="6">
        <v>43</v>
      </c>
      <c r="F35" s="9">
        <v>42</v>
      </c>
      <c r="G35" s="3">
        <v>37</v>
      </c>
      <c r="H35" s="3">
        <f t="shared" si="0"/>
        <v>26</v>
      </c>
      <c r="I35" s="3">
        <v>22</v>
      </c>
      <c r="J35" s="511">
        <v>34</v>
      </c>
      <c r="AD35" s="2"/>
      <c r="AE35" s="3"/>
      <c r="AF35" s="7"/>
      <c r="AG35" s="8"/>
      <c r="AH35" s="9"/>
    </row>
    <row r="36" spans="1:36" ht="18.5" x14ac:dyDescent="0.35">
      <c r="A36" s="18">
        <v>29</v>
      </c>
      <c r="B36" s="40" t="s">
        <v>139</v>
      </c>
      <c r="C36" s="3">
        <v>87</v>
      </c>
      <c r="D36" s="7">
        <f>(E36+F36)/2 - 'Relig DB and Renewables'!$R$34</f>
        <v>72.713000000000008</v>
      </c>
      <c r="E36" s="4">
        <v>68</v>
      </c>
      <c r="F36" s="9">
        <v>85</v>
      </c>
      <c r="G36" s="3">
        <v>60</v>
      </c>
      <c r="H36" s="3">
        <f t="shared" si="0"/>
        <v>27</v>
      </c>
      <c r="I36" s="3">
        <v>9</v>
      </c>
      <c r="J36" s="511">
        <v>38</v>
      </c>
    </row>
    <row r="37" spans="1:36" ht="18.5" x14ac:dyDescent="0.35">
      <c r="A37" s="18">
        <v>30</v>
      </c>
      <c r="B37" s="2" t="s">
        <v>38</v>
      </c>
      <c r="C37" s="3">
        <v>54</v>
      </c>
      <c r="D37" s="7">
        <f>(E37+F37)/2 - 'Relig DB and Renewables'!$R$65</f>
        <v>35.048000000000002</v>
      </c>
      <c r="E37" s="6">
        <v>36</v>
      </c>
      <c r="F37" s="9">
        <v>33</v>
      </c>
      <c r="G37" s="3">
        <v>25</v>
      </c>
      <c r="H37" s="3">
        <f t="shared" si="0"/>
        <v>29</v>
      </c>
      <c r="I37" s="3">
        <v>29</v>
      </c>
      <c r="J37" s="511">
        <v>41</v>
      </c>
    </row>
    <row r="38" spans="1:36" ht="18.5" x14ac:dyDescent="0.35">
      <c r="A38" s="18">
        <v>31</v>
      </c>
      <c r="B38" s="2" t="s">
        <v>39</v>
      </c>
      <c r="C38" s="3">
        <v>41</v>
      </c>
      <c r="D38" s="7">
        <f>(E38+F38)/2 - 'Relig DB and Renewables'!$R$66</f>
        <v>33.832999999999998</v>
      </c>
      <c r="E38" s="8">
        <v>34</v>
      </c>
      <c r="F38" s="9">
        <v>33</v>
      </c>
      <c r="G38" s="3">
        <v>13</v>
      </c>
      <c r="H38" s="3">
        <f t="shared" si="0"/>
        <v>28</v>
      </c>
      <c r="I38" s="3">
        <v>35</v>
      </c>
      <c r="J38" s="511">
        <v>54</v>
      </c>
    </row>
    <row r="39" spans="1:36" ht="18.5" x14ac:dyDescent="0.35">
      <c r="A39" s="18">
        <v>32</v>
      </c>
      <c r="B39" s="2" t="s">
        <v>40</v>
      </c>
      <c r="C39" s="3">
        <v>65</v>
      </c>
      <c r="D39" s="7">
        <f>(E39+F39)/2 - 'Relig DB and Renewables'!$R$67</f>
        <v>32.618000000000002</v>
      </c>
      <c r="E39" s="6">
        <v>40</v>
      </c>
      <c r="F39" s="9">
        <v>24</v>
      </c>
      <c r="G39" s="3">
        <v>30</v>
      </c>
      <c r="H39" s="3">
        <f t="shared" si="0"/>
        <v>35</v>
      </c>
      <c r="I39" s="3">
        <v>22</v>
      </c>
      <c r="J39" s="511">
        <v>28</v>
      </c>
    </row>
    <row r="40" spans="1:36" ht="18.5" x14ac:dyDescent="0.35">
      <c r="A40" s="18">
        <v>33</v>
      </c>
      <c r="B40" s="2" t="s">
        <v>42</v>
      </c>
      <c r="C40" s="3">
        <v>55</v>
      </c>
      <c r="D40" s="7">
        <f>(E40+F40)/2 - 'Relig DB and Renewables'!$R$73</f>
        <v>25.327999999999999</v>
      </c>
      <c r="E40" s="6">
        <v>28</v>
      </c>
      <c r="F40" s="9">
        <v>21</v>
      </c>
      <c r="G40" s="3">
        <v>22</v>
      </c>
      <c r="H40" s="3">
        <f t="shared" si="0"/>
        <v>33</v>
      </c>
      <c r="I40" s="3">
        <v>29</v>
      </c>
      <c r="J40" s="511">
        <v>41</v>
      </c>
    </row>
    <row r="41" spans="1:36" ht="18.5" x14ac:dyDescent="0.35">
      <c r="A41" s="18">
        <v>34</v>
      </c>
      <c r="B41" s="40" t="s">
        <v>140</v>
      </c>
      <c r="C41" s="7">
        <v>90</v>
      </c>
      <c r="D41" s="7">
        <f>(E41+F41)/2 - 'Relig DB and Renewables'!$R$41</f>
        <v>64.207999999999998</v>
      </c>
      <c r="E41" s="41">
        <v>66</v>
      </c>
      <c r="F41" s="9">
        <v>70</v>
      </c>
      <c r="G41" s="3">
        <v>71</v>
      </c>
      <c r="H41" s="3">
        <f t="shared" si="0"/>
        <v>19</v>
      </c>
      <c r="I41" s="3">
        <v>5</v>
      </c>
      <c r="J41" s="511">
        <v>8</v>
      </c>
    </row>
    <row r="42" spans="1:36" ht="18.5" x14ac:dyDescent="0.35">
      <c r="A42" s="18">
        <v>35</v>
      </c>
      <c r="B42" s="2" t="s">
        <v>286</v>
      </c>
      <c r="C42" s="3">
        <v>83</v>
      </c>
      <c r="D42" s="7">
        <f>(E42+F42)/2 - 'Relig DB and Renewables'!$R$51</f>
        <v>52.058000000000007</v>
      </c>
      <c r="E42" s="41">
        <v>57</v>
      </c>
      <c r="F42" s="9">
        <v>39</v>
      </c>
      <c r="G42" s="3">
        <v>50</v>
      </c>
      <c r="H42" s="3">
        <f t="shared" si="0"/>
        <v>33</v>
      </c>
      <c r="I42" s="3">
        <v>12</v>
      </c>
      <c r="J42" s="511">
        <v>15</v>
      </c>
      <c r="L42" s="19" t="s">
        <v>298</v>
      </c>
      <c r="M42" s="19"/>
      <c r="N42" s="124"/>
      <c r="O42" t="s">
        <v>235</v>
      </c>
      <c r="R42" s="128"/>
      <c r="S42" t="s">
        <v>440</v>
      </c>
      <c r="W42" s="131"/>
      <c r="X42" t="s">
        <v>280</v>
      </c>
    </row>
    <row r="43" spans="1:36" ht="18.5" x14ac:dyDescent="0.35">
      <c r="A43" s="18">
        <v>36</v>
      </c>
      <c r="B43" s="2" t="s">
        <v>287</v>
      </c>
      <c r="C43" s="3">
        <v>77</v>
      </c>
      <c r="D43" s="7">
        <f>(E43+F43)/2 - 'Relig DB and Renewables'!$R$44</f>
        <v>60.563000000000002</v>
      </c>
      <c r="E43" s="41">
        <v>77</v>
      </c>
      <c r="F43" s="9">
        <v>47</v>
      </c>
      <c r="G43" s="3">
        <v>33</v>
      </c>
      <c r="H43" s="3">
        <f t="shared" si="0"/>
        <v>44</v>
      </c>
      <c r="I43" s="3">
        <v>15</v>
      </c>
      <c r="J43" s="511">
        <v>20</v>
      </c>
      <c r="L43" s="133" t="s">
        <v>299</v>
      </c>
      <c r="N43" s="125"/>
      <c r="O43" t="s">
        <v>236</v>
      </c>
      <c r="R43" s="129"/>
      <c r="S43" t="s">
        <v>439</v>
      </c>
      <c r="W43" s="132"/>
      <c r="X43" t="s">
        <v>239</v>
      </c>
    </row>
    <row r="44" spans="1:36" ht="18.5" x14ac:dyDescent="0.35">
      <c r="A44" s="18">
        <v>37</v>
      </c>
      <c r="B44" s="2" t="s">
        <v>288</v>
      </c>
      <c r="C44" s="3">
        <v>90</v>
      </c>
      <c r="D44" s="7">
        <f>(E44+F44)/2 - 'Relig DB and Renewables'!$R$18</f>
        <v>92.153000000000006</v>
      </c>
      <c r="E44" s="8">
        <v>91</v>
      </c>
      <c r="F44" s="9">
        <v>94</v>
      </c>
      <c r="G44" s="3">
        <v>59</v>
      </c>
      <c r="H44" s="3">
        <f t="shared" si="0"/>
        <v>31</v>
      </c>
      <c r="I44" s="3">
        <v>7</v>
      </c>
      <c r="J44" s="511">
        <v>9</v>
      </c>
      <c r="L44" s="291"/>
      <c r="N44" s="126"/>
      <c r="O44" t="s">
        <v>428</v>
      </c>
      <c r="R44" s="283"/>
      <c r="S44" t="s">
        <v>438</v>
      </c>
      <c r="W44" s="130"/>
      <c r="X44" s="290" t="s">
        <v>283</v>
      </c>
      <c r="Y44" s="289"/>
      <c r="Z44" s="84"/>
    </row>
    <row r="45" spans="1:36" ht="18.5" x14ac:dyDescent="0.35">
      <c r="E45" s="12" t="s">
        <v>356</v>
      </c>
      <c r="L45" s="134"/>
      <c r="N45" s="127"/>
      <c r="O45" t="s">
        <v>428</v>
      </c>
      <c r="R45" s="280"/>
      <c r="S45" t="s">
        <v>437</v>
      </c>
      <c r="W45" s="285"/>
      <c r="Z45" s="15"/>
      <c r="AA45" s="76"/>
    </row>
    <row r="46" spans="1:36" x14ac:dyDescent="0.35">
      <c r="E46" s="10" t="s">
        <v>436</v>
      </c>
      <c r="R46" s="177" t="s">
        <v>301</v>
      </c>
      <c r="S46" s="177"/>
      <c r="T46" s="177" t="s">
        <v>302</v>
      </c>
      <c r="U46" s="177"/>
      <c r="V46" s="177" t="s">
        <v>303</v>
      </c>
      <c r="W46" s="177"/>
      <c r="X46" s="177" t="s">
        <v>304</v>
      </c>
    </row>
    <row r="47" spans="1:36" ht="15.5" x14ac:dyDescent="0.35">
      <c r="L47" s="182" t="s">
        <v>300</v>
      </c>
      <c r="M47" s="179">
        <f>CORREL(C8:C44,D8:D44)</f>
        <v>0.76500187250456297</v>
      </c>
      <c r="N47" s="177"/>
      <c r="O47" s="177"/>
      <c r="P47" s="177"/>
      <c r="Q47" s="177"/>
      <c r="R47" s="180">
        <f>M47/SQRT((1-M47^2)/(X47-2))</f>
        <v>7.0273524264821932</v>
      </c>
      <c r="S47" s="180"/>
      <c r="T47" s="181">
        <f>TDIST(ABS(R47), (X47-2), 2)</f>
        <v>3.5223783775540546E-8</v>
      </c>
      <c r="U47" s="180"/>
      <c r="V47" s="180">
        <f>_xlfn.T.INV.2T(0.05, (X47-2))</f>
        <v>2.0301079282503438</v>
      </c>
      <c r="W47" s="180"/>
      <c r="X47" s="177">
        <f>ROWS(C8:C44)</f>
        <v>37</v>
      </c>
    </row>
    <row r="48" spans="1:36" ht="15.5" x14ac:dyDescent="0.35">
      <c r="A48" s="287"/>
      <c r="B48" s="293" t="s">
        <v>448</v>
      </c>
      <c r="C48" s="294" t="s">
        <v>434</v>
      </c>
      <c r="D48" s="17"/>
      <c r="E48" s="17"/>
      <c r="F48" s="17"/>
      <c r="G48" s="17"/>
      <c r="H48" s="17"/>
      <c r="I48" s="17"/>
      <c r="J48" s="18"/>
      <c r="K48" s="18"/>
      <c r="L48" s="18"/>
      <c r="M48" s="18"/>
      <c r="N48" s="18"/>
      <c r="O48" s="18"/>
      <c r="P48" s="18"/>
      <c r="Q48" s="18"/>
      <c r="R48" s="18"/>
      <c r="S48" s="18"/>
      <c r="T48" s="18"/>
      <c r="U48" s="18"/>
      <c r="V48" s="18"/>
    </row>
    <row r="49" spans="1:22" ht="15.5" x14ac:dyDescent="0.35">
      <c r="A49" s="296"/>
      <c r="B49" s="297"/>
      <c r="C49" s="294"/>
      <c r="D49" s="17"/>
      <c r="E49" s="17"/>
      <c r="F49" s="17"/>
      <c r="G49" s="17"/>
      <c r="H49" s="17"/>
      <c r="I49" s="17"/>
      <c r="J49" s="18"/>
      <c r="K49" s="18"/>
      <c r="L49" s="18"/>
      <c r="M49" s="18"/>
      <c r="N49" s="18"/>
      <c r="O49" s="18"/>
      <c r="P49" s="18"/>
      <c r="Q49" s="18"/>
      <c r="R49" s="18"/>
      <c r="S49" s="18"/>
      <c r="T49" s="18"/>
      <c r="U49" s="18"/>
      <c r="V49" s="18"/>
    </row>
    <row r="50" spans="1:22" ht="23.5" x14ac:dyDescent="0.35">
      <c r="A50" s="302" t="s">
        <v>452</v>
      </c>
      <c r="B50" s="303"/>
      <c r="C50" s="304"/>
      <c r="D50" s="305"/>
      <c r="E50" s="305"/>
      <c r="F50" s="17"/>
      <c r="G50" s="17"/>
      <c r="H50" s="17"/>
      <c r="I50" s="17"/>
      <c r="J50" s="18"/>
      <c r="K50" s="18"/>
      <c r="L50" s="18"/>
      <c r="M50" s="18"/>
      <c r="N50" s="18"/>
      <c r="O50" s="18"/>
      <c r="P50" s="18"/>
      <c r="Q50" s="18"/>
      <c r="R50" s="18"/>
      <c r="S50" s="18"/>
      <c r="T50" s="18"/>
      <c r="U50" s="18"/>
      <c r="V50" s="18"/>
    </row>
    <row r="51" spans="1:22" ht="15.5" x14ac:dyDescent="0.35">
      <c r="A51" s="18" t="s">
        <v>453</v>
      </c>
      <c r="B51" s="297"/>
      <c r="C51" s="294"/>
      <c r="D51" s="17"/>
      <c r="E51" s="17"/>
      <c r="F51" s="17"/>
      <c r="G51" s="17"/>
      <c r="H51" s="17"/>
      <c r="I51" s="17"/>
      <c r="J51" s="18"/>
      <c r="K51" s="18"/>
      <c r="L51" s="18"/>
      <c r="M51" s="18"/>
      <c r="N51" s="18"/>
      <c r="O51" s="18"/>
      <c r="P51" s="18"/>
      <c r="Q51" s="18"/>
      <c r="R51" s="18"/>
      <c r="S51" s="18"/>
      <c r="T51" s="18"/>
      <c r="U51" s="18"/>
      <c r="V51" s="18"/>
    </row>
    <row r="52" spans="1:22" ht="15.5" x14ac:dyDescent="0.35">
      <c r="A52" s="18" t="s">
        <v>454</v>
      </c>
      <c r="B52" s="297"/>
      <c r="C52" s="294"/>
      <c r="D52" s="17"/>
      <c r="E52" s="17"/>
      <c r="F52" s="17"/>
      <c r="G52" s="17"/>
      <c r="H52" s="17"/>
      <c r="I52" s="17"/>
      <c r="J52" s="18"/>
      <c r="K52" s="18"/>
      <c r="L52" s="18"/>
      <c r="M52" s="18"/>
      <c r="N52" s="18"/>
      <c r="O52" s="18"/>
      <c r="P52" s="18"/>
      <c r="Q52" s="18"/>
      <c r="R52" s="18"/>
      <c r="S52" s="18"/>
      <c r="T52" s="18"/>
      <c r="U52" s="18"/>
      <c r="V52" s="18"/>
    </row>
    <row r="53" spans="1:22" ht="15.5" x14ac:dyDescent="0.35">
      <c r="A53" s="296"/>
      <c r="B53" s="297"/>
      <c r="C53" s="294"/>
      <c r="D53" s="17"/>
      <c r="E53" s="17"/>
      <c r="F53" s="17"/>
      <c r="G53" s="17"/>
      <c r="H53" s="17"/>
      <c r="I53" s="17"/>
      <c r="J53" s="18"/>
      <c r="K53" s="18"/>
      <c r="L53" s="18"/>
      <c r="M53" s="18"/>
      <c r="N53" s="18"/>
      <c r="O53" s="18"/>
      <c r="P53" s="18"/>
      <c r="Q53" s="18"/>
      <c r="R53" s="18"/>
      <c r="S53" s="18"/>
      <c r="T53" s="18"/>
      <c r="U53" s="18"/>
      <c r="V53" s="18"/>
    </row>
    <row r="54" spans="1:22" ht="15.5" x14ac:dyDescent="0.35">
      <c r="A54" s="296"/>
      <c r="B54" s="297"/>
      <c r="C54" s="294"/>
      <c r="D54" s="17"/>
      <c r="E54" s="17"/>
      <c r="F54" s="17"/>
      <c r="G54" s="17"/>
      <c r="H54" s="17"/>
      <c r="I54" s="17"/>
      <c r="J54" s="18"/>
      <c r="K54" s="18"/>
      <c r="L54" s="18"/>
      <c r="M54" s="18"/>
      <c r="N54" s="18"/>
      <c r="O54" s="18"/>
      <c r="P54" s="18"/>
      <c r="Q54" s="18"/>
      <c r="R54" s="18"/>
      <c r="S54" s="18"/>
      <c r="T54" s="18"/>
      <c r="U54" s="18"/>
      <c r="V54" s="18"/>
    </row>
    <row r="55" spans="1:22" ht="15.5" x14ac:dyDescent="0.35">
      <c r="A55" s="296"/>
      <c r="B55" s="297"/>
      <c r="C55" s="294"/>
      <c r="D55" s="17"/>
      <c r="E55" s="17"/>
      <c r="F55" s="17"/>
      <c r="G55" s="17"/>
      <c r="H55" s="17"/>
      <c r="I55" s="17"/>
      <c r="J55" s="18"/>
      <c r="K55" s="18"/>
      <c r="L55" s="18"/>
      <c r="M55" s="18"/>
      <c r="N55" s="18"/>
      <c r="O55" s="18"/>
      <c r="P55" s="18"/>
      <c r="Q55" s="18"/>
      <c r="R55" s="18"/>
      <c r="S55" s="18"/>
      <c r="T55" s="18"/>
      <c r="U55" s="18"/>
      <c r="V55" s="18"/>
    </row>
    <row r="56" spans="1:22" ht="15.5" x14ac:dyDescent="0.35">
      <c r="A56" s="296"/>
      <c r="B56" s="297"/>
      <c r="C56" s="294"/>
      <c r="D56" s="17"/>
      <c r="E56" s="17"/>
      <c r="F56" s="17"/>
      <c r="G56" s="17"/>
      <c r="H56" s="17"/>
      <c r="I56" s="17"/>
      <c r="J56" s="18"/>
      <c r="K56" s="18"/>
      <c r="L56" s="18"/>
      <c r="M56" s="18"/>
      <c r="N56" s="18"/>
      <c r="O56" s="18"/>
      <c r="P56" s="18"/>
      <c r="Q56" s="18"/>
      <c r="R56" s="18"/>
      <c r="S56" s="18"/>
      <c r="T56" s="18"/>
      <c r="U56" s="18"/>
      <c r="V56" s="18"/>
    </row>
    <row r="57" spans="1:22" ht="15.5" x14ac:dyDescent="0.35">
      <c r="A57" s="296"/>
      <c r="B57" s="297"/>
      <c r="C57" s="294"/>
      <c r="D57" s="17"/>
      <c r="E57" s="17"/>
      <c r="F57" s="17"/>
      <c r="G57" s="17"/>
      <c r="H57" s="17"/>
      <c r="I57" s="17"/>
      <c r="J57" s="18"/>
      <c r="K57" s="18"/>
      <c r="L57" s="18"/>
      <c r="M57" s="18"/>
      <c r="N57" s="18"/>
      <c r="O57" s="18"/>
      <c r="P57" s="18"/>
      <c r="Q57" s="18"/>
      <c r="R57" s="18"/>
      <c r="S57" s="18"/>
      <c r="T57" s="18"/>
      <c r="U57" s="18"/>
      <c r="V57" s="18"/>
    </row>
    <row r="58" spans="1:22" ht="15.5" x14ac:dyDescent="0.35">
      <c r="A58" s="296"/>
      <c r="B58" s="297"/>
      <c r="C58" s="294"/>
      <c r="D58" s="17"/>
      <c r="E58" s="17"/>
      <c r="F58" s="17"/>
      <c r="G58" s="17"/>
      <c r="H58" s="17"/>
      <c r="I58" s="17"/>
      <c r="J58" s="18"/>
      <c r="K58" s="18"/>
      <c r="L58" s="18"/>
      <c r="M58" s="18"/>
      <c r="N58" s="18"/>
      <c r="O58" s="18"/>
      <c r="P58" s="18"/>
      <c r="Q58" s="18"/>
      <c r="R58" s="18"/>
      <c r="S58" s="18"/>
      <c r="T58" s="18"/>
      <c r="U58" s="18"/>
      <c r="V58" s="18"/>
    </row>
    <row r="59" spans="1:22" ht="15.5" x14ac:dyDescent="0.35">
      <c r="A59" s="296"/>
      <c r="B59" s="297"/>
      <c r="C59" s="294"/>
      <c r="D59" s="17"/>
      <c r="E59" s="17"/>
      <c r="F59" s="17"/>
      <c r="G59" s="17"/>
      <c r="H59" s="17"/>
      <c r="I59" s="17"/>
      <c r="J59" s="18"/>
      <c r="K59" s="18"/>
      <c r="L59" s="18"/>
      <c r="M59" s="18"/>
      <c r="N59" s="18"/>
      <c r="O59" s="18"/>
      <c r="P59" s="18"/>
      <c r="Q59" s="18"/>
      <c r="R59" s="18"/>
      <c r="S59" s="18"/>
      <c r="T59" s="18"/>
      <c r="U59" s="18"/>
      <c r="V59" s="18"/>
    </row>
    <row r="60" spans="1:22" ht="15.5" x14ac:dyDescent="0.35">
      <c r="A60" s="296"/>
      <c r="B60" s="297"/>
      <c r="C60" s="294"/>
      <c r="D60" s="17"/>
      <c r="E60" s="17"/>
      <c r="F60" s="17"/>
      <c r="G60" s="17"/>
      <c r="H60" s="17"/>
      <c r="I60" s="17"/>
      <c r="J60" s="18"/>
      <c r="K60" s="18"/>
      <c r="L60" s="18"/>
      <c r="M60" s="18"/>
      <c r="N60" s="18"/>
      <c r="O60" s="18"/>
      <c r="P60" s="18"/>
      <c r="Q60" s="18"/>
      <c r="R60" s="18"/>
      <c r="S60" s="18"/>
      <c r="T60" s="18"/>
      <c r="U60" s="18"/>
      <c r="V60" s="18"/>
    </row>
    <row r="61" spans="1:22" ht="15.5" x14ac:dyDescent="0.35">
      <c r="A61" s="296"/>
      <c r="B61" s="297"/>
      <c r="C61" s="294"/>
      <c r="D61" s="17"/>
      <c r="E61" s="17"/>
      <c r="F61" s="17"/>
      <c r="G61" s="17"/>
      <c r="H61" s="17"/>
      <c r="I61" s="17"/>
      <c r="J61" s="18"/>
      <c r="K61" s="18"/>
      <c r="L61" s="18"/>
      <c r="M61" s="18"/>
      <c r="N61" s="18"/>
      <c r="O61" s="18"/>
      <c r="P61" s="18"/>
      <c r="Q61" s="18"/>
      <c r="R61" s="18"/>
      <c r="S61" s="18"/>
      <c r="T61" s="18"/>
      <c r="U61" s="18"/>
      <c r="V61" s="18"/>
    </row>
    <row r="62" spans="1:22" ht="15.5" x14ac:dyDescent="0.35">
      <c r="A62" s="296"/>
      <c r="B62" s="297"/>
      <c r="C62" s="294"/>
      <c r="D62" s="17"/>
      <c r="E62" s="17"/>
      <c r="F62" s="17"/>
      <c r="G62" s="17"/>
      <c r="H62" s="17"/>
      <c r="I62" s="17"/>
      <c r="J62" s="18"/>
      <c r="K62" s="18"/>
      <c r="L62" s="18"/>
      <c r="M62" s="18"/>
      <c r="N62" s="18"/>
      <c r="O62" s="18"/>
      <c r="P62" s="18"/>
      <c r="Q62" s="18"/>
      <c r="R62" s="18"/>
      <c r="S62" s="18"/>
      <c r="T62" s="18"/>
      <c r="U62" s="18"/>
      <c r="V62" s="18"/>
    </row>
    <row r="63" spans="1:22" ht="15.5" x14ac:dyDescent="0.35">
      <c r="A63" s="296"/>
      <c r="B63" s="297"/>
      <c r="C63" s="294"/>
      <c r="D63" s="17"/>
      <c r="E63" s="17"/>
      <c r="F63" s="17"/>
      <c r="G63" s="17"/>
      <c r="H63" s="17"/>
      <c r="I63" s="17"/>
      <c r="J63" s="18"/>
      <c r="K63" s="18"/>
      <c r="L63" s="18"/>
      <c r="M63" s="18"/>
      <c r="N63" s="18"/>
      <c r="O63" s="18"/>
      <c r="P63" s="18"/>
      <c r="Q63" s="18"/>
      <c r="R63" s="18"/>
      <c r="S63" s="18"/>
      <c r="T63" s="18"/>
      <c r="U63" s="18"/>
      <c r="V63" s="18"/>
    </row>
    <row r="64" spans="1:22" ht="15.5" x14ac:dyDescent="0.35">
      <c r="A64" s="296"/>
      <c r="B64" s="297"/>
      <c r="C64" s="294"/>
      <c r="D64" s="17"/>
      <c r="E64" s="17"/>
      <c r="F64" s="17"/>
      <c r="G64" s="17"/>
      <c r="H64" s="17"/>
      <c r="I64" s="17"/>
      <c r="J64" s="18"/>
      <c r="K64" s="18"/>
      <c r="L64" s="18"/>
      <c r="M64" s="18"/>
      <c r="N64" s="18"/>
      <c r="O64" s="18"/>
      <c r="P64" s="18"/>
      <c r="Q64" s="18"/>
      <c r="R64" s="18"/>
      <c r="S64" s="18"/>
      <c r="T64" s="18"/>
      <c r="U64" s="18"/>
      <c r="V64" s="18"/>
    </row>
    <row r="65" spans="1:22" ht="15.5" x14ac:dyDescent="0.35">
      <c r="A65" s="296"/>
      <c r="B65" s="297"/>
      <c r="C65" s="294"/>
      <c r="D65" s="17"/>
      <c r="E65" s="17"/>
      <c r="F65" s="17"/>
      <c r="G65" s="17"/>
      <c r="H65" s="17"/>
      <c r="I65" s="17"/>
      <c r="J65" s="18"/>
      <c r="K65" s="18"/>
      <c r="L65" s="18"/>
      <c r="M65" s="18"/>
      <c r="N65" s="18"/>
      <c r="O65" s="18"/>
      <c r="P65" s="18"/>
      <c r="Q65" s="18"/>
      <c r="R65" s="18"/>
      <c r="S65" s="18"/>
      <c r="T65" s="18"/>
      <c r="U65" s="18"/>
      <c r="V65" s="18"/>
    </row>
    <row r="66" spans="1:22" ht="15.5" x14ac:dyDescent="0.35">
      <c r="A66" s="296"/>
      <c r="B66" s="297"/>
      <c r="C66" s="294"/>
      <c r="D66" s="17"/>
      <c r="E66" s="17"/>
      <c r="F66" s="17"/>
      <c r="G66" s="17"/>
      <c r="H66" s="17"/>
      <c r="I66" s="17"/>
      <c r="J66" s="18"/>
      <c r="K66" s="18"/>
      <c r="L66" s="18"/>
      <c r="M66" s="18"/>
      <c r="N66" s="18"/>
      <c r="O66" s="18"/>
      <c r="P66" s="18"/>
      <c r="Q66" s="18"/>
      <c r="R66" s="18"/>
      <c r="S66" s="18"/>
      <c r="T66" s="18"/>
      <c r="U66" s="18"/>
      <c r="V66" s="18"/>
    </row>
    <row r="67" spans="1:22" ht="15.5" x14ac:dyDescent="0.35">
      <c r="A67" s="296"/>
      <c r="B67" s="297"/>
      <c r="C67" s="294"/>
      <c r="D67" s="17"/>
      <c r="E67" s="17"/>
      <c r="F67" s="17"/>
      <c r="G67" s="17"/>
      <c r="H67" s="17"/>
      <c r="I67" s="17"/>
      <c r="J67" s="18"/>
      <c r="K67" s="18"/>
      <c r="L67" s="18"/>
      <c r="M67" s="18"/>
      <c r="N67" s="18"/>
      <c r="O67" s="18"/>
      <c r="P67" s="18"/>
      <c r="Q67" s="18"/>
      <c r="R67" s="18"/>
      <c r="S67" s="18"/>
      <c r="T67" s="18"/>
      <c r="U67" s="18"/>
      <c r="V67" s="18"/>
    </row>
    <row r="68" spans="1:22" ht="15.5" x14ac:dyDescent="0.35">
      <c r="A68" s="296"/>
      <c r="B68" s="297"/>
      <c r="C68" s="294"/>
      <c r="D68" s="17"/>
      <c r="E68" s="17"/>
      <c r="F68" s="17"/>
      <c r="G68" s="17"/>
      <c r="H68" s="17"/>
      <c r="I68" s="17"/>
      <c r="J68" s="18"/>
      <c r="K68" s="18"/>
      <c r="L68" s="18"/>
      <c r="M68" s="18"/>
      <c r="N68" s="18"/>
      <c r="O68" s="18"/>
      <c r="P68" s="18"/>
      <c r="Q68" s="18"/>
      <c r="R68" s="18"/>
      <c r="S68" s="18"/>
      <c r="T68" s="18"/>
      <c r="U68" s="18"/>
      <c r="V68" s="18"/>
    </row>
    <row r="69" spans="1:22" ht="15.5" x14ac:dyDescent="0.35">
      <c r="A69" s="296"/>
      <c r="B69" s="297"/>
      <c r="C69" s="294"/>
      <c r="D69" s="17"/>
      <c r="E69" s="17"/>
      <c r="F69" s="17"/>
      <c r="G69" s="17"/>
      <c r="H69" s="17"/>
      <c r="I69" s="17"/>
      <c r="J69" s="18"/>
      <c r="K69" s="18"/>
      <c r="L69" s="18"/>
      <c r="M69" s="18"/>
      <c r="N69" s="18"/>
      <c r="O69" s="18"/>
      <c r="P69" s="18"/>
      <c r="Q69" s="18"/>
      <c r="R69" s="18"/>
      <c r="S69" s="18"/>
      <c r="T69" s="18"/>
      <c r="U69" s="18"/>
      <c r="V69" s="18"/>
    </row>
    <row r="70" spans="1:22" ht="15.5" x14ac:dyDescent="0.35">
      <c r="A70" s="296"/>
      <c r="B70" s="297"/>
      <c r="C70" s="294"/>
      <c r="D70" s="17"/>
      <c r="E70" s="17"/>
      <c r="F70" s="17"/>
      <c r="G70" s="17"/>
      <c r="H70" s="17"/>
      <c r="I70" s="17"/>
      <c r="J70" s="18"/>
      <c r="K70" s="18"/>
      <c r="L70" s="18"/>
      <c r="M70" s="18"/>
      <c r="N70" s="18"/>
      <c r="O70" s="18"/>
      <c r="P70" s="18"/>
      <c r="Q70" s="18"/>
      <c r="R70" s="18"/>
      <c r="S70" s="18"/>
      <c r="T70" s="18"/>
      <c r="U70" s="18"/>
      <c r="V70" s="18"/>
    </row>
    <row r="71" spans="1:22" ht="15.5" x14ac:dyDescent="0.35">
      <c r="A71" s="296"/>
      <c r="B71" s="297"/>
      <c r="C71" s="294"/>
      <c r="D71" s="17"/>
      <c r="E71" s="17"/>
      <c r="F71" s="17"/>
      <c r="G71" s="17"/>
      <c r="H71" s="17"/>
      <c r="I71" s="17"/>
      <c r="J71" s="18"/>
      <c r="K71" s="18"/>
      <c r="L71" s="18"/>
      <c r="M71" s="18"/>
      <c r="N71" s="18"/>
      <c r="O71" s="18"/>
      <c r="P71" s="18"/>
      <c r="Q71" s="18"/>
      <c r="R71" s="18"/>
      <c r="S71" s="18"/>
      <c r="T71" s="18"/>
      <c r="U71" s="18"/>
      <c r="V71" s="18"/>
    </row>
    <row r="72" spans="1:22" ht="15.5" x14ac:dyDescent="0.35">
      <c r="A72" s="296"/>
      <c r="B72" s="297"/>
      <c r="C72" s="294"/>
      <c r="D72" s="17"/>
      <c r="E72" s="17"/>
      <c r="F72" s="17"/>
      <c r="G72" s="17"/>
      <c r="H72" s="17"/>
      <c r="I72" s="17"/>
      <c r="J72" s="18"/>
      <c r="K72" s="18"/>
      <c r="L72" s="18"/>
      <c r="M72" s="18"/>
      <c r="N72" s="18"/>
      <c r="O72" s="18"/>
      <c r="P72" s="18"/>
      <c r="Q72" s="18"/>
      <c r="R72" s="18"/>
      <c r="S72" s="18"/>
      <c r="T72" s="18"/>
      <c r="U72" s="18"/>
      <c r="V72" s="18"/>
    </row>
    <row r="73" spans="1:22" ht="15.5" x14ac:dyDescent="0.35">
      <c r="A73" s="296"/>
      <c r="B73" s="297"/>
      <c r="C73" s="294"/>
      <c r="D73" s="17"/>
      <c r="E73" s="17"/>
      <c r="F73" s="17"/>
      <c r="G73" s="17"/>
      <c r="H73" s="17"/>
      <c r="I73" s="17"/>
      <c r="J73" s="18"/>
      <c r="K73" s="18"/>
      <c r="L73" s="18"/>
      <c r="M73" s="18"/>
      <c r="N73" s="18"/>
      <c r="O73" s="18"/>
      <c r="P73" s="18"/>
      <c r="Q73" s="18"/>
      <c r="R73" s="18"/>
      <c r="S73" s="18"/>
      <c r="T73" s="18"/>
      <c r="U73" s="18"/>
      <c r="V73" s="18"/>
    </row>
    <row r="74" spans="1:22" ht="15.5" x14ac:dyDescent="0.35">
      <c r="A74" s="296"/>
      <c r="B74" s="297"/>
      <c r="C74" s="294"/>
      <c r="D74" s="17"/>
      <c r="E74" s="17"/>
      <c r="F74" s="17"/>
      <c r="G74" s="17"/>
      <c r="H74" s="17"/>
      <c r="I74" s="17"/>
      <c r="J74" s="18"/>
      <c r="K74" s="18"/>
      <c r="L74" s="18"/>
      <c r="M74" s="18"/>
      <c r="N74" s="18"/>
      <c r="O74" s="18"/>
      <c r="P74" s="18"/>
      <c r="Q74" s="18"/>
      <c r="R74" s="18"/>
      <c r="S74" s="18"/>
      <c r="T74" s="18"/>
      <c r="U74" s="18"/>
      <c r="V74" s="18"/>
    </row>
    <row r="75" spans="1:22" ht="15.5" x14ac:dyDescent="0.35">
      <c r="A75" s="296"/>
      <c r="B75" s="297"/>
      <c r="C75" s="294"/>
      <c r="D75" s="17"/>
      <c r="E75" s="17"/>
      <c r="F75" s="17"/>
      <c r="G75" s="17"/>
      <c r="H75" s="17"/>
      <c r="I75" s="17"/>
      <c r="J75" s="18"/>
      <c r="K75" s="18"/>
      <c r="L75" s="18"/>
      <c r="M75" s="18"/>
      <c r="N75" s="18"/>
      <c r="O75" s="18"/>
      <c r="P75" s="18"/>
      <c r="Q75" s="18"/>
      <c r="R75" s="18"/>
      <c r="S75" s="18"/>
      <c r="T75" s="18"/>
      <c r="U75" s="18"/>
      <c r="V75" s="18"/>
    </row>
    <row r="76" spans="1:22" ht="15.5" x14ac:dyDescent="0.35">
      <c r="A76" s="296"/>
      <c r="B76" s="297"/>
      <c r="C76" s="294"/>
      <c r="D76" s="17"/>
      <c r="E76" s="17"/>
      <c r="F76" s="17"/>
      <c r="G76" s="17"/>
      <c r="H76" s="17"/>
      <c r="I76" s="17"/>
      <c r="J76" s="18"/>
      <c r="K76" s="18"/>
      <c r="L76" s="18"/>
      <c r="M76" s="18"/>
      <c r="N76" s="18"/>
      <c r="O76" s="18"/>
      <c r="P76" s="18"/>
      <c r="Q76" s="18"/>
      <c r="R76" s="18"/>
      <c r="S76" s="18"/>
      <c r="T76" s="18"/>
      <c r="U76" s="18"/>
      <c r="V76" s="18"/>
    </row>
    <row r="77" spans="1:22" ht="15.5" x14ac:dyDescent="0.35">
      <c r="A77" s="296"/>
      <c r="B77" s="297"/>
      <c r="C77" s="294"/>
      <c r="D77" s="17"/>
      <c r="E77" s="17"/>
      <c r="F77" s="17"/>
      <c r="G77" s="17"/>
      <c r="H77" s="17"/>
      <c r="I77" s="17"/>
      <c r="J77" s="18"/>
      <c r="K77" s="18"/>
      <c r="L77" s="18"/>
      <c r="M77" s="18"/>
      <c r="N77" s="18"/>
      <c r="O77" s="18"/>
      <c r="P77" s="18"/>
      <c r="Q77" s="18"/>
      <c r="R77" s="18"/>
      <c r="S77" s="18"/>
      <c r="T77" s="18"/>
      <c r="U77" s="18"/>
      <c r="V77" s="18"/>
    </row>
    <row r="78" spans="1:22" ht="15.5" x14ac:dyDescent="0.35">
      <c r="A78" s="296"/>
      <c r="B78" s="297"/>
      <c r="C78" s="294"/>
      <c r="D78" s="17"/>
      <c r="E78" s="17"/>
      <c r="F78" s="17"/>
      <c r="G78" s="17"/>
      <c r="H78" s="17"/>
      <c r="I78" s="17"/>
      <c r="J78" s="18"/>
      <c r="K78" s="18"/>
      <c r="L78" s="18"/>
      <c r="M78" s="18"/>
      <c r="N78" s="18"/>
      <c r="O78" s="18"/>
      <c r="P78" s="18"/>
      <c r="Q78" s="18"/>
      <c r="R78" s="18"/>
      <c r="S78" s="18"/>
      <c r="T78" s="18"/>
      <c r="U78" s="18"/>
      <c r="V78" s="18"/>
    </row>
    <row r="79" spans="1:22" ht="15.5" x14ac:dyDescent="0.35">
      <c r="A79" s="296"/>
      <c r="B79" s="297"/>
      <c r="C79" s="294"/>
      <c r="D79" s="17"/>
      <c r="E79" s="17"/>
      <c r="F79" s="17"/>
      <c r="G79" s="17"/>
      <c r="H79" s="17"/>
      <c r="I79" s="17"/>
      <c r="J79" s="18"/>
      <c r="K79" s="18"/>
      <c r="L79" s="18"/>
      <c r="M79" s="18"/>
      <c r="N79" s="18"/>
      <c r="O79" s="18"/>
      <c r="P79" s="18"/>
      <c r="Q79" s="18"/>
      <c r="R79" s="18"/>
      <c r="S79" s="18"/>
      <c r="T79" s="18"/>
      <c r="U79" s="18"/>
      <c r="V79" s="18"/>
    </row>
    <row r="80" spans="1:22" ht="15.5" x14ac:dyDescent="0.35">
      <c r="A80" s="296"/>
      <c r="B80" s="297"/>
      <c r="C80" s="294"/>
      <c r="D80" s="17"/>
      <c r="E80" s="17"/>
      <c r="F80" s="17"/>
      <c r="G80" s="17"/>
      <c r="H80" s="17"/>
      <c r="I80" s="17"/>
      <c r="J80" s="18"/>
      <c r="K80" s="18"/>
      <c r="L80" s="18"/>
      <c r="M80" s="18"/>
      <c r="N80" s="18"/>
      <c r="O80" s="18"/>
      <c r="P80" s="18"/>
      <c r="Q80" s="18"/>
      <c r="R80" s="18"/>
      <c r="S80" s="18"/>
      <c r="T80" s="18"/>
      <c r="U80" s="18"/>
      <c r="V80" s="18"/>
    </row>
    <row r="81" spans="1:22" ht="15.5" x14ac:dyDescent="0.35">
      <c r="A81" s="296"/>
      <c r="B81" s="297"/>
      <c r="C81" s="294"/>
      <c r="D81" s="17"/>
      <c r="E81" s="17"/>
      <c r="F81" s="17"/>
      <c r="G81" s="17"/>
      <c r="H81" s="17"/>
      <c r="I81" s="17"/>
      <c r="J81" s="18"/>
      <c r="K81" s="18"/>
      <c r="L81" s="18"/>
      <c r="M81" s="18"/>
      <c r="N81" s="18"/>
      <c r="O81" s="18"/>
      <c r="P81" s="18"/>
      <c r="Q81" s="18"/>
      <c r="R81" s="18"/>
      <c r="S81" s="18"/>
      <c r="T81" s="18"/>
      <c r="U81" s="18"/>
      <c r="V81" s="18"/>
    </row>
    <row r="82" spans="1:22" ht="15.5" x14ac:dyDescent="0.35">
      <c r="A82" s="296"/>
      <c r="B82" s="297"/>
      <c r="C82" s="294"/>
      <c r="D82" s="17"/>
      <c r="E82" s="17"/>
      <c r="F82" s="17"/>
      <c r="G82" s="17"/>
      <c r="H82" s="17"/>
      <c r="I82" s="17"/>
      <c r="J82" s="18"/>
      <c r="K82" s="18"/>
      <c r="L82" s="18"/>
      <c r="M82" s="18"/>
      <c r="N82" s="18"/>
      <c r="O82" s="18"/>
      <c r="P82" s="18"/>
      <c r="Q82" s="18"/>
      <c r="R82" s="18"/>
      <c r="S82" s="18"/>
      <c r="T82" s="18"/>
      <c r="U82" s="18"/>
      <c r="V82" s="18"/>
    </row>
    <row r="83" spans="1:22" ht="15.5" x14ac:dyDescent="0.35">
      <c r="A83" s="296"/>
      <c r="B83" s="297"/>
      <c r="C83" s="294"/>
      <c r="D83" s="17"/>
      <c r="E83" s="17"/>
      <c r="F83" s="17"/>
      <c r="G83" s="17"/>
      <c r="H83" s="17"/>
      <c r="I83" s="17"/>
      <c r="J83" s="18"/>
      <c r="K83" s="18"/>
      <c r="L83" s="18"/>
      <c r="M83" s="18"/>
      <c r="N83" s="18"/>
      <c r="O83" s="18"/>
      <c r="P83" s="18"/>
      <c r="Q83" s="18"/>
      <c r="R83" s="18"/>
      <c r="S83" s="18"/>
      <c r="T83" s="18"/>
      <c r="U83" s="18"/>
      <c r="V83" s="18"/>
    </row>
    <row r="84" spans="1:22" ht="15.5" x14ac:dyDescent="0.35">
      <c r="A84" s="296"/>
      <c r="B84" s="297"/>
      <c r="C84" s="294"/>
      <c r="D84" s="17"/>
      <c r="E84" s="17"/>
      <c r="F84" s="17"/>
      <c r="G84" s="17"/>
      <c r="H84" s="17"/>
      <c r="I84" s="17"/>
      <c r="J84" s="18"/>
      <c r="K84" s="18"/>
      <c r="L84" s="18"/>
      <c r="M84" s="18"/>
      <c r="N84" s="18"/>
      <c r="O84" s="18"/>
      <c r="P84" s="18"/>
      <c r="Q84" s="18"/>
      <c r="R84" s="18"/>
      <c r="S84" s="18"/>
      <c r="T84" s="18"/>
      <c r="U84" s="18"/>
      <c r="V84" s="18"/>
    </row>
    <row r="85" spans="1:22" ht="15.5" x14ac:dyDescent="0.35">
      <c r="A85" s="296"/>
      <c r="B85" s="297"/>
      <c r="C85" s="294"/>
      <c r="D85" s="17"/>
      <c r="E85" s="17"/>
      <c r="F85" s="17"/>
      <c r="G85" s="17"/>
      <c r="H85" s="17"/>
      <c r="I85" s="17"/>
      <c r="J85" s="18"/>
      <c r="K85" s="18"/>
      <c r="L85" s="18"/>
      <c r="M85" s="18"/>
      <c r="N85" s="18"/>
      <c r="O85" s="18"/>
      <c r="P85" s="18"/>
      <c r="Q85" s="18"/>
      <c r="R85" s="18"/>
      <c r="S85" s="18"/>
      <c r="T85" s="18"/>
      <c r="U85" s="18"/>
      <c r="V85" s="18"/>
    </row>
    <row r="86" spans="1:22" ht="15.5" x14ac:dyDescent="0.35">
      <c r="A86" s="296"/>
      <c r="B86" s="297"/>
      <c r="C86" s="294"/>
      <c r="D86" s="17"/>
      <c r="E86" s="17"/>
      <c r="F86" s="17"/>
      <c r="G86" s="17"/>
      <c r="H86" s="17"/>
      <c r="I86" s="17"/>
      <c r="J86" s="18"/>
      <c r="K86" s="18"/>
      <c r="L86" s="18"/>
      <c r="M86" s="18"/>
      <c r="N86" s="18"/>
      <c r="O86" s="18"/>
      <c r="P86" s="18"/>
      <c r="Q86" s="18"/>
      <c r="R86" s="18"/>
      <c r="S86" s="18"/>
      <c r="T86" s="18"/>
      <c r="U86" s="18"/>
      <c r="V86" s="18"/>
    </row>
    <row r="87" spans="1:22" ht="15.5" x14ac:dyDescent="0.35">
      <c r="A87" s="296"/>
      <c r="B87" s="297"/>
      <c r="C87" s="294"/>
      <c r="D87" s="17"/>
      <c r="E87" s="17"/>
      <c r="F87" s="17"/>
      <c r="G87" s="17"/>
      <c r="H87" s="17"/>
      <c r="I87" s="17"/>
      <c r="J87" s="18"/>
      <c r="K87" s="18"/>
      <c r="L87" s="18"/>
      <c r="M87" s="18"/>
      <c r="N87" s="18"/>
      <c r="O87" s="18"/>
      <c r="P87" s="18"/>
      <c r="Q87" s="18"/>
      <c r="R87" s="18"/>
      <c r="S87" s="18"/>
      <c r="T87" s="18"/>
      <c r="U87" s="18"/>
      <c r="V87" s="18"/>
    </row>
    <row r="88" spans="1:22" ht="15.5" x14ac:dyDescent="0.35">
      <c r="A88" s="296"/>
      <c r="B88" s="297"/>
      <c r="C88" s="294"/>
      <c r="D88" s="17"/>
      <c r="E88" s="17"/>
      <c r="F88" s="17"/>
      <c r="G88" s="17"/>
      <c r="H88" s="17"/>
      <c r="I88" s="17"/>
      <c r="J88" s="18"/>
      <c r="K88" s="18"/>
      <c r="L88" s="18"/>
      <c r="M88" s="18"/>
      <c r="N88" s="18"/>
      <c r="O88" s="18"/>
      <c r="P88" s="18"/>
      <c r="Q88" s="18"/>
      <c r="R88" s="18"/>
      <c r="S88" s="18"/>
      <c r="T88" s="18"/>
      <c r="U88" s="18"/>
      <c r="V88" s="18"/>
    </row>
    <row r="89" spans="1:22" ht="15.5" x14ac:dyDescent="0.35">
      <c r="A89" s="296"/>
      <c r="B89" s="297"/>
      <c r="C89" s="294"/>
      <c r="D89" s="17"/>
      <c r="E89" s="17"/>
      <c r="F89" s="17"/>
      <c r="G89" s="17"/>
      <c r="H89" s="17"/>
      <c r="I89" s="17"/>
      <c r="J89" s="18"/>
      <c r="K89" s="18"/>
      <c r="L89" s="18"/>
      <c r="M89" s="18"/>
      <c r="N89" s="18"/>
      <c r="O89" s="18"/>
      <c r="P89" s="18"/>
      <c r="Q89" s="18"/>
      <c r="R89" s="18"/>
      <c r="S89" s="18"/>
      <c r="T89" s="18"/>
      <c r="U89" s="18"/>
      <c r="V89" s="18"/>
    </row>
    <row r="90" spans="1:22" ht="15.5" x14ac:dyDescent="0.35">
      <c r="A90" s="296"/>
      <c r="B90" s="297"/>
      <c r="C90" s="294"/>
      <c r="D90" s="17"/>
      <c r="E90" s="17"/>
      <c r="F90" s="17"/>
      <c r="G90" s="17"/>
      <c r="H90" s="17"/>
      <c r="I90" s="17"/>
      <c r="J90" s="18"/>
      <c r="K90" s="18"/>
      <c r="L90" s="18"/>
      <c r="M90" s="18"/>
      <c r="N90" s="18"/>
      <c r="O90" s="18"/>
      <c r="P90" s="18"/>
      <c r="Q90" s="18"/>
      <c r="R90" s="18"/>
      <c r="S90" s="18"/>
      <c r="T90" s="18"/>
      <c r="U90" s="18"/>
      <c r="V90" s="18"/>
    </row>
    <row r="91" spans="1:22" ht="15.5" x14ac:dyDescent="0.35">
      <c r="A91" s="296"/>
      <c r="B91" s="297"/>
      <c r="C91" s="294"/>
      <c r="D91" s="17"/>
      <c r="E91" s="17"/>
      <c r="F91" s="17"/>
      <c r="G91" s="17"/>
      <c r="H91" s="17"/>
      <c r="I91" s="17"/>
      <c r="J91" s="18"/>
      <c r="K91" s="18"/>
      <c r="L91" s="18"/>
      <c r="M91" s="18"/>
      <c r="N91" s="18"/>
      <c r="O91" s="18"/>
      <c r="P91" s="18"/>
      <c r="Q91" s="18"/>
      <c r="R91" s="18"/>
      <c r="S91" s="18"/>
      <c r="T91" s="18"/>
      <c r="U91" s="18"/>
      <c r="V91" s="18"/>
    </row>
    <row r="92" spans="1:22" ht="15.5" x14ac:dyDescent="0.35">
      <c r="A92" s="296"/>
      <c r="B92" s="297"/>
      <c r="C92" s="294"/>
      <c r="D92" s="17"/>
      <c r="E92" s="17"/>
      <c r="F92" s="17"/>
      <c r="G92" s="17"/>
      <c r="H92" s="17"/>
      <c r="I92" s="17"/>
      <c r="J92" s="306" t="s">
        <v>455</v>
      </c>
      <c r="P92" s="177" t="s">
        <v>301</v>
      </c>
      <c r="Q92" s="177"/>
      <c r="R92" s="177" t="s">
        <v>302</v>
      </c>
      <c r="S92" s="177"/>
      <c r="T92" s="177" t="s">
        <v>303</v>
      </c>
      <c r="U92" s="177"/>
      <c r="V92" s="177" t="s">
        <v>304</v>
      </c>
    </row>
    <row r="93" spans="1:22" ht="15.5" x14ac:dyDescent="0.35">
      <c r="A93" s="296"/>
      <c r="B93" s="297"/>
      <c r="C93" s="294"/>
      <c r="D93" s="17"/>
      <c r="E93" s="17"/>
      <c r="F93" s="17"/>
      <c r="G93" s="17"/>
      <c r="H93" s="17"/>
      <c r="I93" s="17"/>
      <c r="J93" s="182" t="s">
        <v>300</v>
      </c>
      <c r="K93" s="179">
        <f>CORREL(D8:D44,G8:G44)</f>
        <v>0.70063333485283807</v>
      </c>
      <c r="L93" s="177"/>
      <c r="M93" s="177"/>
      <c r="N93" s="177"/>
      <c r="O93" s="177"/>
      <c r="P93" s="180">
        <f>K93/SQRT((1-K93^2)/(V93-2))</f>
        <v>5.8092190792108251</v>
      </c>
      <c r="Q93" s="180"/>
      <c r="R93" s="181">
        <f>TDIST(ABS(P93), (V93-2), 2)</f>
        <v>1.377536419849887E-6</v>
      </c>
      <c r="S93" s="180"/>
      <c r="T93" s="180">
        <f>_xlfn.T.INV.2T(0.05, (V93-2))</f>
        <v>2.0301079282503438</v>
      </c>
      <c r="U93" s="180"/>
      <c r="V93" s="177">
        <f>ROWS(D8:D44)</f>
        <v>37</v>
      </c>
    </row>
    <row r="94" spans="1:22" ht="15.5" x14ac:dyDescent="0.35">
      <c r="A94" s="296"/>
      <c r="B94" s="297"/>
      <c r="C94" s="294"/>
      <c r="D94" s="17"/>
      <c r="E94" s="17"/>
      <c r="F94" s="17"/>
      <c r="G94" s="17"/>
      <c r="H94" s="17"/>
      <c r="I94" s="17"/>
    </row>
    <row r="95" spans="1:22" ht="15.5" x14ac:dyDescent="0.35">
      <c r="A95" s="296"/>
      <c r="B95" s="297"/>
      <c r="C95" s="294"/>
      <c r="D95" s="17"/>
      <c r="E95" s="17"/>
      <c r="F95" s="17"/>
      <c r="G95" s="17"/>
      <c r="H95" s="17"/>
      <c r="I95" s="17"/>
      <c r="J95" s="288" t="s">
        <v>435</v>
      </c>
      <c r="P95" s="177" t="s">
        <v>301</v>
      </c>
      <c r="Q95" s="177"/>
      <c r="R95" s="177" t="s">
        <v>302</v>
      </c>
      <c r="S95" s="177"/>
      <c r="T95" s="177" t="s">
        <v>303</v>
      </c>
      <c r="U95" s="177"/>
      <c r="V95" s="177" t="s">
        <v>304</v>
      </c>
    </row>
    <row r="96" spans="1:22" ht="15.5" x14ac:dyDescent="0.35">
      <c r="J96" s="182" t="s">
        <v>300</v>
      </c>
      <c r="K96" s="179">
        <f>CORREL(D8:D44,H8:H44)</f>
        <v>8.9156287421747651E-2</v>
      </c>
      <c r="L96" s="177"/>
      <c r="M96" s="177"/>
      <c r="N96" s="177"/>
      <c r="O96" s="177"/>
      <c r="P96" s="180">
        <f>K96/SQRT((1-K96^2)/(V96-2))</f>
        <v>0.5295646219415413</v>
      </c>
      <c r="Q96" s="180"/>
      <c r="R96" s="181">
        <f>TDIST(ABS(P96), (V96-2), 2)</f>
        <v>0.59975710528627035</v>
      </c>
      <c r="S96" s="180"/>
      <c r="T96" s="180">
        <f>_xlfn.T.INV.2T(0.05, (V96-2))</f>
        <v>2.0301079282503438</v>
      </c>
      <c r="U96" s="180"/>
      <c r="V96" s="177">
        <f>ROWS(D8:D44)</f>
        <v>37</v>
      </c>
    </row>
    <row r="97" spans="1:42" ht="15.5" x14ac:dyDescent="0.35">
      <c r="J97" s="298"/>
      <c r="K97" s="299"/>
      <c r="L97" s="1"/>
      <c r="M97" s="1"/>
      <c r="N97" s="1"/>
      <c r="O97" s="1"/>
      <c r="P97" s="300"/>
      <c r="Q97" s="300"/>
      <c r="R97" s="301"/>
      <c r="S97" s="300"/>
      <c r="T97" s="300"/>
      <c r="U97" s="300"/>
      <c r="V97" s="1"/>
    </row>
    <row r="98" spans="1:42" x14ac:dyDescent="0.35">
      <c r="A98" s="67" t="s">
        <v>443</v>
      </c>
      <c r="E98" s="103"/>
      <c r="F98" s="111" t="s">
        <v>269</v>
      </c>
      <c r="G98" s="103"/>
    </row>
    <row r="99" spans="1:42" ht="63" x14ac:dyDescent="0.35">
      <c r="A99" s="286" t="s">
        <v>450</v>
      </c>
      <c r="B99" s="90" t="s">
        <v>0</v>
      </c>
      <c r="C99" s="117" t="s">
        <v>134</v>
      </c>
      <c r="D99" s="91" t="s">
        <v>48</v>
      </c>
      <c r="E99" s="92"/>
      <c r="F99" s="110"/>
      <c r="G99" s="91"/>
      <c r="H99" s="17" t="s">
        <v>446</v>
      </c>
    </row>
    <row r="100" spans="1:42" ht="18.5" x14ac:dyDescent="0.35">
      <c r="A100" s="18">
        <v>1</v>
      </c>
      <c r="B100" s="2" t="s">
        <v>1</v>
      </c>
      <c r="C100" s="3">
        <v>22.2</v>
      </c>
      <c r="D100" s="7">
        <f>(E100+F100)/2 - 'Relig DB and Renewables'!$R$15</f>
        <v>95.798000000000002</v>
      </c>
      <c r="E100" s="6">
        <v>91</v>
      </c>
      <c r="F100" s="9">
        <v>96</v>
      </c>
      <c r="G100" s="30"/>
    </row>
    <row r="101" spans="1:42" ht="18.5" x14ac:dyDescent="0.35">
      <c r="A101" s="18">
        <v>2</v>
      </c>
      <c r="B101" s="2" t="s">
        <v>2</v>
      </c>
      <c r="C101" s="3">
        <v>21.6</v>
      </c>
      <c r="D101" s="7">
        <f>(E101+F101)/2 - 'Relig DB and Renewables'!$R$17</f>
        <v>93.367999999999995</v>
      </c>
      <c r="E101" s="6">
        <v>95</v>
      </c>
      <c r="F101" s="9">
        <v>90</v>
      </c>
      <c r="G101" s="30"/>
    </row>
    <row r="102" spans="1:42" ht="18.5" x14ac:dyDescent="0.35">
      <c r="A102" s="18">
        <v>3</v>
      </c>
      <c r="B102" s="2" t="s">
        <v>109</v>
      </c>
      <c r="C102" s="3">
        <v>25.6</v>
      </c>
      <c r="D102" s="7">
        <f>(E102+F102)/2 - 'Relig DB and Renewables'!$R$31</f>
        <v>76.358000000000004</v>
      </c>
      <c r="E102" s="6">
        <v>90</v>
      </c>
      <c r="F102" s="9">
        <v>75</v>
      </c>
      <c r="G102" s="30"/>
    </row>
    <row r="103" spans="1:42" ht="18.5" x14ac:dyDescent="0.35">
      <c r="A103" s="18">
        <v>4</v>
      </c>
      <c r="B103" s="2" t="s">
        <v>4</v>
      </c>
      <c r="C103" s="3">
        <v>11.4</v>
      </c>
      <c r="D103" s="7">
        <f>(E103+F103)/2 - 'Relig DB and Renewables'!$R$25</f>
        <v>83.64800000000001</v>
      </c>
      <c r="E103" s="14">
        <v>75</v>
      </c>
      <c r="F103" s="9">
        <v>97</v>
      </c>
      <c r="G103" s="30"/>
    </row>
    <row r="104" spans="1:42" ht="18.5" x14ac:dyDescent="0.35">
      <c r="A104" s="18">
        <v>5</v>
      </c>
      <c r="B104" s="2"/>
      <c r="C104" s="46"/>
      <c r="D104" s="30"/>
      <c r="E104" s="112"/>
      <c r="F104" s="112"/>
      <c r="G104" s="112"/>
      <c r="AC104" s="80" t="s">
        <v>282</v>
      </c>
      <c r="AD104" s="19"/>
      <c r="AG104" s="15" t="s">
        <v>529</v>
      </c>
    </row>
    <row r="105" spans="1:42" ht="18.5" x14ac:dyDescent="0.35">
      <c r="A105" s="18">
        <v>6</v>
      </c>
      <c r="B105" s="2" t="s">
        <v>6</v>
      </c>
      <c r="C105" s="3">
        <v>23.4</v>
      </c>
      <c r="D105" s="30">
        <v>100</v>
      </c>
      <c r="E105" s="6">
        <v>98</v>
      </c>
      <c r="F105" s="9">
        <v>97</v>
      </c>
      <c r="G105" s="30"/>
      <c r="AC105" s="25" t="s">
        <v>196</v>
      </c>
      <c r="AJ105" s="15" t="s">
        <v>528</v>
      </c>
    </row>
    <row r="106" spans="1:42" ht="18.5" x14ac:dyDescent="0.35">
      <c r="A106" s="18">
        <v>7</v>
      </c>
      <c r="B106" s="2" t="s">
        <v>116</v>
      </c>
      <c r="C106" s="7">
        <v>36.9</v>
      </c>
      <c r="D106" s="7">
        <f>(E106+F106)/2 - 'Relig DB and Renewables'!$R$42</f>
        <v>62.993000000000009</v>
      </c>
      <c r="E106" s="6">
        <v>62</v>
      </c>
      <c r="F106" s="9">
        <v>72</v>
      </c>
      <c r="G106" s="30"/>
      <c r="AC106" s="76" t="s">
        <v>59</v>
      </c>
      <c r="AD106" s="18"/>
      <c r="AE106" s="76"/>
      <c r="AF106" s="76"/>
      <c r="AG106" s="76" t="s">
        <v>60</v>
      </c>
      <c r="AH106" s="79"/>
      <c r="AI106" s="78"/>
      <c r="AJ106" s="76" t="s">
        <v>425</v>
      </c>
      <c r="AM106" s="76" t="s">
        <v>198</v>
      </c>
      <c r="AN106" s="81"/>
      <c r="AO106" s="81"/>
      <c r="AP106" s="76"/>
    </row>
    <row r="107" spans="1:42" ht="18.5" x14ac:dyDescent="0.35">
      <c r="A107" s="18">
        <v>8</v>
      </c>
      <c r="B107" s="2" t="s">
        <v>121</v>
      </c>
      <c r="C107" s="7">
        <v>24.8</v>
      </c>
      <c r="D107" s="7">
        <f>(E107+F107)/2 - 'Relig DB and Renewables'!$R$39</f>
        <v>66.638000000000005</v>
      </c>
      <c r="E107" s="6">
        <v>64</v>
      </c>
      <c r="F107" s="9">
        <v>73</v>
      </c>
      <c r="G107" s="30"/>
      <c r="AC107" s="17" t="s">
        <v>39</v>
      </c>
      <c r="AD107" s="2"/>
      <c r="AE107" s="40">
        <v>15</v>
      </c>
      <c r="AF107" s="17"/>
      <c r="AG107" s="17" t="s">
        <v>15</v>
      </c>
      <c r="AH107" s="2"/>
      <c r="AI107" s="40">
        <v>36</v>
      </c>
      <c r="AJ107" s="18" t="s">
        <v>140</v>
      </c>
      <c r="AL107" s="40">
        <v>59</v>
      </c>
      <c r="AM107" s="17" t="s">
        <v>16</v>
      </c>
      <c r="AN107" s="17"/>
      <c r="AO107" s="40">
        <v>19</v>
      </c>
    </row>
    <row r="108" spans="1:42" ht="18.5" x14ac:dyDescent="0.35">
      <c r="A108" s="38">
        <v>9</v>
      </c>
      <c r="B108" s="2" t="s">
        <v>9</v>
      </c>
      <c r="C108" s="3">
        <v>21.6</v>
      </c>
      <c r="D108" s="7">
        <f>(E108+F108)/2 - 'Relig DB and Renewables'!$R$24</f>
        <v>84.863</v>
      </c>
      <c r="E108" s="8">
        <v>77</v>
      </c>
      <c r="F108" s="9">
        <v>96</v>
      </c>
      <c r="G108" s="30"/>
      <c r="AC108" s="17" t="s">
        <v>22</v>
      </c>
      <c r="AD108" s="2"/>
      <c r="AE108" s="40">
        <v>17</v>
      </c>
      <c r="AF108" s="17"/>
      <c r="AG108" s="17" t="s">
        <v>136</v>
      </c>
      <c r="AH108" s="75"/>
      <c r="AI108" s="40">
        <v>44</v>
      </c>
      <c r="AJ108" s="77" t="s">
        <v>63</v>
      </c>
      <c r="AK108" s="45"/>
      <c r="AL108" s="45">
        <v>65</v>
      </c>
      <c r="AM108" s="17" t="s">
        <v>51</v>
      </c>
      <c r="AN108" s="17"/>
      <c r="AO108" s="40">
        <v>24</v>
      </c>
      <c r="AP108" s="77"/>
    </row>
    <row r="109" spans="1:42" ht="18.5" x14ac:dyDescent="0.35">
      <c r="A109" s="18">
        <v>10</v>
      </c>
      <c r="C109" s="3"/>
      <c r="D109" s="30"/>
      <c r="E109" s="112"/>
      <c r="F109" s="112"/>
      <c r="G109" s="112"/>
      <c r="AC109" s="17" t="s">
        <v>24</v>
      </c>
      <c r="AD109" s="2"/>
      <c r="AE109" s="40">
        <v>20</v>
      </c>
      <c r="AF109" s="17"/>
      <c r="AG109" s="17" t="s">
        <v>116</v>
      </c>
      <c r="AH109" s="2"/>
      <c r="AI109" s="2">
        <v>46</v>
      </c>
      <c r="AJ109" s="18" t="s">
        <v>121</v>
      </c>
      <c r="AL109" s="2">
        <v>70</v>
      </c>
      <c r="AM109" s="17" t="s">
        <v>40</v>
      </c>
      <c r="AN109" s="17"/>
      <c r="AO109" s="2">
        <v>30</v>
      </c>
    </row>
    <row r="110" spans="1:42" ht="18.5" x14ac:dyDescent="0.35">
      <c r="A110" s="18">
        <v>11</v>
      </c>
      <c r="B110" s="40" t="s">
        <v>126</v>
      </c>
      <c r="C110" s="7">
        <v>46</v>
      </c>
      <c r="D110" s="7">
        <f>(E110+F110)/2 - 'Relig DB and Renewables'!$R$49</f>
        <v>54.488</v>
      </c>
      <c r="E110" s="6">
        <v>47</v>
      </c>
      <c r="F110" s="9">
        <v>55</v>
      </c>
      <c r="G110" s="30"/>
      <c r="AC110" s="17" t="s">
        <v>23</v>
      </c>
      <c r="AD110" s="2"/>
      <c r="AE110" s="40">
        <v>21</v>
      </c>
      <c r="AF110" s="17"/>
      <c r="AG110" s="17" t="s">
        <v>109</v>
      </c>
      <c r="AI110" s="2">
        <v>47</v>
      </c>
      <c r="AJ110" s="18" t="s">
        <v>57</v>
      </c>
      <c r="AL110" s="40">
        <v>84</v>
      </c>
      <c r="AM110" s="17" t="s">
        <v>45</v>
      </c>
      <c r="AN110" s="17"/>
      <c r="AO110" s="40">
        <v>34</v>
      </c>
    </row>
    <row r="111" spans="1:42" ht="18.5" x14ac:dyDescent="0.35">
      <c r="A111" s="18">
        <v>12</v>
      </c>
      <c r="B111" s="40" t="s">
        <v>127</v>
      </c>
      <c r="C111" s="3">
        <v>36.5</v>
      </c>
      <c r="D111" s="7">
        <f>(E111+F111)/2 - 'Relig DB and Renewables'!$R$37</f>
        <v>69.067999999999998</v>
      </c>
      <c r="E111" s="6">
        <v>78</v>
      </c>
      <c r="F111" s="9">
        <v>71</v>
      </c>
      <c r="G111" s="30"/>
      <c r="AC111" s="17" t="s">
        <v>126</v>
      </c>
      <c r="AD111" s="2"/>
      <c r="AE111" s="40">
        <v>23</v>
      </c>
      <c r="AF111" s="17"/>
      <c r="AG111" s="17" t="s">
        <v>127</v>
      </c>
      <c r="AH111" s="2"/>
      <c r="AI111" s="2">
        <v>52</v>
      </c>
      <c r="AJ111" s="76"/>
      <c r="AL111" s="17"/>
      <c r="AM111" s="17" t="s">
        <v>139</v>
      </c>
      <c r="AN111" s="17"/>
      <c r="AO111" s="2">
        <v>92</v>
      </c>
    </row>
    <row r="112" spans="1:42" ht="18.5" x14ac:dyDescent="0.35">
      <c r="A112" s="18">
        <v>13</v>
      </c>
      <c r="B112" s="2" t="s">
        <v>14</v>
      </c>
      <c r="C112" s="3">
        <v>36.6</v>
      </c>
      <c r="D112" s="7">
        <f>(E112+F112)/2 - 'Relig DB and Renewables'!$R$55</f>
        <v>47.198</v>
      </c>
      <c r="E112" s="6">
        <v>43</v>
      </c>
      <c r="F112" s="9">
        <v>49</v>
      </c>
      <c r="G112" s="30"/>
      <c r="AC112" s="17" t="s">
        <v>38</v>
      </c>
      <c r="AD112" s="75"/>
      <c r="AE112" s="40">
        <v>26</v>
      </c>
      <c r="AF112" s="17"/>
      <c r="AG112" s="17" t="s">
        <v>31</v>
      </c>
      <c r="AH112" s="2"/>
      <c r="AI112" s="40">
        <v>62</v>
      </c>
      <c r="AJ112" s="76" t="s">
        <v>61</v>
      </c>
      <c r="AK112" s="2"/>
      <c r="AL112" s="40"/>
      <c r="AM112" s="17" t="s">
        <v>4</v>
      </c>
      <c r="AN112" s="75"/>
      <c r="AO112" s="40">
        <v>95</v>
      </c>
    </row>
    <row r="113" spans="1:42" ht="18.5" x14ac:dyDescent="0.35">
      <c r="A113" s="18">
        <v>14</v>
      </c>
      <c r="B113" s="2" t="s">
        <v>15</v>
      </c>
      <c r="C113" s="3">
        <v>42.6</v>
      </c>
      <c r="D113" s="7">
        <f>(E113+F113)/2 - 'Relig DB and Renewables'!$R$38</f>
        <v>67.853000000000009</v>
      </c>
      <c r="E113" s="6">
        <v>74</v>
      </c>
      <c r="F113" s="9">
        <v>72</v>
      </c>
      <c r="G113" s="30"/>
      <c r="AC113" s="77" t="s">
        <v>63</v>
      </c>
      <c r="AD113" s="45"/>
      <c r="AE113" s="45">
        <v>26.5</v>
      </c>
      <c r="AF113" s="77"/>
      <c r="AG113" s="77" t="s">
        <v>63</v>
      </c>
      <c r="AH113" s="45"/>
      <c r="AI113" s="45">
        <v>63</v>
      </c>
      <c r="AJ113" s="17" t="s">
        <v>32</v>
      </c>
      <c r="AK113" s="2"/>
      <c r="AL113" s="40">
        <v>57</v>
      </c>
      <c r="AM113" s="17" t="s">
        <v>58</v>
      </c>
      <c r="AN113" s="2"/>
      <c r="AO113" s="40">
        <v>119</v>
      </c>
    </row>
    <row r="114" spans="1:42" ht="18.5" x14ac:dyDescent="0.35">
      <c r="A114" s="18">
        <v>15</v>
      </c>
      <c r="B114" s="2" t="s">
        <v>16</v>
      </c>
      <c r="C114" s="3">
        <v>27.6</v>
      </c>
      <c r="D114" s="7">
        <f>(E114+F114)/2 - 'Relig DB and Renewables'!$R$64</f>
        <v>36.262999999999998</v>
      </c>
      <c r="E114" s="6">
        <v>37</v>
      </c>
      <c r="F114" s="9">
        <v>32</v>
      </c>
      <c r="G114" s="30"/>
      <c r="AC114" s="17" t="s">
        <v>19</v>
      </c>
      <c r="AD114" s="2"/>
      <c r="AE114" s="40">
        <v>27</v>
      </c>
      <c r="AF114" s="17"/>
      <c r="AG114" s="17" t="s">
        <v>53</v>
      </c>
      <c r="AH114" s="2"/>
      <c r="AI114" s="40">
        <v>65</v>
      </c>
      <c r="AJ114" s="77" t="s">
        <v>63</v>
      </c>
      <c r="AK114" s="45"/>
      <c r="AL114" s="45">
        <v>62</v>
      </c>
      <c r="AM114" s="17"/>
      <c r="AN114" s="17"/>
      <c r="AO114" s="40"/>
    </row>
    <row r="115" spans="1:42" ht="18.5" x14ac:dyDescent="0.35">
      <c r="A115" s="18">
        <v>16</v>
      </c>
      <c r="B115" s="2" t="s">
        <v>17</v>
      </c>
      <c r="C115" s="3">
        <v>48.6</v>
      </c>
      <c r="D115" s="7">
        <f>(E115+F115)/2 - 'Relig DB and Renewables'!$R$61</f>
        <v>39.908000000000001</v>
      </c>
      <c r="E115" s="6">
        <v>50</v>
      </c>
      <c r="F115" s="9">
        <v>30</v>
      </c>
      <c r="G115" s="30"/>
      <c r="AC115" s="17" t="s">
        <v>17</v>
      </c>
      <c r="AD115" s="40"/>
      <c r="AE115" s="40">
        <v>28</v>
      </c>
      <c r="AF115" s="17"/>
      <c r="AG115" s="17" t="s">
        <v>36</v>
      </c>
      <c r="AI115" s="2">
        <v>116</v>
      </c>
      <c r="AJ115" s="17" t="s">
        <v>34</v>
      </c>
      <c r="AK115" s="75"/>
      <c r="AL115" s="40">
        <v>67</v>
      </c>
      <c r="AM115" s="17"/>
      <c r="AN115" s="17"/>
      <c r="AO115" s="40"/>
    </row>
    <row r="116" spans="1:42" ht="18.5" x14ac:dyDescent="0.35">
      <c r="A116" s="18">
        <v>17</v>
      </c>
      <c r="B116" s="2" t="s">
        <v>19</v>
      </c>
      <c r="C116" s="3">
        <v>40.799999999999997</v>
      </c>
      <c r="D116" s="7">
        <f>(E116+F116)/2 - 'Relig DB and Renewables'!$R$70</f>
        <v>28.972999999999999</v>
      </c>
      <c r="E116" s="6">
        <v>31</v>
      </c>
      <c r="F116" s="9">
        <v>27</v>
      </c>
      <c r="G116" s="30"/>
      <c r="AC116" s="17" t="s">
        <v>20</v>
      </c>
      <c r="AD116" s="75"/>
      <c r="AE116" s="40">
        <v>29</v>
      </c>
      <c r="AF116" s="17"/>
      <c r="AG116" s="76"/>
      <c r="AH116" s="2"/>
      <c r="AI116" s="40"/>
      <c r="AJ116" s="17"/>
      <c r="AK116" s="17"/>
      <c r="AL116" s="2"/>
      <c r="AM116" s="17"/>
      <c r="AN116" s="40"/>
    </row>
    <row r="117" spans="1:42" ht="18.5" x14ac:dyDescent="0.35">
      <c r="A117" s="18">
        <v>18</v>
      </c>
      <c r="B117" s="2" t="s">
        <v>24</v>
      </c>
      <c r="C117" s="3">
        <v>49.2</v>
      </c>
      <c r="D117" s="7">
        <f>(E117+F117)/2 - 'Relig DB and Renewables'!$R$62</f>
        <v>38.692999999999998</v>
      </c>
      <c r="E117" s="6">
        <v>40</v>
      </c>
      <c r="F117" s="9">
        <v>40</v>
      </c>
      <c r="G117" s="30"/>
      <c r="AC117" s="17" t="s">
        <v>14</v>
      </c>
      <c r="AD117" s="2"/>
      <c r="AE117" s="40">
        <v>37</v>
      </c>
      <c r="AF117" s="17"/>
      <c r="AG117" s="76" t="s">
        <v>433</v>
      </c>
      <c r="AH117" s="2"/>
      <c r="AI117" s="40"/>
      <c r="AJ117" s="76" t="s">
        <v>432</v>
      </c>
      <c r="AK117" s="2"/>
      <c r="AL117" s="40"/>
    </row>
    <row r="118" spans="1:42" ht="18.5" x14ac:dyDescent="0.35">
      <c r="A118" s="18">
        <v>19</v>
      </c>
      <c r="B118" s="2" t="s">
        <v>20</v>
      </c>
      <c r="C118" s="3">
        <v>41.4</v>
      </c>
      <c r="D118" s="7">
        <f>(E118+F118)/2 - 'Relig DB and Renewables'!$R$63</f>
        <v>37.478000000000002</v>
      </c>
      <c r="E118" s="6">
        <v>45</v>
      </c>
      <c r="F118" s="9">
        <v>28</v>
      </c>
      <c r="G118" s="30"/>
      <c r="AC118" s="17" t="s">
        <v>62</v>
      </c>
      <c r="AD118" s="75"/>
      <c r="AE118" s="40">
        <v>40</v>
      </c>
      <c r="AF118" s="17"/>
      <c r="AG118" s="17" t="s">
        <v>11</v>
      </c>
      <c r="AH118" s="2"/>
      <c r="AI118" s="40">
        <v>4</v>
      </c>
      <c r="AJ118" s="17" t="s">
        <v>2</v>
      </c>
      <c r="AK118" s="17"/>
      <c r="AL118" s="40">
        <v>127</v>
      </c>
    </row>
    <row r="119" spans="1:42" ht="18.5" x14ac:dyDescent="0.35">
      <c r="A119" s="18">
        <v>20</v>
      </c>
      <c r="B119" s="2"/>
      <c r="C119" s="3"/>
      <c r="D119" s="30"/>
      <c r="E119" s="112"/>
      <c r="F119" s="112"/>
      <c r="G119" s="112"/>
      <c r="AF119" s="78"/>
      <c r="AG119" s="17" t="s">
        <v>9</v>
      </c>
      <c r="AH119" s="2"/>
      <c r="AI119" s="40">
        <v>50</v>
      </c>
      <c r="AJ119" s="77" t="s">
        <v>63</v>
      </c>
      <c r="AK119" s="45"/>
      <c r="AL119" s="45">
        <v>133</v>
      </c>
    </row>
    <row r="120" spans="1:42" ht="18.5" x14ac:dyDescent="0.35">
      <c r="A120" s="18">
        <v>21</v>
      </c>
      <c r="B120" s="2" t="s">
        <v>22</v>
      </c>
      <c r="C120" s="3">
        <v>57</v>
      </c>
      <c r="D120" s="7">
        <f>(E120+F120)/2 - 'Relig DB and Renewables'!$R$74</f>
        <v>24.113</v>
      </c>
      <c r="E120" s="6">
        <v>27</v>
      </c>
      <c r="F120" s="9">
        <v>17</v>
      </c>
      <c r="G120" s="30"/>
      <c r="AF120" s="75"/>
      <c r="AG120" s="17" t="s">
        <v>6</v>
      </c>
      <c r="AH120" s="17"/>
      <c r="AI120" s="40">
        <v>78</v>
      </c>
      <c r="AJ120" s="17" t="s">
        <v>28</v>
      </c>
      <c r="AK120" s="17"/>
      <c r="AL120" s="40">
        <v>140</v>
      </c>
    </row>
    <row r="121" spans="1:42" ht="18.5" x14ac:dyDescent="0.35">
      <c r="A121" s="18">
        <v>22</v>
      </c>
      <c r="B121" s="2" t="s">
        <v>23</v>
      </c>
      <c r="C121" s="3">
        <v>54.6</v>
      </c>
      <c r="D121" s="7">
        <f>(E121+F121)/2 - 'Relig DB and Renewables'!$R$71</f>
        <v>27.757999999999999</v>
      </c>
      <c r="E121" s="6">
        <v>39</v>
      </c>
      <c r="F121" s="9">
        <v>19</v>
      </c>
      <c r="G121" s="30"/>
      <c r="AF121" s="2"/>
      <c r="AG121" s="77" t="s">
        <v>63</v>
      </c>
      <c r="AH121" s="45"/>
      <c r="AI121" s="45">
        <v>100</v>
      </c>
      <c r="AK121" s="17"/>
      <c r="AL121" s="17"/>
    </row>
    <row r="122" spans="1:42" ht="18.5" x14ac:dyDescent="0.35">
      <c r="A122" s="18">
        <v>23</v>
      </c>
      <c r="B122" s="2"/>
      <c r="C122" s="3"/>
      <c r="D122" s="30"/>
      <c r="E122" s="112"/>
      <c r="F122" s="112"/>
      <c r="G122" s="112"/>
      <c r="AG122" s="17" t="s">
        <v>49</v>
      </c>
      <c r="AH122" s="17"/>
      <c r="AI122" s="40">
        <v>122</v>
      </c>
    </row>
    <row r="123" spans="1:42" ht="18.5" x14ac:dyDescent="0.35">
      <c r="A123" s="18">
        <v>24</v>
      </c>
      <c r="B123" s="2"/>
      <c r="C123" s="3"/>
      <c r="D123" s="30"/>
      <c r="E123" s="112"/>
      <c r="F123" s="112"/>
      <c r="G123" s="112"/>
      <c r="AH123" s="17"/>
      <c r="AI123" s="17"/>
      <c r="AJ123" s="40"/>
      <c r="AK123" s="76"/>
      <c r="AL123" s="2"/>
      <c r="AM123" s="40"/>
    </row>
    <row r="124" spans="1:42" ht="18.5" x14ac:dyDescent="0.35">
      <c r="A124" s="18">
        <v>25</v>
      </c>
      <c r="B124" s="2"/>
      <c r="C124" s="3"/>
      <c r="D124" s="30"/>
      <c r="E124" s="112"/>
      <c r="F124" s="112"/>
      <c r="G124" s="112"/>
      <c r="AC124" s="19"/>
      <c r="AD124" s="15"/>
      <c r="AE124" s="369" t="s">
        <v>530</v>
      </c>
      <c r="AF124" s="23"/>
      <c r="AK124" s="17"/>
      <c r="AL124" s="2"/>
      <c r="AM124" s="40"/>
    </row>
    <row r="125" spans="1:42" ht="18.5" x14ac:dyDescent="0.35">
      <c r="A125" s="18">
        <v>26</v>
      </c>
      <c r="B125" s="2" t="s">
        <v>28</v>
      </c>
      <c r="C125" s="3">
        <v>0.96</v>
      </c>
      <c r="D125" s="7">
        <f>(E125+F125)/2 - 'Relig DB and Renewables'!$R$16</f>
        <v>94.582999999999998</v>
      </c>
      <c r="E125" s="6">
        <v>94</v>
      </c>
      <c r="F125" s="9">
        <v>92</v>
      </c>
      <c r="G125" s="30"/>
      <c r="AD125" s="23"/>
      <c r="AE125" s="23"/>
      <c r="AF125" s="60" t="s">
        <v>533</v>
      </c>
      <c r="AG125" s="370" t="s">
        <v>534</v>
      </c>
      <c r="AK125" s="17"/>
      <c r="AL125" s="17"/>
      <c r="AM125" s="40"/>
      <c r="AN125" s="17"/>
      <c r="AO125" s="2"/>
      <c r="AP125" s="40"/>
    </row>
    <row r="126" spans="1:42" ht="18.5" x14ac:dyDescent="0.35">
      <c r="A126" s="18">
        <v>27</v>
      </c>
      <c r="B126" s="40" t="s">
        <v>136</v>
      </c>
      <c r="C126" s="3">
        <v>32</v>
      </c>
      <c r="D126" s="7">
        <f>(E126+F126)/2 - 'Relig DB and Renewables'!$R$48</f>
        <v>55.703000000000003</v>
      </c>
      <c r="E126" s="6">
        <v>60</v>
      </c>
      <c r="F126" s="9">
        <v>43</v>
      </c>
      <c r="G126" s="30"/>
      <c r="AD126" s="23"/>
      <c r="AE126" s="60" t="s">
        <v>531</v>
      </c>
      <c r="AF126" s="20" t="s">
        <v>532</v>
      </c>
      <c r="AK126" s="17"/>
      <c r="AM126" s="17"/>
      <c r="AN126" s="17"/>
      <c r="AO126" s="17"/>
      <c r="AP126" s="40"/>
    </row>
    <row r="127" spans="1:42" ht="18.5" x14ac:dyDescent="0.35">
      <c r="A127" s="18">
        <v>28</v>
      </c>
      <c r="C127" s="7"/>
      <c r="D127" s="30"/>
      <c r="E127" s="112"/>
      <c r="F127" s="112"/>
      <c r="G127" s="112"/>
      <c r="AD127" s="15"/>
      <c r="AK127" s="17"/>
      <c r="AM127" s="17"/>
      <c r="AN127" s="17"/>
      <c r="AO127" s="17"/>
      <c r="AP127" s="40"/>
    </row>
    <row r="128" spans="1:42" ht="18.5" x14ac:dyDescent="0.35">
      <c r="A128" s="18">
        <v>29</v>
      </c>
      <c r="B128" s="2" t="s">
        <v>31</v>
      </c>
      <c r="C128" s="3">
        <v>29.4</v>
      </c>
      <c r="D128" s="7">
        <f>(E128+F128)/2 - 'Relig DB and Renewables'!$R$23</f>
        <v>86.078000000000003</v>
      </c>
      <c r="E128" s="6">
        <v>91</v>
      </c>
      <c r="F128" s="9">
        <v>84</v>
      </c>
      <c r="G128" s="30"/>
      <c r="AD128" s="15"/>
    </row>
    <row r="129" spans="1:30" ht="18.5" x14ac:dyDescent="0.35">
      <c r="A129" s="18">
        <v>30</v>
      </c>
      <c r="B129" s="2" t="s">
        <v>57</v>
      </c>
      <c r="C129" s="3">
        <v>18</v>
      </c>
      <c r="D129" s="7">
        <f>(E129+F129)/2 - 'Relig DB and Renewables'!$R$26</f>
        <v>82.433000000000007</v>
      </c>
      <c r="E129" s="6">
        <v>83</v>
      </c>
      <c r="F129" s="9">
        <v>87</v>
      </c>
      <c r="G129" s="30"/>
      <c r="AD129" s="15"/>
    </row>
    <row r="130" spans="1:30" ht="18.5" x14ac:dyDescent="0.35">
      <c r="A130" s="18">
        <v>31</v>
      </c>
      <c r="B130" s="2" t="s">
        <v>32</v>
      </c>
      <c r="C130" s="3">
        <v>31.2</v>
      </c>
      <c r="D130" s="7">
        <f>(E130+F130)/2 - 'Relig DB and Renewables'!$R$29</f>
        <v>78.787999999999997</v>
      </c>
      <c r="E130" s="8">
        <v>85</v>
      </c>
      <c r="F130" s="9">
        <v>82</v>
      </c>
      <c r="G130" s="30"/>
      <c r="AD130" s="15"/>
    </row>
    <row r="131" spans="1:30" ht="18.5" x14ac:dyDescent="0.35">
      <c r="A131" s="18">
        <v>32</v>
      </c>
      <c r="B131" s="2" t="s">
        <v>53</v>
      </c>
      <c r="C131" s="3">
        <v>35.4</v>
      </c>
      <c r="D131" s="7">
        <f>(E131+F131)/2 - 'Relig DB and Renewables'!$R$52</f>
        <v>50.843000000000004</v>
      </c>
      <c r="E131" s="6">
        <v>61</v>
      </c>
      <c r="F131" s="9">
        <v>34</v>
      </c>
      <c r="G131" s="30"/>
      <c r="J131" s="19"/>
      <c r="K131" s="19"/>
      <c r="L131" s="285"/>
      <c r="Q131" s="285"/>
      <c r="V131" s="285"/>
    </row>
    <row r="132" spans="1:30" ht="18.5" x14ac:dyDescent="0.35">
      <c r="A132" s="18">
        <v>33</v>
      </c>
      <c r="B132" s="40" t="s">
        <v>34</v>
      </c>
      <c r="C132" s="3">
        <v>26.6</v>
      </c>
      <c r="D132" s="7">
        <f>(E132+F132)/2 - 'Relig DB and Renewables'!$R$33</f>
        <v>73.927999999999997</v>
      </c>
      <c r="E132" s="6">
        <v>80</v>
      </c>
      <c r="F132" s="9">
        <v>83</v>
      </c>
      <c r="G132" s="30"/>
      <c r="J132" s="19"/>
      <c r="L132" s="285"/>
      <c r="Q132" s="285"/>
      <c r="V132" s="285"/>
    </row>
    <row r="133" spans="1:30" ht="18.5" x14ac:dyDescent="0.35">
      <c r="A133" s="18">
        <v>34</v>
      </c>
      <c r="B133" s="40" t="s">
        <v>45</v>
      </c>
      <c r="C133" s="3">
        <v>16.3</v>
      </c>
      <c r="D133" s="7">
        <f>(E133+F133)/2 - 'Relig DB and Renewables'!$R$60</f>
        <v>41.123000000000005</v>
      </c>
      <c r="E133" s="6">
        <v>40</v>
      </c>
      <c r="F133" s="9">
        <v>43</v>
      </c>
      <c r="G133" s="30"/>
    </row>
    <row r="134" spans="1:30" ht="18.5" x14ac:dyDescent="0.35">
      <c r="A134" s="38">
        <v>35</v>
      </c>
      <c r="B134" s="40" t="s">
        <v>11</v>
      </c>
      <c r="C134" s="3">
        <v>40.799999999999997</v>
      </c>
      <c r="D134" s="7">
        <f>(E134+F134)/2 - 'Relig DB and Renewables'!$R$35</f>
        <v>71.498000000000005</v>
      </c>
      <c r="E134" s="13">
        <v>81</v>
      </c>
      <c r="F134" s="9">
        <v>70</v>
      </c>
      <c r="G134" s="30"/>
      <c r="AA134" s="79"/>
    </row>
    <row r="135" spans="1:30" ht="18.5" x14ac:dyDescent="0.35">
      <c r="A135" s="18">
        <v>36</v>
      </c>
      <c r="B135" s="2" t="s">
        <v>36</v>
      </c>
      <c r="C135" s="3">
        <v>15.6</v>
      </c>
      <c r="D135" s="7">
        <f>(E135+F135)/2 - 'Relig DB and Renewables'!$R$46</f>
        <v>58.132999999999996</v>
      </c>
      <c r="E135" s="6">
        <v>58</v>
      </c>
      <c r="F135" s="9">
        <v>46</v>
      </c>
      <c r="G135" s="30"/>
      <c r="J135" s="19" t="s">
        <v>298</v>
      </c>
      <c r="K135" s="19"/>
      <c r="L135" s="124"/>
      <c r="M135" t="s">
        <v>235</v>
      </c>
      <c r="P135" s="128"/>
      <c r="Q135" t="s">
        <v>237</v>
      </c>
      <c r="U135" s="131"/>
      <c r="V135" t="s">
        <v>280</v>
      </c>
    </row>
    <row r="136" spans="1:30" ht="18.5" x14ac:dyDescent="0.35">
      <c r="A136" s="18">
        <v>37</v>
      </c>
      <c r="C136" s="3"/>
      <c r="D136" s="30"/>
      <c r="E136" s="112"/>
      <c r="F136" s="112"/>
      <c r="G136" s="112"/>
      <c r="J136" s="133" t="s">
        <v>299</v>
      </c>
      <c r="L136" s="125"/>
      <c r="M136" t="s">
        <v>236</v>
      </c>
      <c r="P136" s="129"/>
      <c r="Q136" t="s">
        <v>238</v>
      </c>
      <c r="U136" s="132"/>
      <c r="V136" t="s">
        <v>239</v>
      </c>
    </row>
    <row r="137" spans="1:30" ht="18.5" x14ac:dyDescent="0.35">
      <c r="A137" s="18">
        <v>38</v>
      </c>
      <c r="C137" s="3"/>
      <c r="D137" s="30"/>
      <c r="E137" s="112"/>
      <c r="F137" s="112"/>
      <c r="G137" s="112"/>
      <c r="J137" s="130"/>
      <c r="K137" s="284" t="s">
        <v>431</v>
      </c>
      <c r="L137" s="126"/>
      <c r="M137" t="s">
        <v>428</v>
      </c>
      <c r="P137" s="283"/>
      <c r="Q137" t="s">
        <v>246</v>
      </c>
      <c r="U137" s="282"/>
      <c r="V137" s="18" t="s">
        <v>430</v>
      </c>
      <c r="X137" s="84"/>
    </row>
    <row r="138" spans="1:30" ht="18.5" x14ac:dyDescent="0.35">
      <c r="A138" s="18">
        <v>39</v>
      </c>
      <c r="C138" s="3"/>
      <c r="D138" s="30"/>
      <c r="E138" s="112"/>
      <c r="F138" s="112"/>
      <c r="G138" s="112"/>
      <c r="J138" s="281" t="s">
        <v>429</v>
      </c>
      <c r="L138" s="127"/>
      <c r="M138" t="s">
        <v>428</v>
      </c>
      <c r="P138" s="280"/>
      <c r="Q138" t="s">
        <v>247</v>
      </c>
      <c r="U138" s="279"/>
      <c r="V138" s="18" t="s">
        <v>427</v>
      </c>
      <c r="X138" s="15"/>
      <c r="Y138" s="76"/>
      <c r="Z138" s="76"/>
    </row>
    <row r="139" spans="1:30" ht="18.5" x14ac:dyDescent="0.35">
      <c r="A139" s="18">
        <v>40</v>
      </c>
      <c r="B139" s="2" t="s">
        <v>51</v>
      </c>
      <c r="C139" s="3">
        <v>43.8</v>
      </c>
      <c r="D139" s="7">
        <f>(E139+F139)/2 - 'Relig DB and Renewables'!$R$58</f>
        <v>43.552999999999997</v>
      </c>
      <c r="E139" s="6">
        <v>43</v>
      </c>
      <c r="F139" s="9">
        <v>42</v>
      </c>
      <c r="G139" s="30"/>
      <c r="P139" s="177" t="s">
        <v>301</v>
      </c>
      <c r="Q139" s="177"/>
      <c r="R139" s="177" t="s">
        <v>302</v>
      </c>
      <c r="S139" s="177"/>
      <c r="T139" s="177" t="s">
        <v>303</v>
      </c>
      <c r="U139" s="177"/>
      <c r="V139" s="177" t="s">
        <v>304</v>
      </c>
    </row>
    <row r="140" spans="1:30" ht="18.5" x14ac:dyDescent="0.35">
      <c r="A140" s="18">
        <v>41</v>
      </c>
      <c r="B140" s="40" t="s">
        <v>139</v>
      </c>
      <c r="C140" s="3">
        <v>20.3</v>
      </c>
      <c r="D140" s="7">
        <f>(E140+F140)/2 - 'Relig DB and Renewables'!$R$34</f>
        <v>72.713000000000008</v>
      </c>
      <c r="E140" s="4">
        <v>68</v>
      </c>
      <c r="F140" s="9">
        <v>85</v>
      </c>
      <c r="G140" s="30"/>
      <c r="J140" s="182" t="s">
        <v>300</v>
      </c>
      <c r="K140" s="179">
        <f>CORREL(C100:C147,D100:D147)</f>
        <v>-0.71530631571665493</v>
      </c>
      <c r="L140" s="177"/>
      <c r="M140" s="177"/>
      <c r="N140" s="177"/>
      <c r="O140" s="177"/>
      <c r="P140" s="180">
        <f>K140/SQRT((1-K140^2)/(V140-2))</f>
        <v>-6.0557274698567261</v>
      </c>
      <c r="Q140" s="180"/>
      <c r="R140" s="181">
        <f>TDIST(ABS(P140), (V140-2), 2)</f>
        <v>6.5209740240103788E-7</v>
      </c>
      <c r="S140" s="180"/>
      <c r="T140" s="180">
        <f>_xlfn.T.INV.2T(0.05, (V140-2))</f>
        <v>2.0301079282503438</v>
      </c>
      <c r="U140" s="180"/>
      <c r="V140" s="177">
        <f>ROWS(C100:C147) - 11</f>
        <v>37</v>
      </c>
    </row>
    <row r="141" spans="1:30" ht="18.5" x14ac:dyDescent="0.35">
      <c r="A141" s="18">
        <v>42</v>
      </c>
      <c r="B141" s="2" t="s">
        <v>38</v>
      </c>
      <c r="C141" s="3">
        <v>51</v>
      </c>
      <c r="D141" s="7">
        <f>(E141+F141)/2 - 'Relig DB and Renewables'!$R$65</f>
        <v>35.048000000000002</v>
      </c>
      <c r="E141" s="6">
        <v>36</v>
      </c>
      <c r="F141" s="9">
        <v>33</v>
      </c>
      <c r="G141" s="30"/>
    </row>
    <row r="142" spans="1:30" ht="18.5" x14ac:dyDescent="0.35">
      <c r="A142" s="18">
        <v>43</v>
      </c>
      <c r="B142" s="2" t="s">
        <v>39</v>
      </c>
      <c r="C142" s="3">
        <v>48.6</v>
      </c>
      <c r="D142" s="7">
        <f>(E142+F142)/2 - 'Relig DB and Renewables'!$R$66</f>
        <v>33.832999999999998</v>
      </c>
      <c r="E142" s="8">
        <v>34</v>
      </c>
      <c r="F142" s="9">
        <v>33</v>
      </c>
      <c r="G142" s="30"/>
    </row>
    <row r="143" spans="1:30" ht="18.5" x14ac:dyDescent="0.35">
      <c r="A143" s="18">
        <v>44</v>
      </c>
      <c r="B143" s="2" t="s">
        <v>40</v>
      </c>
      <c r="C143" s="3">
        <v>28.2</v>
      </c>
      <c r="D143" s="7">
        <f>(E143+F143)/2 - 'Relig DB and Renewables'!$R$67</f>
        <v>32.618000000000002</v>
      </c>
      <c r="E143" s="6">
        <v>40</v>
      </c>
      <c r="F143" s="9">
        <v>24</v>
      </c>
      <c r="G143" s="30"/>
    </row>
    <row r="144" spans="1:30" ht="18.5" x14ac:dyDescent="0.35">
      <c r="A144" s="18">
        <v>45</v>
      </c>
      <c r="C144" s="3"/>
      <c r="D144" s="30"/>
      <c r="E144" s="112"/>
      <c r="F144" s="112"/>
      <c r="G144" s="112"/>
    </row>
    <row r="145" spans="1:58" ht="18.5" x14ac:dyDescent="0.35">
      <c r="A145" s="18">
        <v>46</v>
      </c>
      <c r="B145" s="2" t="s">
        <v>42</v>
      </c>
      <c r="C145" s="3">
        <v>45.6</v>
      </c>
      <c r="D145" s="7">
        <f>(E145+F145)/2 - 'Relig DB and Renewables'!$R$73</f>
        <v>25.327999999999999</v>
      </c>
      <c r="E145" s="6">
        <v>28</v>
      </c>
      <c r="F145" s="9">
        <v>21</v>
      </c>
      <c r="G145" s="30"/>
    </row>
    <row r="146" spans="1:58" ht="18.5" x14ac:dyDescent="0.35">
      <c r="A146" s="18">
        <v>47</v>
      </c>
      <c r="B146" s="40" t="s">
        <v>140</v>
      </c>
      <c r="C146" s="7">
        <v>39.799999999999997</v>
      </c>
      <c r="D146" s="7">
        <f>(E146+F146)/2 - 'Relig DB and Renewables'!$R$41</f>
        <v>64.207999999999998</v>
      </c>
      <c r="E146" s="41">
        <v>66</v>
      </c>
      <c r="F146" s="9">
        <v>70</v>
      </c>
      <c r="G146" s="30"/>
    </row>
    <row r="147" spans="1:58" ht="18.5" x14ac:dyDescent="0.35">
      <c r="A147" s="18">
        <v>48</v>
      </c>
      <c r="B147" s="2" t="s">
        <v>58</v>
      </c>
      <c r="C147" s="3">
        <v>14.4</v>
      </c>
      <c r="D147" s="7">
        <v>100</v>
      </c>
      <c r="E147" s="8">
        <v>95</v>
      </c>
      <c r="F147" s="9">
        <v>97</v>
      </c>
      <c r="G147" s="30"/>
    </row>
    <row r="149" spans="1:58" ht="15.5" x14ac:dyDescent="0.35">
      <c r="A149" s="293" t="s">
        <v>449</v>
      </c>
      <c r="B149" s="294" t="s">
        <v>284</v>
      </c>
      <c r="C149" s="17"/>
      <c r="D149" s="17"/>
    </row>
    <row r="150" spans="1:58" x14ac:dyDescent="0.35">
      <c r="A150" s="488" t="s">
        <v>687</v>
      </c>
      <c r="B150" s="25" t="s">
        <v>686</v>
      </c>
      <c r="F150" t="s">
        <v>688</v>
      </c>
    </row>
    <row r="151" spans="1:58" x14ac:dyDescent="0.35">
      <c r="A151" s="236"/>
      <c r="B151" s="25"/>
    </row>
    <row r="152" spans="1:58" ht="21" x14ac:dyDescent="0.35">
      <c r="A152" s="5"/>
      <c r="B152" s="307" t="s">
        <v>335</v>
      </c>
      <c r="C152" s="5"/>
      <c r="D152" s="5"/>
      <c r="E152" s="5"/>
      <c r="F152" s="5"/>
      <c r="G152" s="5"/>
      <c r="H152" s="5"/>
      <c r="I152" s="5"/>
      <c r="J152" s="5"/>
      <c r="K152" s="5"/>
      <c r="L152" s="5"/>
      <c r="M152" s="5"/>
      <c r="N152" s="5"/>
      <c r="O152" s="5"/>
      <c r="P152" s="5"/>
      <c r="Q152" s="5"/>
      <c r="R152" s="5"/>
      <c r="S152" s="5"/>
      <c r="T152" s="5"/>
      <c r="U152" s="5"/>
      <c r="V152" s="5"/>
      <c r="W152" s="5"/>
      <c r="X152" s="5"/>
      <c r="Y152" s="202"/>
      <c r="Z152" s="203"/>
      <c r="AA152" s="204"/>
      <c r="AB152" s="205"/>
      <c r="AC152" s="206"/>
      <c r="AD152" s="5"/>
      <c r="AE152" s="5"/>
      <c r="AF152" s="5"/>
      <c r="AG152" s="5"/>
      <c r="AH152" s="5"/>
      <c r="AI152" s="5"/>
      <c r="AJ152" s="5"/>
      <c r="AK152" s="5"/>
      <c r="AL152" s="5"/>
      <c r="AM152" s="5"/>
      <c r="AN152" s="5"/>
      <c r="AO152" s="5"/>
      <c r="AP152" s="5"/>
      <c r="AS152" s="35"/>
      <c r="AT152" s="3"/>
      <c r="AU152" s="7"/>
      <c r="AV152" s="6"/>
      <c r="AW152" s="32"/>
      <c r="AZ152" s="15"/>
      <c r="BC152" s="15"/>
      <c r="BD152" s="15"/>
      <c r="BF152" s="32"/>
    </row>
  </sheetData>
  <sheetProtection algorithmName="SHA-512" hashValue="XCJWVUqb/fImlqmRtnynsEnHn2cQCR0JH7njLB7A3iedHlJsfaaVzZop/wdqKujyd/VUbG8GyD9/Jy33IAO7NQ==" saltValue="vUMnK+U19iAmUzx3dtVsoQ==" spinCount="100000" sheet="1" objects="1" scenarios="1"/>
  <hyperlinks>
    <hyperlink ref="AE13" r:id="rId1" xr:uid="{634AA2AE-27C8-4D5E-BDE6-144A345427DE}"/>
    <hyperlink ref="AC105" r:id="rId2" xr:uid="{DC32C720-BB8D-476D-9091-95C16CDAC0CD}"/>
    <hyperlink ref="B149" r:id="rId3" xr:uid="{FA08D519-7A96-4002-BB88-A2FC4F9F5282}"/>
    <hyperlink ref="C48" r:id="rId4" xr:uid="{59B8DD7C-54D2-40D3-A63C-EA7033558D02}"/>
    <hyperlink ref="AF126" r:id="rId5" xr:uid="{4F6D7A82-E25D-4290-9A62-87F19EEF932C}"/>
    <hyperlink ref="AG125" r:id="rId6" xr:uid="{6504DF61-5B0D-4A5D-86EB-352B17DA3691}"/>
    <hyperlink ref="AH33" r:id="rId7" xr:uid="{4AF1C4BF-EC7C-4F8E-A301-3BE743C45527}"/>
    <hyperlink ref="AI32" r:id="rId8" xr:uid="{D5481B98-322D-4B76-B7C9-D13E8386B5CD}"/>
    <hyperlink ref="B150" r:id="rId9" display="http://web.archive.org/web/20190802231507/http:/data.myworld2015.org/" xr:uid="{78AC4517-A180-42AB-ADBF-0B82D19F4E82}"/>
  </hyperlinks>
  <pageMargins left="0.7" right="0.7" top="0.75" bottom="0.75" header="0.3" footer="0.3"/>
  <pageSetup paperSize="9" orientation="portrait" r:id="rId10"/>
  <drawing r:id="rId1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F6742-73AE-4804-B7F1-CE1857396AA0}">
  <dimension ref="A2:BY401"/>
  <sheetViews>
    <sheetView zoomScaleNormal="100" workbookViewId="0">
      <selection activeCell="A3" sqref="A3"/>
    </sheetView>
  </sheetViews>
  <sheetFormatPr defaultRowHeight="14.5" x14ac:dyDescent="0.35"/>
  <cols>
    <col min="1" max="1" width="11.453125" customWidth="1"/>
    <col min="2" max="2" width="14.36328125" customWidth="1"/>
    <col min="3" max="3" width="15.1796875" customWidth="1"/>
    <col min="4" max="5" width="13.36328125" customWidth="1"/>
    <col min="6" max="6" width="12.81640625" customWidth="1"/>
    <col min="7" max="7" width="11.7265625" customWidth="1"/>
    <col min="8" max="8" width="11.6328125" customWidth="1"/>
    <col min="9" max="9" width="12.1796875" customWidth="1"/>
    <col min="10" max="10" width="9.26953125" bestFit="1" customWidth="1"/>
    <col min="11" max="12" width="10.90625" customWidth="1"/>
    <col min="13" max="14" width="12.08984375" customWidth="1"/>
    <col min="15" max="15" width="11.26953125" customWidth="1"/>
    <col min="16" max="16" width="11" customWidth="1"/>
    <col min="17" max="17" width="8.90625" customWidth="1"/>
    <col min="31" max="31" width="10" bestFit="1" customWidth="1"/>
  </cols>
  <sheetData>
    <row r="2" spans="1:59" ht="26" x14ac:dyDescent="0.35">
      <c r="A2" s="5"/>
      <c r="B2" s="201" t="s">
        <v>1297</v>
      </c>
      <c r="C2" s="5"/>
      <c r="D2" s="5"/>
      <c r="E2" s="5"/>
      <c r="F2" s="5"/>
      <c r="G2" s="5"/>
      <c r="H2" s="5"/>
      <c r="I2" s="5"/>
      <c r="J2" s="5"/>
      <c r="K2" s="11"/>
      <c r="L2" s="11"/>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row>
    <row r="3" spans="1:59" ht="15.5" x14ac:dyDescent="0.35">
      <c r="B3" s="483" t="s">
        <v>616</v>
      </c>
      <c r="C3" s="484"/>
      <c r="D3" s="484"/>
      <c r="E3" s="244"/>
      <c r="F3" s="29" t="s">
        <v>1229</v>
      </c>
    </row>
    <row r="4" spans="1:59" ht="18.5" x14ac:dyDescent="0.35">
      <c r="A4" s="5"/>
      <c r="B4" s="210" t="s">
        <v>339</v>
      </c>
      <c r="C4" s="5"/>
      <c r="D4" s="5"/>
      <c r="E4" s="5"/>
      <c r="F4" s="5"/>
      <c r="G4" s="5"/>
      <c r="H4" s="5"/>
      <c r="I4" s="5"/>
      <c r="J4" s="5"/>
      <c r="K4" s="5"/>
      <c r="L4" s="5"/>
      <c r="M4" s="5"/>
      <c r="N4" s="5"/>
      <c r="O4" s="5"/>
      <c r="P4" s="5"/>
      <c r="Q4" s="5"/>
      <c r="R4" s="5"/>
      <c r="S4" s="5"/>
      <c r="T4" s="5"/>
      <c r="U4" s="5"/>
      <c r="V4" s="5"/>
      <c r="W4" s="5"/>
      <c r="X4" s="5"/>
      <c r="Y4" s="202"/>
      <c r="Z4" s="203"/>
      <c r="AA4" s="204"/>
      <c r="AB4" s="205"/>
      <c r="AC4" s="206"/>
      <c r="AD4" s="5"/>
      <c r="AE4" s="5"/>
      <c r="AF4" s="5"/>
      <c r="AG4" s="5"/>
      <c r="AH4" s="5"/>
      <c r="AI4" s="5"/>
      <c r="AJ4" s="5"/>
      <c r="AK4" s="5"/>
      <c r="AL4" s="5"/>
      <c r="AM4" s="5"/>
      <c r="AN4" s="5"/>
      <c r="AO4" s="5"/>
      <c r="AP4" s="5"/>
      <c r="AQ4" s="5"/>
      <c r="AR4" s="5"/>
      <c r="AS4" s="207"/>
      <c r="AT4" s="203"/>
      <c r="AU4" s="204"/>
      <c r="AV4" s="205"/>
      <c r="AW4" s="208"/>
      <c r="AX4" s="5"/>
      <c r="AY4" s="5"/>
      <c r="AZ4" s="209"/>
      <c r="BA4" s="5"/>
      <c r="BB4" s="5"/>
      <c r="BC4" s="209"/>
      <c r="BD4" s="209"/>
      <c r="BE4" s="5"/>
      <c r="BF4" s="208"/>
      <c r="BG4" s="5"/>
    </row>
    <row r="5" spans="1:59" ht="18.5" x14ac:dyDescent="0.35">
      <c r="Y5" s="22"/>
      <c r="Z5" s="3"/>
      <c r="AA5" s="7"/>
      <c r="AB5" s="6"/>
      <c r="AC5" s="9"/>
      <c r="AS5" s="35"/>
      <c r="AT5" s="3"/>
      <c r="AU5" s="7"/>
      <c r="AV5" s="6"/>
      <c r="AW5" s="32"/>
      <c r="AZ5" s="15"/>
      <c r="BC5" s="15"/>
      <c r="BD5" s="15"/>
      <c r="BF5" s="32"/>
    </row>
    <row r="6" spans="1:59" ht="18.5" x14ac:dyDescent="0.35">
      <c r="D6" s="1" t="s">
        <v>1410</v>
      </c>
      <c r="Y6" s="22"/>
      <c r="Z6" s="3"/>
      <c r="AA6" s="7"/>
      <c r="AB6" s="6"/>
      <c r="AC6" s="9"/>
      <c r="AS6" s="35"/>
      <c r="AT6" s="3"/>
      <c r="AU6" s="7"/>
      <c r="AV6" s="6"/>
      <c r="AW6" s="32"/>
      <c r="AZ6" s="15"/>
      <c r="BC6" s="15"/>
      <c r="BD6" s="15"/>
      <c r="BF6" s="32"/>
    </row>
    <row r="7" spans="1:59" ht="24" customHeight="1" x14ac:dyDescent="0.35">
      <c r="A7" s="42" t="s">
        <v>1412</v>
      </c>
      <c r="B7" s="43"/>
      <c r="C7" s="43"/>
      <c r="D7" s="43"/>
      <c r="E7" s="43"/>
      <c r="F7" s="43"/>
      <c r="G7" s="43"/>
      <c r="H7" s="43"/>
      <c r="I7" s="43"/>
      <c r="J7" s="43"/>
      <c r="K7" s="43"/>
      <c r="L7" s="43"/>
      <c r="M7" s="43"/>
      <c r="N7" s="43"/>
      <c r="O7" s="43"/>
      <c r="P7" s="43"/>
      <c r="Q7" s="44" t="s">
        <v>46</v>
      </c>
      <c r="R7" s="44" t="s">
        <v>47</v>
      </c>
      <c r="S7" s="650" t="s">
        <v>1421</v>
      </c>
      <c r="V7" s="580" t="s">
        <v>1127</v>
      </c>
      <c r="Y7" s="22"/>
      <c r="Z7" s="3"/>
      <c r="AA7" s="7"/>
      <c r="AB7" s="6"/>
      <c r="AC7" s="9"/>
      <c r="AS7" s="35"/>
      <c r="AT7" s="3"/>
      <c r="AU7" s="7"/>
      <c r="AV7" s="6"/>
      <c r="AW7" s="32"/>
      <c r="AZ7" s="15"/>
      <c r="BC7" s="15"/>
      <c r="BD7" s="15"/>
      <c r="BF7" s="32"/>
    </row>
    <row r="8" spans="1:59" ht="18.5" x14ac:dyDescent="0.35">
      <c r="A8" s="22" t="s">
        <v>6</v>
      </c>
      <c r="B8" s="3">
        <v>67</v>
      </c>
      <c r="C8" s="166">
        <f>(D8+E8)/2</f>
        <v>97.5</v>
      </c>
      <c r="D8" s="6">
        <v>98</v>
      </c>
      <c r="E8" s="9">
        <v>97</v>
      </c>
      <c r="Q8" s="1">
        <f>1.215*B8 + 22.898</f>
        <v>104.303</v>
      </c>
      <c r="R8" s="16">
        <f>C8-Q8</f>
        <v>-6.8029999999999973</v>
      </c>
      <c r="S8" s="649">
        <f>1.2173*B8 + 22.92</f>
        <v>104.4791</v>
      </c>
      <c r="V8" s="581">
        <f>(Q74+Q73+Q72+Q71+Q70+Q69+Q66+Q65+Q63+Q62+Q61+Q59+Q56+Q55+Q50+Q49)/16</f>
        <v>36.946437500000002</v>
      </c>
      <c r="W8" s="23" t="s">
        <v>1128</v>
      </c>
      <c r="Y8" s="22"/>
      <c r="Z8" s="3"/>
      <c r="AA8" s="7"/>
      <c r="AB8" s="6"/>
      <c r="AC8" s="9"/>
      <c r="AS8" s="35"/>
      <c r="AT8" s="3"/>
      <c r="AU8" s="7"/>
      <c r="AV8" s="6"/>
      <c r="AW8" s="32"/>
      <c r="AZ8" s="15"/>
      <c r="BC8" s="15"/>
      <c r="BD8" s="15"/>
      <c r="BF8" s="32"/>
    </row>
    <row r="9" spans="1:59" ht="18.5" x14ac:dyDescent="0.35">
      <c r="A9" s="22" t="s">
        <v>27</v>
      </c>
      <c r="B9" s="3">
        <v>66</v>
      </c>
      <c r="C9" s="166">
        <f>(D9+E9)/2</f>
        <v>97</v>
      </c>
      <c r="D9" s="6">
        <v>98</v>
      </c>
      <c r="E9" s="9">
        <v>96</v>
      </c>
      <c r="Q9" s="1">
        <f t="shared" ref="Q9:Q72" si="0">1.215*B9 + 22.898</f>
        <v>103.08800000000001</v>
      </c>
      <c r="R9" s="16">
        <f t="shared" ref="R9:R74" si="1">C9-Q9</f>
        <v>-6.0880000000000081</v>
      </c>
      <c r="S9" s="649">
        <f t="shared" ref="S9:S72" si="2">1.2173*B9 + 22.92</f>
        <v>103.26180000000001</v>
      </c>
      <c r="V9" s="581">
        <f>(Q53+Q52+Q51+Q48+Q46+Q44+Q43+Q42+Q38+Q37+Q31+Q23)/12</f>
        <v>62.588000000000001</v>
      </c>
      <c r="W9" s="23" t="s">
        <v>1129</v>
      </c>
      <c r="Y9" s="22"/>
      <c r="Z9" s="3"/>
      <c r="AA9" s="7"/>
      <c r="AB9" s="6"/>
      <c r="AC9" s="9"/>
      <c r="AS9" s="35"/>
      <c r="AT9" s="3"/>
      <c r="AU9" s="7"/>
      <c r="AV9" s="6"/>
      <c r="AW9" s="32"/>
      <c r="AZ9" s="15"/>
      <c r="BC9" s="15"/>
      <c r="BD9" s="15"/>
      <c r="BF9" s="32"/>
    </row>
    <row r="10" spans="1:59" ht="18.5" x14ac:dyDescent="0.35">
      <c r="A10" s="22" t="s">
        <v>43</v>
      </c>
      <c r="B10" s="3">
        <v>65</v>
      </c>
      <c r="C10" s="166">
        <f>(D10+E10)/2</f>
        <v>97</v>
      </c>
      <c r="D10" s="6">
        <v>99</v>
      </c>
      <c r="E10" s="9">
        <v>95</v>
      </c>
      <c r="Q10" s="1">
        <f t="shared" si="0"/>
        <v>101.873</v>
      </c>
      <c r="R10" s="16">
        <f t="shared" si="1"/>
        <v>-4.8730000000000047</v>
      </c>
      <c r="S10" s="649">
        <f t="shared" si="2"/>
        <v>102.0445</v>
      </c>
      <c r="V10" s="581">
        <f>+(Q57+Q40+Q36+Q33+Q29)/5</f>
        <v>66.638000000000005</v>
      </c>
      <c r="W10" s="23" t="s">
        <v>1130</v>
      </c>
      <c r="Y10" s="22"/>
      <c r="Z10" s="3"/>
      <c r="AA10" s="7"/>
      <c r="AB10" s="6"/>
      <c r="AC10" s="9"/>
      <c r="AS10" s="35"/>
      <c r="AT10" s="3"/>
      <c r="AU10" s="7"/>
      <c r="AV10" s="6"/>
      <c r="AW10" s="32"/>
      <c r="AZ10" s="15"/>
      <c r="BC10" s="15"/>
      <c r="BD10" s="15"/>
      <c r="BF10" s="32"/>
    </row>
    <row r="11" spans="1:59" ht="18.5" x14ac:dyDescent="0.35">
      <c r="A11" s="22" t="s">
        <v>58</v>
      </c>
      <c r="B11" s="3">
        <v>64</v>
      </c>
      <c r="C11" s="166">
        <f>(D11+E11)/2</f>
        <v>96</v>
      </c>
      <c r="D11" s="8">
        <v>95</v>
      </c>
      <c r="E11" s="9">
        <v>97</v>
      </c>
      <c r="Q11" s="1">
        <f t="shared" si="0"/>
        <v>100.658</v>
      </c>
      <c r="R11" s="16">
        <f t="shared" si="1"/>
        <v>-4.6580000000000013</v>
      </c>
      <c r="S11" s="649">
        <f t="shared" si="2"/>
        <v>100.8272</v>
      </c>
      <c r="V11" s="581">
        <f>(Q28+Q25+Q20+Q19+Q13+Q12)/6</f>
        <v>90.330500000000015</v>
      </c>
      <c r="W11" s="23" t="s">
        <v>1131</v>
      </c>
      <c r="Y11" s="22"/>
      <c r="Z11" s="3"/>
      <c r="AA11" s="7"/>
      <c r="AB11" s="6"/>
      <c r="AC11" s="9"/>
      <c r="AS11" s="35"/>
      <c r="AT11" s="3"/>
      <c r="AU11" s="7"/>
      <c r="AV11" s="6"/>
      <c r="AW11" s="32"/>
      <c r="AZ11" s="15"/>
      <c r="BC11" s="15"/>
      <c r="BD11" s="15"/>
      <c r="BF11" s="32"/>
    </row>
    <row r="12" spans="1:59" ht="18.5" x14ac:dyDescent="0.35">
      <c r="A12" s="22" t="s">
        <v>3</v>
      </c>
      <c r="B12" s="3">
        <v>63</v>
      </c>
      <c r="C12" s="166">
        <f t="shared" ref="C12:C57" si="3">(D12+E12)/2</f>
        <v>95</v>
      </c>
      <c r="D12" s="9">
        <v>95</v>
      </c>
      <c r="E12" s="9">
        <v>95</v>
      </c>
      <c r="Q12" s="1">
        <f t="shared" si="0"/>
        <v>99.442999999999998</v>
      </c>
      <c r="R12" s="16">
        <f t="shared" si="1"/>
        <v>-4.4429999999999978</v>
      </c>
      <c r="S12" s="649">
        <f t="shared" si="2"/>
        <v>99.60990000000001</v>
      </c>
      <c r="V12" s="581">
        <f>(Q17+Q16+Q14)/3</f>
        <v>94.988</v>
      </c>
      <c r="W12" s="23" t="s">
        <v>1132</v>
      </c>
      <c r="Y12" s="22"/>
      <c r="Z12" s="3"/>
      <c r="AA12" s="7"/>
      <c r="AB12" s="6"/>
      <c r="AC12" s="9"/>
      <c r="AS12" s="35"/>
      <c r="AT12" s="3"/>
      <c r="AU12" s="7"/>
      <c r="AV12" s="6"/>
      <c r="AW12" s="32"/>
      <c r="AZ12" s="15"/>
      <c r="BC12" s="15"/>
      <c r="BD12" s="15"/>
      <c r="BF12" s="32"/>
    </row>
    <row r="13" spans="1:59" ht="18.5" x14ac:dyDescent="0.35">
      <c r="A13" s="22" t="s">
        <v>8</v>
      </c>
      <c r="B13" s="3">
        <v>62</v>
      </c>
      <c r="C13" s="166">
        <f t="shared" si="3"/>
        <v>94</v>
      </c>
      <c r="D13" s="9">
        <v>94</v>
      </c>
      <c r="E13" s="9">
        <v>94</v>
      </c>
      <c r="Q13" s="1">
        <f t="shared" si="0"/>
        <v>98.227999999999994</v>
      </c>
      <c r="R13" s="16">
        <f t="shared" si="1"/>
        <v>-4.2279999999999944</v>
      </c>
      <c r="S13" s="649">
        <f t="shared" si="2"/>
        <v>98.392600000000002</v>
      </c>
      <c r="Y13" s="22"/>
      <c r="Z13" s="3"/>
      <c r="AA13" s="7"/>
      <c r="AB13" s="6"/>
      <c r="AC13" s="9"/>
      <c r="AS13" s="35"/>
      <c r="AT13" s="3"/>
      <c r="AU13" s="7"/>
      <c r="AV13" s="6"/>
      <c r="AW13" s="32"/>
      <c r="AZ13" s="15"/>
      <c r="BC13" s="15"/>
      <c r="BD13" s="15"/>
      <c r="BF13" s="32"/>
    </row>
    <row r="14" spans="1:59" ht="18.5" x14ac:dyDescent="0.35">
      <c r="A14" s="22" t="s">
        <v>56</v>
      </c>
      <c r="B14" s="3">
        <v>61</v>
      </c>
      <c r="C14" s="166">
        <f t="shared" si="3"/>
        <v>94</v>
      </c>
      <c r="D14" s="6">
        <v>91</v>
      </c>
      <c r="E14" s="9">
        <v>97</v>
      </c>
      <c r="Q14" s="1">
        <f t="shared" si="0"/>
        <v>97.013000000000005</v>
      </c>
      <c r="R14" s="16">
        <f t="shared" si="1"/>
        <v>-3.0130000000000052</v>
      </c>
      <c r="S14" s="649">
        <f t="shared" si="2"/>
        <v>97.175300000000007</v>
      </c>
      <c r="U14" s="647" t="s">
        <v>1418</v>
      </c>
      <c r="V14" s="648"/>
      <c r="W14" s="648"/>
      <c r="X14" s="648"/>
      <c r="Y14" s="648"/>
      <c r="Z14" s="22"/>
      <c r="AA14" s="3"/>
      <c r="AB14" s="7"/>
      <c r="AC14" s="6"/>
      <c r="AD14" s="9"/>
      <c r="AS14" s="35"/>
      <c r="AT14" s="3"/>
      <c r="AU14" s="7"/>
      <c r="AV14" s="6"/>
      <c r="AW14" s="32"/>
      <c r="AZ14" s="15"/>
      <c r="BC14" s="15"/>
      <c r="BD14" s="15"/>
      <c r="BF14" s="32"/>
    </row>
    <row r="15" spans="1:59" ht="18.5" x14ac:dyDescent="0.35">
      <c r="A15" s="22" t="s">
        <v>1</v>
      </c>
      <c r="B15" s="3">
        <v>60</v>
      </c>
      <c r="C15" s="166">
        <f t="shared" si="3"/>
        <v>93.5</v>
      </c>
      <c r="D15" s="6">
        <v>91</v>
      </c>
      <c r="E15" s="9">
        <v>96</v>
      </c>
      <c r="Q15" s="1">
        <f t="shared" si="0"/>
        <v>95.798000000000002</v>
      </c>
      <c r="R15" s="16">
        <f t="shared" si="1"/>
        <v>-2.2980000000000018</v>
      </c>
      <c r="S15" s="649">
        <f t="shared" si="2"/>
        <v>95.957999999999998</v>
      </c>
      <c r="U15" s="647" t="s">
        <v>1419</v>
      </c>
      <c r="V15" s="648"/>
      <c r="W15" s="648"/>
      <c r="X15" s="648"/>
      <c r="Y15" s="648"/>
      <c r="Z15" s="22"/>
      <c r="AA15" s="3"/>
      <c r="AB15" s="7"/>
      <c r="AC15" s="6"/>
      <c r="AD15" s="9"/>
      <c r="AS15" s="35"/>
      <c r="AT15" s="3"/>
      <c r="AU15" s="7"/>
      <c r="AV15" s="6"/>
      <c r="AW15" s="32"/>
      <c r="AZ15" s="15"/>
      <c r="BC15" s="15"/>
      <c r="BD15" s="15"/>
      <c r="BF15" s="32"/>
    </row>
    <row r="16" spans="1:59" ht="18.5" x14ac:dyDescent="0.35">
      <c r="A16" s="22" t="s">
        <v>28</v>
      </c>
      <c r="B16" s="3">
        <v>59</v>
      </c>
      <c r="C16" s="166">
        <f t="shared" si="3"/>
        <v>93</v>
      </c>
      <c r="D16" s="6">
        <v>94</v>
      </c>
      <c r="E16" s="9">
        <v>92</v>
      </c>
      <c r="Q16" s="1">
        <f t="shared" si="0"/>
        <v>94.582999999999998</v>
      </c>
      <c r="R16" s="16">
        <f t="shared" si="1"/>
        <v>-1.5829999999999984</v>
      </c>
      <c r="S16" s="649">
        <f t="shared" si="2"/>
        <v>94.740700000000004</v>
      </c>
      <c r="U16" s="647" t="s">
        <v>1420</v>
      </c>
      <c r="V16" s="648"/>
      <c r="W16" s="648"/>
      <c r="X16" s="648"/>
      <c r="Y16" s="648"/>
      <c r="Z16" s="22"/>
      <c r="AA16" s="3"/>
      <c r="AB16" s="7"/>
      <c r="AC16" s="6"/>
      <c r="AD16" s="9"/>
      <c r="AS16" s="35"/>
      <c r="AT16" s="3"/>
      <c r="AU16" s="7"/>
      <c r="AV16" s="6"/>
      <c r="AW16" s="32"/>
      <c r="AZ16" s="15"/>
      <c r="BC16" s="15"/>
      <c r="BD16" s="15"/>
      <c r="BF16" s="32"/>
    </row>
    <row r="17" spans="1:58" ht="18.5" x14ac:dyDescent="0.35">
      <c r="A17" s="22" t="s">
        <v>2</v>
      </c>
      <c r="B17" s="3">
        <v>58</v>
      </c>
      <c r="C17" s="166">
        <f t="shared" si="3"/>
        <v>92.5</v>
      </c>
      <c r="D17" s="6">
        <v>95</v>
      </c>
      <c r="E17" s="9">
        <v>90</v>
      </c>
      <c r="Q17" s="1">
        <f t="shared" si="0"/>
        <v>93.367999999999995</v>
      </c>
      <c r="R17" s="16">
        <f t="shared" si="1"/>
        <v>-0.867999999999995</v>
      </c>
      <c r="S17" s="649">
        <f t="shared" si="2"/>
        <v>93.523400000000009</v>
      </c>
      <c r="U17" s="647" t="s">
        <v>1422</v>
      </c>
      <c r="V17" s="648"/>
      <c r="W17" s="648"/>
      <c r="X17" s="648"/>
      <c r="Y17" s="648"/>
      <c r="Z17" s="22"/>
      <c r="AA17" s="3"/>
      <c r="AB17" s="7"/>
      <c r="AC17" s="6"/>
      <c r="AD17" s="9"/>
      <c r="AS17" s="35"/>
      <c r="AT17" s="3"/>
      <c r="AU17" s="7"/>
      <c r="AV17" s="6"/>
      <c r="AW17" s="32"/>
      <c r="AZ17" s="15"/>
      <c r="BC17" s="15"/>
      <c r="BD17" s="15"/>
      <c r="BF17" s="32"/>
    </row>
    <row r="18" spans="1:58" ht="18.5" x14ac:dyDescent="0.35">
      <c r="A18" s="22" t="s">
        <v>288</v>
      </c>
      <c r="B18" s="3">
        <v>57</v>
      </c>
      <c r="C18" s="166">
        <f t="shared" si="3"/>
        <v>92.5</v>
      </c>
      <c r="D18" s="8">
        <v>91</v>
      </c>
      <c r="E18" s="9">
        <v>94</v>
      </c>
      <c r="Q18" s="1">
        <f t="shared" si="0"/>
        <v>92.153000000000006</v>
      </c>
      <c r="R18" s="16">
        <f>C18-Q18</f>
        <v>0.3469999999999942</v>
      </c>
      <c r="S18" s="649">
        <f t="shared" si="2"/>
        <v>92.306100000000001</v>
      </c>
      <c r="Y18" s="22"/>
      <c r="Z18" s="3"/>
      <c r="AA18" s="7"/>
      <c r="AB18" s="6"/>
      <c r="AC18" s="9"/>
      <c r="AS18" s="35"/>
      <c r="AT18" s="3"/>
      <c r="AU18" s="7"/>
      <c r="AV18" s="6"/>
      <c r="AW18" s="32"/>
      <c r="AZ18" s="15"/>
      <c r="BC18" s="15"/>
      <c r="BD18" s="15"/>
      <c r="BF18" s="32"/>
    </row>
    <row r="19" spans="1:58" ht="18.5" x14ac:dyDescent="0.35">
      <c r="A19" s="22" t="s">
        <v>5</v>
      </c>
      <c r="B19" s="3">
        <v>56</v>
      </c>
      <c r="C19" s="166">
        <f t="shared" si="3"/>
        <v>91</v>
      </c>
      <c r="D19" s="9">
        <v>91</v>
      </c>
      <c r="E19" s="9">
        <v>91</v>
      </c>
      <c r="Q19" s="1">
        <f t="shared" si="0"/>
        <v>90.938000000000002</v>
      </c>
      <c r="R19" s="16">
        <f t="shared" si="1"/>
        <v>6.1999999999997613E-2</v>
      </c>
      <c r="S19" s="649">
        <f t="shared" si="2"/>
        <v>91.088800000000006</v>
      </c>
      <c r="Y19" s="22"/>
      <c r="Z19" s="3"/>
      <c r="AA19" s="7"/>
      <c r="AB19" s="6"/>
      <c r="AC19" s="9"/>
      <c r="AS19" s="35"/>
      <c r="AT19" s="3"/>
      <c r="AU19" s="7"/>
      <c r="AV19" s="6"/>
      <c r="AW19" s="32"/>
      <c r="AZ19" s="15"/>
      <c r="BC19" s="15"/>
      <c r="BD19" s="15"/>
      <c r="BF19" s="32"/>
    </row>
    <row r="20" spans="1:58" ht="18.5" x14ac:dyDescent="0.35">
      <c r="A20" s="22" t="s">
        <v>7</v>
      </c>
      <c r="B20" s="3">
        <v>55</v>
      </c>
      <c r="C20" s="166">
        <f t="shared" si="3"/>
        <v>91</v>
      </c>
      <c r="D20" s="9">
        <v>91</v>
      </c>
      <c r="E20" s="9">
        <v>91</v>
      </c>
      <c r="Q20" s="1">
        <f t="shared" si="0"/>
        <v>89.722999999999999</v>
      </c>
      <c r="R20" s="16">
        <f t="shared" si="1"/>
        <v>1.277000000000001</v>
      </c>
      <c r="S20" s="649">
        <f t="shared" si="2"/>
        <v>89.871499999999997</v>
      </c>
      <c r="Y20" s="22"/>
      <c r="Z20" s="3"/>
      <c r="AA20" s="7"/>
      <c r="AB20" s="6"/>
      <c r="AC20" s="9"/>
      <c r="AS20" s="35"/>
      <c r="AT20" s="3"/>
      <c r="AU20" s="7"/>
      <c r="AV20" s="6"/>
      <c r="AW20" s="32"/>
      <c r="AZ20" s="15"/>
      <c r="BC20" s="15"/>
      <c r="BD20" s="15"/>
      <c r="BF20" s="32"/>
    </row>
    <row r="21" spans="1:58" ht="18.5" x14ac:dyDescent="0.35">
      <c r="A21" s="22" t="s">
        <v>29</v>
      </c>
      <c r="B21" s="3">
        <v>54</v>
      </c>
      <c r="C21" s="166">
        <f t="shared" si="3"/>
        <v>89</v>
      </c>
      <c r="D21" s="6">
        <v>83</v>
      </c>
      <c r="E21" s="9">
        <v>95</v>
      </c>
      <c r="Q21" s="1">
        <f t="shared" si="0"/>
        <v>88.507999999999996</v>
      </c>
      <c r="R21" s="16">
        <f t="shared" si="1"/>
        <v>0.49200000000000443</v>
      </c>
      <c r="S21" s="649">
        <f t="shared" si="2"/>
        <v>88.654200000000003</v>
      </c>
      <c r="Y21" s="22"/>
      <c r="Z21" s="3"/>
      <c r="AA21" s="7"/>
      <c r="AB21" s="6"/>
      <c r="AC21" s="9"/>
      <c r="AS21" s="35"/>
      <c r="AT21" s="3"/>
      <c r="AU21" s="7"/>
      <c r="AV21" s="6"/>
      <c r="AW21" s="32"/>
      <c r="AZ21" s="15"/>
      <c r="BC21" s="15"/>
      <c r="BD21" s="15"/>
      <c r="BF21" s="32"/>
    </row>
    <row r="22" spans="1:58" ht="18.5" x14ac:dyDescent="0.35">
      <c r="A22" s="22" t="s">
        <v>30</v>
      </c>
      <c r="B22" s="3">
        <v>53</v>
      </c>
      <c r="C22" s="166">
        <f t="shared" si="3"/>
        <v>88.5</v>
      </c>
      <c r="D22" s="8">
        <v>98</v>
      </c>
      <c r="E22" s="9">
        <v>79</v>
      </c>
      <c r="Q22" s="1">
        <f t="shared" si="0"/>
        <v>87.293000000000006</v>
      </c>
      <c r="R22" s="16">
        <f t="shared" si="1"/>
        <v>1.2069999999999936</v>
      </c>
      <c r="S22" s="649">
        <f t="shared" si="2"/>
        <v>87.436900000000009</v>
      </c>
      <c r="Y22" s="22"/>
      <c r="Z22" s="3"/>
      <c r="AA22" s="7"/>
      <c r="AB22" s="6"/>
      <c r="AC22" s="9"/>
      <c r="AS22" s="35"/>
      <c r="AT22" s="3"/>
      <c r="AU22" s="7"/>
      <c r="AV22" s="6"/>
      <c r="AW22" s="32"/>
      <c r="AZ22" s="15"/>
      <c r="BC22" s="15"/>
      <c r="BD22" s="15"/>
      <c r="BF22" s="32"/>
    </row>
    <row r="23" spans="1:58" ht="18.5" x14ac:dyDescent="0.35">
      <c r="A23" s="22" t="s">
        <v>31</v>
      </c>
      <c r="B23" s="3">
        <v>52</v>
      </c>
      <c r="C23" s="166">
        <f t="shared" si="3"/>
        <v>87.5</v>
      </c>
      <c r="D23" s="6">
        <v>91</v>
      </c>
      <c r="E23" s="9">
        <v>84</v>
      </c>
      <c r="Q23" s="1">
        <f t="shared" si="0"/>
        <v>86.078000000000003</v>
      </c>
      <c r="R23" s="16">
        <f t="shared" si="1"/>
        <v>1.421999999999997</v>
      </c>
      <c r="S23" s="649">
        <f t="shared" si="2"/>
        <v>86.219600000000014</v>
      </c>
      <c r="Y23" s="22"/>
      <c r="Z23" s="3"/>
      <c r="AA23" s="7"/>
      <c r="AB23" s="6"/>
      <c r="AC23" s="9"/>
      <c r="AS23" s="35"/>
      <c r="AT23" s="3"/>
      <c r="AU23" s="7"/>
      <c r="AV23" s="6"/>
      <c r="AW23" s="32"/>
      <c r="AZ23" s="15"/>
      <c r="BC23" s="15"/>
      <c r="BD23" s="15"/>
      <c r="BF23" s="32"/>
    </row>
    <row r="24" spans="1:58" ht="18.5" x14ac:dyDescent="0.35">
      <c r="A24" s="22" t="s">
        <v>9</v>
      </c>
      <c r="B24" s="3">
        <v>51</v>
      </c>
      <c r="C24" s="166">
        <f t="shared" si="3"/>
        <v>86.5</v>
      </c>
      <c r="D24" s="8">
        <v>77</v>
      </c>
      <c r="E24" s="9">
        <v>96</v>
      </c>
      <c r="Q24" s="1">
        <f t="shared" si="0"/>
        <v>84.863</v>
      </c>
      <c r="R24" s="16">
        <f t="shared" si="1"/>
        <v>1.6370000000000005</v>
      </c>
      <c r="S24" s="649">
        <f t="shared" si="2"/>
        <v>85.002300000000005</v>
      </c>
      <c r="Y24" s="22"/>
      <c r="Z24" s="3"/>
      <c r="AA24" s="7"/>
      <c r="AB24" s="6"/>
      <c r="AC24" s="9"/>
      <c r="AS24" s="35"/>
      <c r="AT24" s="3"/>
      <c r="AU24" s="7"/>
      <c r="AV24" s="6"/>
      <c r="AW24" s="32"/>
      <c r="AZ24" s="15"/>
      <c r="BC24" s="15"/>
      <c r="BD24" s="15"/>
      <c r="BF24" s="32"/>
    </row>
    <row r="25" spans="1:58" ht="18.5" x14ac:dyDescent="0.35">
      <c r="A25" s="22" t="s">
        <v>4</v>
      </c>
      <c r="B25" s="3">
        <v>50</v>
      </c>
      <c r="C25" s="166">
        <f t="shared" si="3"/>
        <v>86</v>
      </c>
      <c r="D25" s="14">
        <v>75</v>
      </c>
      <c r="E25" s="9">
        <v>97</v>
      </c>
      <c r="Q25" s="1">
        <f t="shared" si="0"/>
        <v>83.64800000000001</v>
      </c>
      <c r="R25" s="16">
        <f t="shared" si="1"/>
        <v>2.3519999999999897</v>
      </c>
      <c r="S25" s="649">
        <f t="shared" si="2"/>
        <v>83.784999999999997</v>
      </c>
      <c r="Y25" s="22"/>
      <c r="Z25" s="3"/>
      <c r="AA25" s="7"/>
      <c r="AB25" s="6"/>
      <c r="AC25" s="9"/>
      <c r="AS25" s="35"/>
      <c r="AT25" s="3"/>
      <c r="AU25" s="7"/>
      <c r="AV25" s="6"/>
      <c r="AW25" s="32"/>
      <c r="AZ25" s="15"/>
      <c r="BC25" s="15"/>
      <c r="BD25" s="15"/>
      <c r="BF25" s="32"/>
    </row>
    <row r="26" spans="1:58" ht="18" customHeight="1" x14ac:dyDescent="0.35">
      <c r="A26" s="22" t="s">
        <v>57</v>
      </c>
      <c r="B26" s="3">
        <v>49</v>
      </c>
      <c r="C26" s="166">
        <f t="shared" si="3"/>
        <v>85</v>
      </c>
      <c r="D26" s="6">
        <v>83</v>
      </c>
      <c r="E26" s="9">
        <v>87</v>
      </c>
      <c r="Q26" s="1">
        <f t="shared" si="0"/>
        <v>82.433000000000007</v>
      </c>
      <c r="R26" s="16">
        <f t="shared" si="1"/>
        <v>2.5669999999999931</v>
      </c>
      <c r="S26" s="649">
        <f t="shared" si="2"/>
        <v>82.567700000000002</v>
      </c>
      <c r="Y26" s="22"/>
      <c r="Z26" s="3"/>
      <c r="AA26" s="7"/>
      <c r="AB26" s="6"/>
      <c r="AC26" s="9"/>
      <c r="AS26" s="35"/>
      <c r="AT26" s="3"/>
      <c r="AU26" s="7"/>
      <c r="AV26" s="6"/>
      <c r="AW26" s="32"/>
      <c r="AZ26" s="15"/>
      <c r="BC26" s="15"/>
      <c r="BD26" s="15"/>
      <c r="BF26" s="32"/>
    </row>
    <row r="27" spans="1:58" ht="18.5" x14ac:dyDescent="0.35">
      <c r="A27" s="22" t="s">
        <v>10</v>
      </c>
      <c r="B27" s="3">
        <v>48</v>
      </c>
      <c r="C27" s="166">
        <f t="shared" si="3"/>
        <v>84.5</v>
      </c>
      <c r="D27" s="6">
        <v>70</v>
      </c>
      <c r="E27" s="9">
        <v>99</v>
      </c>
      <c r="Q27" s="1">
        <f t="shared" si="0"/>
        <v>81.218000000000004</v>
      </c>
      <c r="R27" s="16">
        <f t="shared" si="1"/>
        <v>3.2819999999999965</v>
      </c>
      <c r="S27" s="649">
        <f t="shared" si="2"/>
        <v>81.350400000000008</v>
      </c>
      <c r="Y27" s="22"/>
      <c r="Z27" s="3"/>
      <c r="AA27" s="7"/>
      <c r="AB27" s="6"/>
      <c r="AC27" s="9"/>
      <c r="AS27" s="35"/>
      <c r="AT27" s="3"/>
      <c r="AU27" s="7"/>
      <c r="AV27" s="6"/>
      <c r="AW27" s="32"/>
      <c r="AZ27" s="15"/>
      <c r="BC27" s="15"/>
      <c r="BD27" s="15"/>
      <c r="BF27" s="32"/>
    </row>
    <row r="28" spans="1:58" ht="18.5" x14ac:dyDescent="0.35">
      <c r="A28" s="22" t="s">
        <v>12</v>
      </c>
      <c r="B28" s="3">
        <v>47</v>
      </c>
      <c r="C28" s="166">
        <f t="shared" si="3"/>
        <v>84.5</v>
      </c>
      <c r="D28" s="4">
        <v>76</v>
      </c>
      <c r="E28" s="9">
        <v>93</v>
      </c>
      <c r="Q28" s="1">
        <f t="shared" si="0"/>
        <v>80.003</v>
      </c>
      <c r="R28" s="16">
        <f t="shared" si="1"/>
        <v>4.4969999999999999</v>
      </c>
      <c r="S28" s="649">
        <f t="shared" si="2"/>
        <v>80.133100000000013</v>
      </c>
      <c r="Y28" s="22"/>
      <c r="Z28" s="3"/>
      <c r="AA28" s="7"/>
      <c r="AB28" s="6"/>
      <c r="AC28" s="9"/>
      <c r="AS28" s="35"/>
      <c r="AT28" s="3"/>
      <c r="AU28" s="7"/>
      <c r="AV28" s="6"/>
      <c r="AW28" s="32"/>
      <c r="AZ28" s="15"/>
      <c r="BC28" s="15"/>
      <c r="BD28" s="15"/>
      <c r="BF28" s="32"/>
    </row>
    <row r="29" spans="1:58" ht="18.5" x14ac:dyDescent="0.35">
      <c r="A29" s="22" t="s">
        <v>32</v>
      </c>
      <c r="B29" s="3">
        <v>46</v>
      </c>
      <c r="C29" s="166">
        <f t="shared" si="3"/>
        <v>83.5</v>
      </c>
      <c r="D29" s="8">
        <v>85</v>
      </c>
      <c r="E29" s="9">
        <v>82</v>
      </c>
      <c r="Q29" s="1">
        <f t="shared" si="0"/>
        <v>78.787999999999997</v>
      </c>
      <c r="R29" s="16">
        <f t="shared" si="1"/>
        <v>4.7120000000000033</v>
      </c>
      <c r="S29" s="649">
        <f t="shared" si="2"/>
        <v>78.915800000000004</v>
      </c>
      <c r="Y29" s="22"/>
      <c r="Z29" s="3"/>
      <c r="AA29" s="7"/>
      <c r="AB29" s="6"/>
      <c r="AC29" s="9"/>
      <c r="AS29" s="35"/>
      <c r="AT29" s="3"/>
      <c r="AU29" s="7"/>
      <c r="AV29" s="6"/>
      <c r="AW29" s="32"/>
      <c r="AZ29" s="15"/>
      <c r="BC29" s="15"/>
      <c r="BD29" s="15"/>
      <c r="BF29" s="32"/>
    </row>
    <row r="30" spans="1:58" ht="18.5" x14ac:dyDescent="0.35">
      <c r="A30" s="22" t="s">
        <v>33</v>
      </c>
      <c r="B30" s="3">
        <v>45</v>
      </c>
      <c r="C30" s="166">
        <f t="shared" si="3"/>
        <v>82.5</v>
      </c>
      <c r="D30" s="6">
        <v>89</v>
      </c>
      <c r="E30" s="9">
        <v>76</v>
      </c>
      <c r="Q30" s="1">
        <f t="shared" si="0"/>
        <v>77.573000000000008</v>
      </c>
      <c r="R30" s="16">
        <f t="shared" si="1"/>
        <v>4.9269999999999925</v>
      </c>
      <c r="S30" s="649">
        <f t="shared" si="2"/>
        <v>77.698499999999996</v>
      </c>
      <c r="Y30" s="22"/>
      <c r="Z30" s="3"/>
      <c r="AA30" s="7"/>
      <c r="AB30" s="6"/>
      <c r="AC30" s="9"/>
      <c r="AS30" s="35"/>
      <c r="AT30" s="3"/>
      <c r="AU30" s="7"/>
      <c r="AV30" s="6"/>
      <c r="AW30" s="32"/>
      <c r="AZ30" s="15"/>
      <c r="BC30" s="15"/>
      <c r="BD30" s="15"/>
      <c r="BF30" s="32"/>
    </row>
    <row r="31" spans="1:58" ht="18.5" x14ac:dyDescent="0.35">
      <c r="A31" s="22" t="s">
        <v>109</v>
      </c>
      <c r="B31" s="3">
        <v>44</v>
      </c>
      <c r="C31" s="166">
        <f t="shared" si="3"/>
        <v>82.5</v>
      </c>
      <c r="D31" s="6">
        <v>90</v>
      </c>
      <c r="E31" s="9">
        <v>75</v>
      </c>
      <c r="Q31" s="1">
        <f t="shared" si="0"/>
        <v>76.358000000000004</v>
      </c>
      <c r="R31" s="16">
        <f t="shared" si="1"/>
        <v>6.1419999999999959</v>
      </c>
      <c r="S31" s="649">
        <f t="shared" si="2"/>
        <v>76.481200000000001</v>
      </c>
      <c r="Y31" s="22"/>
      <c r="Z31" s="3"/>
      <c r="AA31" s="7"/>
      <c r="AB31" s="6"/>
      <c r="AC31" s="9"/>
      <c r="AS31" s="35"/>
      <c r="AT31" s="3"/>
      <c r="AU31" s="7"/>
      <c r="AV31" s="6"/>
      <c r="AW31" s="32"/>
      <c r="AZ31" s="15"/>
      <c r="BC31" s="15"/>
      <c r="BD31" s="15"/>
      <c r="BF31" s="32"/>
    </row>
    <row r="32" spans="1:58" ht="18.5" x14ac:dyDescent="0.35">
      <c r="A32" s="39" t="s">
        <v>138</v>
      </c>
      <c r="B32" s="3">
        <v>43</v>
      </c>
      <c r="C32" s="166">
        <f t="shared" si="3"/>
        <v>82</v>
      </c>
      <c r="D32" s="4">
        <v>71</v>
      </c>
      <c r="E32" s="9">
        <v>93</v>
      </c>
      <c r="Q32" s="1">
        <f t="shared" si="0"/>
        <v>75.143000000000001</v>
      </c>
      <c r="R32" s="16">
        <f t="shared" si="1"/>
        <v>6.8569999999999993</v>
      </c>
      <c r="S32" s="649">
        <f t="shared" si="2"/>
        <v>75.263900000000007</v>
      </c>
      <c r="Y32" s="22"/>
      <c r="Z32" s="3"/>
      <c r="AA32" s="7"/>
      <c r="AB32" s="6"/>
      <c r="AC32" s="9"/>
      <c r="AS32" s="35"/>
      <c r="AT32" s="3"/>
      <c r="AU32" s="7"/>
      <c r="AV32" s="6"/>
      <c r="AW32" s="32"/>
      <c r="AZ32" s="15"/>
      <c r="BC32" s="15"/>
      <c r="BD32" s="15"/>
      <c r="BF32" s="32"/>
    </row>
    <row r="33" spans="1:58" ht="18.5" x14ac:dyDescent="0.35">
      <c r="A33" s="22" t="s">
        <v>34</v>
      </c>
      <c r="B33" s="3">
        <v>42</v>
      </c>
      <c r="C33" s="166">
        <f t="shared" si="3"/>
        <v>81.5</v>
      </c>
      <c r="D33" s="6">
        <v>80</v>
      </c>
      <c r="E33" s="9">
        <v>83</v>
      </c>
      <c r="Q33" s="1">
        <f t="shared" si="0"/>
        <v>73.927999999999997</v>
      </c>
      <c r="R33" s="16">
        <f t="shared" si="1"/>
        <v>7.5720000000000027</v>
      </c>
      <c r="S33" s="649">
        <f t="shared" si="2"/>
        <v>74.046600000000012</v>
      </c>
      <c r="Y33" s="22"/>
      <c r="Z33" s="3"/>
      <c r="AA33" s="7"/>
      <c r="AB33" s="6"/>
      <c r="AC33" s="9"/>
      <c r="AS33" s="35"/>
      <c r="AT33" s="3"/>
      <c r="AU33" s="7"/>
      <c r="AV33" s="6"/>
      <c r="AW33" s="32"/>
      <c r="AZ33" s="15"/>
      <c r="BC33" s="15"/>
      <c r="BD33" s="15"/>
      <c r="BF33" s="32"/>
    </row>
    <row r="34" spans="1:58" ht="18.5" x14ac:dyDescent="0.35">
      <c r="A34" s="39" t="s">
        <v>139</v>
      </c>
      <c r="B34" s="3">
        <v>41</v>
      </c>
      <c r="C34" s="166">
        <f t="shared" si="3"/>
        <v>76.5</v>
      </c>
      <c r="D34" s="4">
        <v>68</v>
      </c>
      <c r="E34" s="9">
        <v>85</v>
      </c>
      <c r="Q34" s="1">
        <f t="shared" si="0"/>
        <v>72.713000000000008</v>
      </c>
      <c r="R34" s="16">
        <f t="shared" si="1"/>
        <v>3.7869999999999919</v>
      </c>
      <c r="S34" s="649">
        <f t="shared" si="2"/>
        <v>72.829300000000003</v>
      </c>
      <c r="Y34" s="22"/>
      <c r="Z34" s="3"/>
      <c r="AA34" s="7"/>
      <c r="AB34" s="6"/>
      <c r="AC34" s="9"/>
      <c r="AS34" s="35"/>
      <c r="AT34" s="3"/>
      <c r="AU34" s="7"/>
      <c r="AV34" s="6"/>
      <c r="AW34" s="32"/>
      <c r="AZ34" s="15"/>
      <c r="BC34" s="15"/>
      <c r="BD34" s="15"/>
      <c r="BF34" s="32"/>
    </row>
    <row r="35" spans="1:58" ht="18.5" x14ac:dyDescent="0.35">
      <c r="A35" s="22" t="s">
        <v>11</v>
      </c>
      <c r="B35" s="3">
        <v>40</v>
      </c>
      <c r="C35" s="166">
        <f t="shared" si="3"/>
        <v>75.5</v>
      </c>
      <c r="D35" s="13">
        <v>81</v>
      </c>
      <c r="E35" s="9">
        <v>70</v>
      </c>
      <c r="Q35" s="1">
        <f t="shared" si="0"/>
        <v>71.498000000000005</v>
      </c>
      <c r="R35" s="16">
        <f t="shared" si="1"/>
        <v>4.0019999999999953</v>
      </c>
      <c r="S35" s="649">
        <f t="shared" si="2"/>
        <v>71.611999999999995</v>
      </c>
      <c r="Y35" s="22"/>
      <c r="Z35" s="3"/>
      <c r="AA35" s="7"/>
      <c r="AB35" s="6"/>
      <c r="AC35" s="9"/>
      <c r="AS35" s="35"/>
      <c r="AT35" s="3"/>
      <c r="AU35" s="7"/>
      <c r="AV35" s="6"/>
      <c r="AW35" s="32"/>
      <c r="AZ35" s="15"/>
      <c r="BC35" s="15"/>
      <c r="BD35" s="15"/>
      <c r="BF35" s="32"/>
    </row>
    <row r="36" spans="1:58" ht="18.5" x14ac:dyDescent="0.35">
      <c r="A36" s="22" t="s">
        <v>55</v>
      </c>
      <c r="B36" s="3">
        <v>39</v>
      </c>
      <c r="C36" s="166">
        <f t="shared" si="3"/>
        <v>75</v>
      </c>
      <c r="D36" s="6">
        <v>66</v>
      </c>
      <c r="E36" s="9">
        <v>84</v>
      </c>
      <c r="Q36" s="1">
        <f t="shared" si="0"/>
        <v>70.283000000000001</v>
      </c>
      <c r="R36" s="16">
        <f t="shared" si="1"/>
        <v>4.7169999999999987</v>
      </c>
      <c r="S36" s="649">
        <f t="shared" si="2"/>
        <v>70.3947</v>
      </c>
      <c r="Y36" s="22"/>
      <c r="Z36" s="3"/>
      <c r="AA36" s="7"/>
      <c r="AB36" s="6"/>
      <c r="AC36" s="9"/>
      <c r="AS36" s="35"/>
      <c r="AT36" s="3"/>
      <c r="AU36" s="7"/>
      <c r="AV36" s="6"/>
      <c r="AW36" s="32"/>
      <c r="AZ36" s="15"/>
      <c r="BC36" s="15"/>
      <c r="BD36" s="15"/>
      <c r="BF36" s="32"/>
    </row>
    <row r="37" spans="1:58" ht="18.5" x14ac:dyDescent="0.35">
      <c r="A37" s="22" t="s">
        <v>127</v>
      </c>
      <c r="B37" s="3">
        <v>38</v>
      </c>
      <c r="C37" s="166">
        <f t="shared" si="3"/>
        <v>74.5</v>
      </c>
      <c r="D37" s="6">
        <v>78</v>
      </c>
      <c r="E37" s="9">
        <v>71</v>
      </c>
      <c r="Q37" s="1">
        <f t="shared" si="0"/>
        <v>69.067999999999998</v>
      </c>
      <c r="R37" s="16">
        <f t="shared" si="1"/>
        <v>5.4320000000000022</v>
      </c>
      <c r="S37" s="649">
        <f t="shared" si="2"/>
        <v>69.177400000000006</v>
      </c>
      <c r="Y37" s="22"/>
      <c r="Z37" s="3"/>
      <c r="AA37" s="7"/>
      <c r="AB37" s="6"/>
      <c r="AC37" s="9"/>
      <c r="AS37" s="35"/>
      <c r="AT37" s="3"/>
      <c r="AU37" s="7"/>
      <c r="AV37" s="6"/>
      <c r="AW37" s="32"/>
      <c r="AZ37" s="15"/>
      <c r="BC37" s="15"/>
      <c r="BD37" s="15"/>
      <c r="BF37" s="32"/>
    </row>
    <row r="38" spans="1:58" ht="18.5" x14ac:dyDescent="0.35">
      <c r="A38" s="22" t="s">
        <v>15</v>
      </c>
      <c r="B38" s="3">
        <v>37</v>
      </c>
      <c r="C38" s="166">
        <f t="shared" si="3"/>
        <v>73</v>
      </c>
      <c r="D38" s="6">
        <v>74</v>
      </c>
      <c r="E38" s="9">
        <v>72</v>
      </c>
      <c r="Q38" s="1">
        <f t="shared" si="0"/>
        <v>67.853000000000009</v>
      </c>
      <c r="R38" s="16">
        <f t="shared" si="1"/>
        <v>5.1469999999999914</v>
      </c>
      <c r="S38" s="649">
        <f t="shared" si="2"/>
        <v>67.960100000000011</v>
      </c>
      <c r="Y38" s="22"/>
      <c r="Z38" s="3"/>
      <c r="AA38" s="7"/>
      <c r="AB38" s="6"/>
      <c r="AC38" s="9"/>
      <c r="AS38" s="35"/>
      <c r="AT38" s="3"/>
      <c r="AU38" s="7"/>
      <c r="AV38" s="6"/>
      <c r="AW38" s="32"/>
      <c r="AZ38" s="15"/>
      <c r="BC38" s="15"/>
      <c r="BD38" s="15"/>
      <c r="BF38" s="32"/>
    </row>
    <row r="39" spans="1:58" ht="18.5" x14ac:dyDescent="0.35">
      <c r="A39" s="22" t="s">
        <v>121</v>
      </c>
      <c r="B39" s="3">
        <v>36</v>
      </c>
      <c r="C39" s="166">
        <f t="shared" si="3"/>
        <v>68.5</v>
      </c>
      <c r="D39" s="6">
        <v>64</v>
      </c>
      <c r="E39" s="9">
        <v>73</v>
      </c>
      <c r="Q39" s="1">
        <f t="shared" si="0"/>
        <v>66.638000000000005</v>
      </c>
      <c r="R39" s="16">
        <f t="shared" si="1"/>
        <v>1.8619999999999948</v>
      </c>
      <c r="S39" s="649">
        <f t="shared" si="2"/>
        <v>66.742800000000003</v>
      </c>
      <c r="Y39" s="22"/>
      <c r="Z39" s="3"/>
      <c r="AA39" s="7"/>
      <c r="AB39" s="6"/>
      <c r="AC39" s="9"/>
      <c r="AS39" s="35"/>
      <c r="AT39" s="3"/>
      <c r="AU39" s="7"/>
      <c r="AV39" s="6"/>
      <c r="AW39" s="32"/>
      <c r="AZ39" s="15"/>
      <c r="BC39" s="15"/>
      <c r="BD39" s="15"/>
      <c r="BF39" s="32"/>
    </row>
    <row r="40" spans="1:58" ht="18.5" x14ac:dyDescent="0.35">
      <c r="A40" s="22" t="s">
        <v>1385</v>
      </c>
      <c r="B40" s="3">
        <v>35</v>
      </c>
      <c r="C40" s="166">
        <v>68.25</v>
      </c>
      <c r="D40" s="6"/>
      <c r="E40" s="9"/>
      <c r="F40" t="s">
        <v>1388</v>
      </c>
      <c r="Q40" s="1">
        <f t="shared" si="0"/>
        <v>65.423000000000002</v>
      </c>
      <c r="R40" s="16">
        <f t="shared" si="1"/>
        <v>2.8269999999999982</v>
      </c>
      <c r="S40" s="649">
        <f t="shared" si="2"/>
        <v>65.525499999999994</v>
      </c>
      <c r="Y40" s="22"/>
      <c r="Z40" s="3"/>
      <c r="AA40" s="7"/>
      <c r="AB40" s="6"/>
      <c r="AC40" s="9"/>
      <c r="AS40" s="35"/>
      <c r="AT40" s="3"/>
      <c r="AU40" s="7"/>
      <c r="AV40" s="6"/>
      <c r="AW40" s="32"/>
      <c r="AZ40" s="15"/>
      <c r="BC40" s="15"/>
      <c r="BD40" s="15"/>
      <c r="BF40" s="32"/>
    </row>
    <row r="41" spans="1:58" ht="18.5" x14ac:dyDescent="0.35">
      <c r="A41" s="22" t="s">
        <v>140</v>
      </c>
      <c r="B41" s="3">
        <v>34</v>
      </c>
      <c r="C41" s="166">
        <f t="shared" si="3"/>
        <v>68</v>
      </c>
      <c r="D41" s="41">
        <v>66</v>
      </c>
      <c r="E41" s="9">
        <v>70</v>
      </c>
      <c r="G41" t="s">
        <v>1387</v>
      </c>
      <c r="Q41" s="1">
        <f t="shared" si="0"/>
        <v>64.207999999999998</v>
      </c>
      <c r="R41" s="16">
        <f t="shared" si="1"/>
        <v>3.7920000000000016</v>
      </c>
      <c r="S41" s="649">
        <f t="shared" si="2"/>
        <v>64.308199999999999</v>
      </c>
      <c r="Y41" s="22"/>
      <c r="Z41" s="3"/>
      <c r="AA41" s="7"/>
      <c r="AB41" s="6"/>
      <c r="AC41" s="9"/>
      <c r="AS41" s="35"/>
      <c r="AT41" s="3"/>
      <c r="AU41" s="7"/>
      <c r="AV41" s="6"/>
      <c r="AW41" s="32"/>
      <c r="AZ41" s="15"/>
      <c r="BC41" s="15"/>
      <c r="BD41" s="15"/>
      <c r="BF41" s="32"/>
    </row>
    <row r="42" spans="1:58" ht="18.5" x14ac:dyDescent="0.35">
      <c r="A42" s="22" t="s">
        <v>116</v>
      </c>
      <c r="B42" s="3">
        <v>33</v>
      </c>
      <c r="C42" s="166">
        <f t="shared" si="3"/>
        <v>67</v>
      </c>
      <c r="D42" s="6">
        <v>62</v>
      </c>
      <c r="E42" s="9">
        <v>72</v>
      </c>
      <c r="G42" t="s">
        <v>1389</v>
      </c>
      <c r="Q42" s="1">
        <f t="shared" si="0"/>
        <v>62.993000000000009</v>
      </c>
      <c r="R42" s="16">
        <f t="shared" si="1"/>
        <v>4.0069999999999908</v>
      </c>
      <c r="S42" s="649">
        <f t="shared" si="2"/>
        <v>63.090900000000005</v>
      </c>
      <c r="Y42" s="22"/>
      <c r="Z42" s="3"/>
      <c r="AA42" s="7"/>
      <c r="AB42" s="6"/>
      <c r="AC42" s="9"/>
      <c r="AS42" s="35"/>
      <c r="AT42" s="3"/>
      <c r="AU42" s="7"/>
      <c r="AV42" s="6"/>
      <c r="AW42" s="32"/>
      <c r="AZ42" s="15"/>
      <c r="BC42" s="15"/>
      <c r="BD42" s="15"/>
      <c r="BF42" s="32"/>
    </row>
    <row r="43" spans="1:58" ht="18.5" x14ac:dyDescent="0.35">
      <c r="A43" s="22" t="s">
        <v>35</v>
      </c>
      <c r="B43" s="3">
        <v>32</v>
      </c>
      <c r="C43" s="166">
        <f t="shared" si="3"/>
        <v>66.5</v>
      </c>
      <c r="D43" s="6">
        <v>79</v>
      </c>
      <c r="E43" s="9">
        <v>54</v>
      </c>
      <c r="Q43" s="1">
        <f t="shared" si="0"/>
        <v>61.778000000000006</v>
      </c>
      <c r="R43" s="16">
        <f t="shared" si="1"/>
        <v>4.7219999999999942</v>
      </c>
      <c r="S43" s="649">
        <f t="shared" si="2"/>
        <v>61.873600000000003</v>
      </c>
      <c r="Y43" s="22"/>
      <c r="Z43" s="3"/>
      <c r="AA43" s="7"/>
      <c r="AB43" s="6"/>
      <c r="AC43" s="9"/>
      <c r="AS43" s="35"/>
      <c r="AT43" s="3"/>
      <c r="AU43" s="7"/>
      <c r="AV43" s="6"/>
      <c r="AW43" s="32"/>
      <c r="AZ43" s="15"/>
      <c r="BC43" s="15"/>
      <c r="BD43" s="15"/>
      <c r="BF43" s="32"/>
    </row>
    <row r="44" spans="1:58" ht="18.5" x14ac:dyDescent="0.35">
      <c r="A44" s="22" t="s">
        <v>287</v>
      </c>
      <c r="B44" s="3">
        <v>31</v>
      </c>
      <c r="C44" s="166">
        <f t="shared" si="3"/>
        <v>62</v>
      </c>
      <c r="D44" s="41">
        <v>77</v>
      </c>
      <c r="E44" s="9">
        <v>47</v>
      </c>
      <c r="Q44" s="1">
        <f t="shared" si="0"/>
        <v>60.563000000000002</v>
      </c>
      <c r="R44" s="16">
        <f>C44-Q44</f>
        <v>1.4369999999999976</v>
      </c>
      <c r="S44" s="649">
        <f t="shared" si="2"/>
        <v>60.656300000000002</v>
      </c>
      <c r="Y44" s="22"/>
      <c r="Z44" s="3"/>
      <c r="AA44" s="7"/>
      <c r="AB44" s="6"/>
      <c r="AC44" s="9"/>
      <c r="AS44" s="35"/>
      <c r="AT44" s="3"/>
      <c r="AU44" s="7"/>
      <c r="AV44" s="6"/>
      <c r="AW44" s="32"/>
      <c r="AZ44" s="15"/>
      <c r="BC44" s="15"/>
      <c r="BD44" s="15"/>
      <c r="BF44" s="32"/>
    </row>
    <row r="45" spans="1:58" ht="18.5" x14ac:dyDescent="0.35">
      <c r="A45" s="22" t="s">
        <v>13</v>
      </c>
      <c r="B45" s="3">
        <v>30</v>
      </c>
      <c r="C45" s="166">
        <f t="shared" si="3"/>
        <v>60.5</v>
      </c>
      <c r="D45" s="37">
        <v>76</v>
      </c>
      <c r="E45" s="9">
        <v>45</v>
      </c>
      <c r="Q45" s="1">
        <f t="shared" si="0"/>
        <v>59.347999999999999</v>
      </c>
      <c r="R45" s="16">
        <f t="shared" si="1"/>
        <v>1.152000000000001</v>
      </c>
      <c r="S45" s="649">
        <f t="shared" si="2"/>
        <v>59.439</v>
      </c>
      <c r="Y45" s="22"/>
      <c r="Z45" s="3"/>
      <c r="AA45" s="7"/>
      <c r="AB45" s="6"/>
      <c r="AC45" s="9"/>
      <c r="AS45" s="35"/>
      <c r="AT45" s="3"/>
      <c r="AU45" s="7"/>
      <c r="AV45" s="6"/>
      <c r="AW45" s="32"/>
      <c r="AZ45" s="15"/>
      <c r="BC45" s="15"/>
      <c r="BD45" s="15"/>
      <c r="BF45" s="32"/>
    </row>
    <row r="46" spans="1:58" ht="18.5" x14ac:dyDescent="0.35">
      <c r="A46" s="22" t="s">
        <v>36</v>
      </c>
      <c r="B46" s="3">
        <v>29</v>
      </c>
      <c r="C46" s="166">
        <f t="shared" si="3"/>
        <v>52</v>
      </c>
      <c r="D46" s="6">
        <v>58</v>
      </c>
      <c r="E46" s="9">
        <v>46</v>
      </c>
      <c r="Q46" s="1">
        <f t="shared" si="0"/>
        <v>58.132999999999996</v>
      </c>
      <c r="R46" s="16">
        <f t="shared" si="1"/>
        <v>-6.1329999999999956</v>
      </c>
      <c r="S46" s="649">
        <f t="shared" si="2"/>
        <v>58.221700000000006</v>
      </c>
      <c r="Y46" s="22"/>
      <c r="Z46" s="3"/>
      <c r="AA46" s="7"/>
      <c r="AB46" s="6"/>
      <c r="AC46" s="9"/>
      <c r="AS46" s="35"/>
      <c r="AT46" s="3"/>
      <c r="AU46" s="7"/>
      <c r="AV46" s="6"/>
      <c r="AW46" s="32"/>
      <c r="AZ46" s="15"/>
      <c r="BC46" s="15"/>
      <c r="BD46" s="15"/>
      <c r="BF46" s="32"/>
    </row>
    <row r="47" spans="1:58" ht="18.5" x14ac:dyDescent="0.35">
      <c r="A47" s="22" t="s">
        <v>175</v>
      </c>
      <c r="B47" s="3">
        <v>28</v>
      </c>
      <c r="C47" s="166">
        <f t="shared" si="3"/>
        <v>52</v>
      </c>
      <c r="D47" s="6">
        <v>70</v>
      </c>
      <c r="E47" s="9">
        <v>34</v>
      </c>
      <c r="Q47" s="1">
        <f t="shared" si="0"/>
        <v>56.918000000000006</v>
      </c>
      <c r="R47" s="16">
        <f>C47-Q47</f>
        <v>-4.9180000000000064</v>
      </c>
      <c r="S47" s="649">
        <f t="shared" si="2"/>
        <v>57.004400000000004</v>
      </c>
      <c r="Y47" s="22"/>
      <c r="Z47" s="3"/>
      <c r="AA47" s="7"/>
      <c r="AB47" s="6"/>
      <c r="AC47" s="9"/>
      <c r="AS47" s="35"/>
      <c r="AT47" s="3"/>
      <c r="AU47" s="7"/>
      <c r="AV47" s="6"/>
      <c r="AW47" s="32"/>
      <c r="AZ47" s="15"/>
      <c r="BC47" s="15"/>
      <c r="BD47" s="15"/>
      <c r="BF47" s="32"/>
    </row>
    <row r="48" spans="1:58" ht="18.5" x14ac:dyDescent="0.35">
      <c r="A48" s="39" t="s">
        <v>136</v>
      </c>
      <c r="B48" s="3">
        <v>27</v>
      </c>
      <c r="C48" s="166">
        <f t="shared" si="3"/>
        <v>51.5</v>
      </c>
      <c r="D48" s="6">
        <v>60</v>
      </c>
      <c r="E48" s="9">
        <v>43</v>
      </c>
      <c r="Q48" s="1">
        <f t="shared" si="0"/>
        <v>55.703000000000003</v>
      </c>
      <c r="R48" s="16">
        <f t="shared" si="1"/>
        <v>-4.203000000000003</v>
      </c>
      <c r="S48" s="649">
        <f t="shared" si="2"/>
        <v>55.787100000000002</v>
      </c>
      <c r="Y48" s="22"/>
      <c r="Z48" s="3"/>
      <c r="AA48" s="7"/>
      <c r="AB48" s="6"/>
      <c r="AC48" s="9"/>
      <c r="AS48" s="35"/>
      <c r="AT48" s="3"/>
      <c r="AU48" s="7"/>
      <c r="AV48" s="6"/>
      <c r="AW48" s="32"/>
      <c r="AZ48" s="15"/>
      <c r="BC48" s="15"/>
      <c r="BD48" s="15"/>
      <c r="BF48" s="32"/>
    </row>
    <row r="49" spans="1:58" ht="18.5" x14ac:dyDescent="0.35">
      <c r="A49" s="22" t="s">
        <v>126</v>
      </c>
      <c r="B49" s="3">
        <v>26</v>
      </c>
      <c r="C49" s="166">
        <f t="shared" si="3"/>
        <v>51</v>
      </c>
      <c r="D49" s="6">
        <v>47</v>
      </c>
      <c r="E49" s="9">
        <v>55</v>
      </c>
      <c r="Q49" s="1">
        <f t="shared" si="0"/>
        <v>54.488</v>
      </c>
      <c r="R49" s="16">
        <f t="shared" si="1"/>
        <v>-3.4879999999999995</v>
      </c>
      <c r="S49" s="649">
        <f t="shared" si="2"/>
        <v>54.569800000000001</v>
      </c>
      <c r="Y49" s="22"/>
      <c r="Z49" s="3"/>
      <c r="AA49" s="7"/>
      <c r="AB49" s="6"/>
      <c r="AC49" s="9"/>
      <c r="AS49" s="35"/>
      <c r="AT49" s="3"/>
      <c r="AU49" s="7"/>
      <c r="AV49" s="6"/>
      <c r="AW49" s="32"/>
      <c r="AZ49" s="15"/>
      <c r="BC49" s="15"/>
      <c r="BD49" s="15"/>
      <c r="BF49" s="32"/>
    </row>
    <row r="50" spans="1:58" ht="18.5" x14ac:dyDescent="0.35">
      <c r="A50" s="22" t="s">
        <v>52</v>
      </c>
      <c r="B50" s="3">
        <v>25</v>
      </c>
      <c r="C50" s="166">
        <f t="shared" si="3"/>
        <v>49</v>
      </c>
      <c r="D50" s="6">
        <v>44</v>
      </c>
      <c r="E50" s="9">
        <v>54</v>
      </c>
      <c r="Q50" s="1">
        <f t="shared" si="0"/>
        <v>53.273000000000003</v>
      </c>
      <c r="R50" s="16">
        <f t="shared" si="1"/>
        <v>-4.2730000000000032</v>
      </c>
      <c r="S50" s="649">
        <f t="shared" si="2"/>
        <v>53.352500000000006</v>
      </c>
      <c r="Y50" s="22"/>
      <c r="Z50" s="3"/>
      <c r="AA50" s="7"/>
      <c r="AB50" s="6"/>
      <c r="AC50" s="9"/>
      <c r="AS50" s="35"/>
      <c r="AT50" s="3"/>
      <c r="AU50" s="7"/>
      <c r="AV50" s="6"/>
      <c r="AW50" s="32"/>
      <c r="AZ50" s="15"/>
      <c r="BC50" s="15"/>
      <c r="BD50" s="15"/>
      <c r="BF50" s="32"/>
    </row>
    <row r="51" spans="1:58" ht="18.5" x14ac:dyDescent="0.35">
      <c r="A51" s="22" t="s">
        <v>286</v>
      </c>
      <c r="B51" s="3">
        <v>24</v>
      </c>
      <c r="C51" s="166">
        <f t="shared" si="3"/>
        <v>48</v>
      </c>
      <c r="D51" s="41">
        <v>57</v>
      </c>
      <c r="E51" s="9">
        <v>39</v>
      </c>
      <c r="Q51" s="1">
        <f t="shared" si="0"/>
        <v>52.058000000000007</v>
      </c>
      <c r="R51" s="16">
        <f>C51-Q51</f>
        <v>-4.0580000000000069</v>
      </c>
      <c r="S51" s="649">
        <f t="shared" si="2"/>
        <v>52.135200000000005</v>
      </c>
      <c r="Y51" s="22"/>
      <c r="Z51" s="3"/>
      <c r="AA51" s="7"/>
      <c r="AB51" s="6"/>
      <c r="AC51" s="9"/>
      <c r="AS51" s="35"/>
      <c r="AT51" s="3"/>
      <c r="AU51" s="7"/>
      <c r="AV51" s="6"/>
      <c r="AW51" s="32"/>
      <c r="AZ51" s="15"/>
      <c r="BC51" s="15"/>
      <c r="BD51" s="15"/>
      <c r="BF51" s="32"/>
    </row>
    <row r="52" spans="1:58" ht="18.5" x14ac:dyDescent="0.35">
      <c r="A52" s="22" t="s">
        <v>53</v>
      </c>
      <c r="B52" s="3">
        <v>23</v>
      </c>
      <c r="C52" s="166">
        <f t="shared" si="3"/>
        <v>47.5</v>
      </c>
      <c r="D52" s="6">
        <v>61</v>
      </c>
      <c r="E52" s="9">
        <v>34</v>
      </c>
      <c r="Q52" s="1">
        <f t="shared" si="0"/>
        <v>50.843000000000004</v>
      </c>
      <c r="R52" s="16">
        <f t="shared" si="1"/>
        <v>-3.3430000000000035</v>
      </c>
      <c r="S52" s="649">
        <f t="shared" si="2"/>
        <v>50.917900000000003</v>
      </c>
      <c r="Y52" s="22"/>
      <c r="Z52" s="3"/>
      <c r="AA52" s="7"/>
      <c r="AB52" s="6"/>
      <c r="AC52" s="9"/>
      <c r="AS52" s="35"/>
      <c r="AT52" s="3"/>
      <c r="AU52" s="7"/>
      <c r="AV52" s="6"/>
      <c r="AW52" s="32"/>
      <c r="AZ52" s="15"/>
      <c r="BC52" s="15"/>
      <c r="BD52" s="15"/>
      <c r="BF52" s="32"/>
    </row>
    <row r="53" spans="1:58" ht="18.5" x14ac:dyDescent="0.35">
      <c r="A53" s="22" t="s">
        <v>54</v>
      </c>
      <c r="B53" s="3">
        <v>22</v>
      </c>
      <c r="C53" s="166">
        <f t="shared" si="3"/>
        <v>47</v>
      </c>
      <c r="D53" s="6">
        <v>47</v>
      </c>
      <c r="E53" s="9">
        <v>47</v>
      </c>
      <c r="Q53" s="1">
        <f t="shared" si="0"/>
        <v>49.628</v>
      </c>
      <c r="R53" s="16">
        <f t="shared" si="1"/>
        <v>-2.6280000000000001</v>
      </c>
      <c r="S53" s="649">
        <f t="shared" si="2"/>
        <v>49.700600000000001</v>
      </c>
      <c r="Y53" s="22"/>
      <c r="Z53" s="3"/>
      <c r="AA53" s="7"/>
      <c r="AB53" s="6"/>
      <c r="AC53" s="9"/>
      <c r="AS53" s="35"/>
      <c r="AT53" s="3"/>
      <c r="AU53" s="7"/>
      <c r="AV53" s="6"/>
      <c r="AW53" s="32"/>
      <c r="AZ53" s="15"/>
      <c r="BC53" s="15"/>
      <c r="BD53" s="15"/>
      <c r="BF53" s="32"/>
    </row>
    <row r="54" spans="1:58" ht="18.5" x14ac:dyDescent="0.35">
      <c r="A54" s="22" t="s">
        <v>176</v>
      </c>
      <c r="B54" s="3">
        <v>21</v>
      </c>
      <c r="C54" s="166">
        <f t="shared" si="3"/>
        <v>46.5</v>
      </c>
      <c r="D54" s="6">
        <v>42</v>
      </c>
      <c r="E54" s="9">
        <v>51</v>
      </c>
      <c r="Q54" s="1">
        <f t="shared" si="0"/>
        <v>48.412999999999997</v>
      </c>
      <c r="R54" s="16">
        <f>C54-Q54</f>
        <v>-1.9129999999999967</v>
      </c>
      <c r="S54" s="649">
        <f t="shared" si="2"/>
        <v>48.4833</v>
      </c>
      <c r="Y54" s="22"/>
      <c r="Z54" s="3"/>
      <c r="AA54" s="7"/>
      <c r="AB54" s="6"/>
      <c r="AC54" s="9"/>
      <c r="AS54" s="35"/>
      <c r="AT54" s="3"/>
      <c r="AU54" s="7"/>
      <c r="AV54" s="6"/>
      <c r="AW54" s="32"/>
      <c r="AZ54" s="15"/>
      <c r="BC54" s="15"/>
      <c r="BD54" s="15"/>
      <c r="BF54" s="32"/>
    </row>
    <row r="55" spans="1:58" ht="18.5" x14ac:dyDescent="0.35">
      <c r="A55" s="22" t="s">
        <v>14</v>
      </c>
      <c r="B55" s="3">
        <v>20</v>
      </c>
      <c r="C55" s="166">
        <f t="shared" si="3"/>
        <v>46</v>
      </c>
      <c r="D55" s="6">
        <v>43</v>
      </c>
      <c r="E55" s="9">
        <v>49</v>
      </c>
      <c r="Q55" s="1">
        <f t="shared" si="0"/>
        <v>47.198</v>
      </c>
      <c r="R55" s="16">
        <f t="shared" si="1"/>
        <v>-1.1980000000000004</v>
      </c>
      <c r="S55" s="649">
        <f t="shared" si="2"/>
        <v>47.266000000000005</v>
      </c>
      <c r="Y55" s="22"/>
      <c r="Z55" s="3"/>
      <c r="AA55" s="7"/>
      <c r="AB55" s="6"/>
      <c r="AC55" s="9"/>
      <c r="AS55" s="35"/>
      <c r="AT55" s="3"/>
      <c r="AU55" s="7"/>
      <c r="AV55" s="6"/>
      <c r="AW55" s="32"/>
      <c r="AZ55" s="15"/>
      <c r="BC55" s="15"/>
      <c r="BD55" s="15"/>
      <c r="BF55" s="32"/>
    </row>
    <row r="56" spans="1:58" ht="18.5" x14ac:dyDescent="0.35">
      <c r="A56" s="22" t="s">
        <v>37</v>
      </c>
      <c r="B56" s="3">
        <v>19</v>
      </c>
      <c r="C56" s="166">
        <f t="shared" si="3"/>
        <v>43.5</v>
      </c>
      <c r="D56" s="6">
        <v>48</v>
      </c>
      <c r="E56" s="9">
        <v>39</v>
      </c>
      <c r="Q56" s="1">
        <f t="shared" si="0"/>
        <v>45.983000000000004</v>
      </c>
      <c r="R56" s="16">
        <f t="shared" si="1"/>
        <v>-2.4830000000000041</v>
      </c>
      <c r="S56" s="649">
        <f t="shared" si="2"/>
        <v>46.048700000000004</v>
      </c>
      <c r="Y56" s="22"/>
      <c r="Z56" s="3"/>
      <c r="AA56" s="7"/>
      <c r="AB56" s="6"/>
      <c r="AC56" s="9"/>
      <c r="AS56" s="35"/>
      <c r="AT56" s="3"/>
      <c r="AU56" s="7"/>
      <c r="AV56" s="6"/>
      <c r="AW56" s="32"/>
      <c r="AZ56" s="15"/>
      <c r="BC56" s="15"/>
      <c r="BD56" s="15"/>
      <c r="BF56" s="32"/>
    </row>
    <row r="57" spans="1:58" ht="18.5" x14ac:dyDescent="0.35">
      <c r="A57" s="22" t="s">
        <v>44</v>
      </c>
      <c r="B57" s="3">
        <v>18</v>
      </c>
      <c r="C57" s="166">
        <f t="shared" si="3"/>
        <v>43</v>
      </c>
      <c r="D57" s="6">
        <v>36</v>
      </c>
      <c r="E57" s="9">
        <v>50</v>
      </c>
      <c r="Q57" s="1">
        <f t="shared" si="0"/>
        <v>44.768000000000001</v>
      </c>
      <c r="R57" s="16">
        <f t="shared" si="1"/>
        <v>-1.7680000000000007</v>
      </c>
      <c r="S57" s="649">
        <f t="shared" si="2"/>
        <v>44.831400000000002</v>
      </c>
      <c r="Y57" s="22"/>
      <c r="Z57" s="3"/>
      <c r="AA57" s="7"/>
      <c r="AB57" s="6"/>
      <c r="AC57" s="9"/>
      <c r="AS57" s="35"/>
      <c r="AT57" s="3"/>
      <c r="AU57" s="7"/>
      <c r="AV57" s="6"/>
      <c r="AW57" s="32"/>
      <c r="AZ57" s="15"/>
      <c r="BC57" s="15"/>
      <c r="BD57" s="15"/>
      <c r="BF57" s="32"/>
    </row>
    <row r="58" spans="1:58" ht="18.5" x14ac:dyDescent="0.35">
      <c r="A58" s="22" t="s">
        <v>51</v>
      </c>
      <c r="B58" s="3">
        <v>17</v>
      </c>
      <c r="C58" s="167">
        <f>(D58+E58)/2</f>
        <v>42.5</v>
      </c>
      <c r="D58" s="6">
        <v>43</v>
      </c>
      <c r="E58" s="9">
        <v>42</v>
      </c>
      <c r="Q58" s="1">
        <f t="shared" si="0"/>
        <v>43.552999999999997</v>
      </c>
      <c r="R58" s="16">
        <f t="shared" si="1"/>
        <v>-1.0529999999999973</v>
      </c>
      <c r="S58" s="649">
        <f t="shared" si="2"/>
        <v>43.614100000000008</v>
      </c>
      <c r="Y58" s="22"/>
      <c r="Z58" s="3"/>
      <c r="AA58" s="7"/>
      <c r="AB58" s="6"/>
      <c r="AC58" s="9"/>
      <c r="AS58" s="35"/>
      <c r="AT58" s="3"/>
      <c r="AU58" s="7"/>
      <c r="AV58" s="6"/>
      <c r="AW58" s="32"/>
      <c r="AZ58" s="15"/>
      <c r="BC58" s="15"/>
      <c r="BD58" s="15"/>
      <c r="BF58" s="32"/>
    </row>
    <row r="59" spans="1:58" ht="18.5" x14ac:dyDescent="0.35">
      <c r="A59" s="39" t="s">
        <v>146</v>
      </c>
      <c r="B59" s="3">
        <v>16</v>
      </c>
      <c r="C59" s="166">
        <f>(D59+E59)/2</f>
        <v>41.5</v>
      </c>
      <c r="D59" s="8">
        <v>42</v>
      </c>
      <c r="E59" s="9">
        <v>41</v>
      </c>
      <c r="Q59" s="1">
        <f t="shared" si="0"/>
        <v>42.338000000000001</v>
      </c>
      <c r="R59" s="16">
        <f t="shared" si="1"/>
        <v>-0.83800000000000097</v>
      </c>
      <c r="S59" s="649">
        <f t="shared" si="2"/>
        <v>42.396799999999999</v>
      </c>
      <c r="Y59" s="22"/>
      <c r="Z59" s="3"/>
      <c r="AA59" s="7"/>
      <c r="AB59" s="6"/>
      <c r="AC59" s="9"/>
      <c r="AS59" s="35"/>
      <c r="AT59" s="3"/>
      <c r="AU59" s="7"/>
      <c r="AV59" s="6"/>
      <c r="AW59" s="32"/>
      <c r="AZ59" s="15"/>
      <c r="BC59" s="15"/>
      <c r="BD59" s="15"/>
      <c r="BF59" s="32"/>
    </row>
    <row r="60" spans="1:58" ht="18.5" x14ac:dyDescent="0.35">
      <c r="A60" s="22" t="s">
        <v>45</v>
      </c>
      <c r="B60" s="3">
        <v>15</v>
      </c>
      <c r="C60" s="166">
        <f t="shared" ref="C60:C74" si="4">(D60+E60)/2</f>
        <v>41.5</v>
      </c>
      <c r="D60" s="6">
        <v>40</v>
      </c>
      <c r="E60" s="9">
        <v>43</v>
      </c>
      <c r="Q60" s="1">
        <f t="shared" si="0"/>
        <v>41.123000000000005</v>
      </c>
      <c r="R60" s="16">
        <f t="shared" si="1"/>
        <v>0.37699999999999534</v>
      </c>
      <c r="S60" s="649">
        <f t="shared" si="2"/>
        <v>41.179500000000004</v>
      </c>
      <c r="T60" s="616"/>
      <c r="Y60" s="22"/>
      <c r="Z60" s="3"/>
      <c r="AA60" s="7"/>
      <c r="AB60" s="6"/>
      <c r="AC60" s="9"/>
      <c r="AS60" s="35"/>
      <c r="AT60" s="3"/>
      <c r="AU60" s="7"/>
      <c r="AV60" s="6"/>
      <c r="AW60" s="32"/>
      <c r="AZ60" s="15"/>
      <c r="BC60" s="15"/>
      <c r="BD60" s="15"/>
      <c r="BF60" s="32"/>
    </row>
    <row r="61" spans="1:58" ht="18.5" x14ac:dyDescent="0.35">
      <c r="A61" s="22" t="s">
        <v>17</v>
      </c>
      <c r="B61" s="3">
        <v>14</v>
      </c>
      <c r="C61" s="166">
        <f t="shared" si="4"/>
        <v>40</v>
      </c>
      <c r="D61" s="6">
        <v>50</v>
      </c>
      <c r="E61" s="9">
        <v>30</v>
      </c>
      <c r="Q61" s="1">
        <f t="shared" si="0"/>
        <v>39.908000000000001</v>
      </c>
      <c r="R61" s="16">
        <f t="shared" si="1"/>
        <v>9.1999999999998749E-2</v>
      </c>
      <c r="S61" s="649">
        <f t="shared" si="2"/>
        <v>39.962200000000003</v>
      </c>
      <c r="AS61" s="35"/>
      <c r="AT61" s="3"/>
      <c r="AU61" s="7"/>
      <c r="AV61" s="6"/>
      <c r="AW61" s="32"/>
      <c r="AZ61" s="15"/>
      <c r="BC61" s="15"/>
      <c r="BD61" s="15"/>
      <c r="BF61" s="32"/>
    </row>
    <row r="62" spans="1:58" ht="18.5" x14ac:dyDescent="0.35">
      <c r="A62" s="22" t="s">
        <v>24</v>
      </c>
      <c r="B62" s="3">
        <v>13</v>
      </c>
      <c r="C62" s="166">
        <f t="shared" si="4"/>
        <v>40</v>
      </c>
      <c r="D62" s="6">
        <v>40</v>
      </c>
      <c r="E62" s="9">
        <v>40</v>
      </c>
      <c r="Q62" s="1">
        <f t="shared" si="0"/>
        <v>38.692999999999998</v>
      </c>
      <c r="R62" s="16">
        <f t="shared" si="1"/>
        <v>1.3070000000000022</v>
      </c>
      <c r="S62" s="649">
        <f t="shared" si="2"/>
        <v>38.744900000000001</v>
      </c>
      <c r="U62" s="20"/>
      <c r="V62" s="614"/>
      <c r="W62" s="15"/>
      <c r="X62" s="15"/>
      <c r="Y62" s="15"/>
      <c r="AC62" s="22"/>
      <c r="AP62" s="20"/>
      <c r="AQ62" s="15"/>
      <c r="AS62" s="35"/>
      <c r="AT62" s="3"/>
      <c r="AU62" s="7"/>
      <c r="AV62" s="6"/>
      <c r="AW62" s="32"/>
      <c r="AZ62" s="15"/>
      <c r="BC62" s="15"/>
      <c r="BD62" s="15"/>
      <c r="BF62" s="32"/>
    </row>
    <row r="63" spans="1:58" ht="18.5" x14ac:dyDescent="0.35">
      <c r="A63" s="22" t="s">
        <v>20</v>
      </c>
      <c r="B63" s="3">
        <v>12</v>
      </c>
      <c r="C63" s="166">
        <f t="shared" si="4"/>
        <v>36.5</v>
      </c>
      <c r="D63" s="6">
        <v>45</v>
      </c>
      <c r="E63" s="9">
        <v>28</v>
      </c>
      <c r="Q63" s="1">
        <f t="shared" si="0"/>
        <v>37.478000000000002</v>
      </c>
      <c r="R63" s="16">
        <f t="shared" si="1"/>
        <v>-0.97800000000000153</v>
      </c>
      <c r="S63" s="649">
        <f t="shared" si="2"/>
        <v>37.527600000000007</v>
      </c>
      <c r="AS63" s="35"/>
      <c r="AT63" s="3"/>
      <c r="AU63" s="7"/>
      <c r="AV63" s="6"/>
      <c r="AW63" s="32"/>
      <c r="AZ63" s="15"/>
      <c r="BC63" s="15"/>
      <c r="BD63" s="15"/>
      <c r="BF63" s="32"/>
    </row>
    <row r="64" spans="1:58" ht="18.5" x14ac:dyDescent="0.35">
      <c r="A64" s="22" t="s">
        <v>16</v>
      </c>
      <c r="B64" s="3">
        <v>11</v>
      </c>
      <c r="C64" s="166">
        <f t="shared" si="4"/>
        <v>34.5</v>
      </c>
      <c r="D64" s="6">
        <v>37</v>
      </c>
      <c r="E64" s="9">
        <v>32</v>
      </c>
      <c r="Q64" s="1">
        <f t="shared" si="0"/>
        <v>36.262999999999998</v>
      </c>
      <c r="R64" s="16">
        <f t="shared" si="1"/>
        <v>-1.7629999999999981</v>
      </c>
      <c r="S64" s="649">
        <f t="shared" si="2"/>
        <v>36.310299999999998</v>
      </c>
      <c r="AS64" s="35"/>
      <c r="AT64" s="3"/>
      <c r="AU64" s="7"/>
      <c r="AV64" s="6"/>
      <c r="AW64" s="32"/>
      <c r="AZ64" s="15"/>
      <c r="BC64" s="15"/>
      <c r="BD64" s="15"/>
      <c r="BF64" s="32"/>
    </row>
    <row r="65" spans="1:58" ht="18.5" x14ac:dyDescent="0.35">
      <c r="A65" s="22" t="s">
        <v>38</v>
      </c>
      <c r="B65" s="3">
        <v>10</v>
      </c>
      <c r="C65" s="166">
        <f t="shared" si="4"/>
        <v>34.5</v>
      </c>
      <c r="D65" s="6">
        <v>36</v>
      </c>
      <c r="E65" s="9">
        <v>33</v>
      </c>
      <c r="Q65" s="1">
        <f t="shared" si="0"/>
        <v>35.048000000000002</v>
      </c>
      <c r="R65" s="16">
        <f t="shared" si="1"/>
        <v>-0.54800000000000182</v>
      </c>
      <c r="S65" s="649">
        <f t="shared" si="2"/>
        <v>35.093000000000004</v>
      </c>
      <c r="Y65" s="22"/>
      <c r="Z65" s="3"/>
      <c r="AA65" s="15"/>
      <c r="AB65" s="222"/>
      <c r="AC65" s="9"/>
      <c r="AS65" s="35"/>
      <c r="AT65" s="3"/>
      <c r="AU65" s="7"/>
      <c r="AV65" s="6"/>
      <c r="AW65" s="32"/>
      <c r="AZ65" s="15"/>
      <c r="BC65" s="15"/>
      <c r="BD65" s="15"/>
      <c r="BF65" s="32"/>
    </row>
    <row r="66" spans="1:58" ht="18.5" x14ac:dyDescent="0.35">
      <c r="A66" s="22" t="s">
        <v>39</v>
      </c>
      <c r="B66" s="3">
        <v>9</v>
      </c>
      <c r="C66" s="166">
        <f t="shared" si="4"/>
        <v>33.5</v>
      </c>
      <c r="D66" s="8">
        <v>34</v>
      </c>
      <c r="E66" s="9">
        <v>33</v>
      </c>
      <c r="Q66" s="1">
        <f t="shared" si="0"/>
        <v>33.832999999999998</v>
      </c>
      <c r="R66" s="16">
        <f t="shared" si="1"/>
        <v>-0.33299999999999841</v>
      </c>
      <c r="S66" s="649">
        <f t="shared" si="2"/>
        <v>33.875700000000002</v>
      </c>
      <c r="T66" s="23"/>
      <c r="Y66" s="22"/>
      <c r="Z66" s="3"/>
      <c r="AA66" s="7"/>
      <c r="AB66" s="6"/>
      <c r="AC66" s="9"/>
      <c r="AS66" s="35"/>
      <c r="AT66" s="3"/>
      <c r="AU66" s="7"/>
      <c r="AV66" s="6"/>
      <c r="AW66" s="32"/>
      <c r="AZ66" s="15"/>
      <c r="BC66" s="15"/>
      <c r="BD66" s="15"/>
      <c r="BF66" s="32"/>
    </row>
    <row r="67" spans="1:58" ht="18.5" x14ac:dyDescent="0.35">
      <c r="A67" s="22" t="s">
        <v>40</v>
      </c>
      <c r="B67" s="3">
        <v>8</v>
      </c>
      <c r="C67" s="166">
        <f t="shared" si="4"/>
        <v>32</v>
      </c>
      <c r="D67" s="6">
        <v>40</v>
      </c>
      <c r="E67" s="9">
        <v>24</v>
      </c>
      <c r="Q67" s="1">
        <f t="shared" si="0"/>
        <v>32.618000000000002</v>
      </c>
      <c r="R67" s="16">
        <f t="shared" si="1"/>
        <v>-0.6180000000000021</v>
      </c>
      <c r="S67" s="649">
        <f t="shared" si="2"/>
        <v>32.6584</v>
      </c>
      <c r="T67" s="23"/>
      <c r="Y67" s="22"/>
      <c r="Z67" s="3"/>
      <c r="AA67" s="15"/>
      <c r="AB67" s="222"/>
      <c r="AC67" s="9"/>
      <c r="AS67" s="35"/>
      <c r="AT67" s="3"/>
      <c r="AU67" s="7"/>
      <c r="AV67" s="6"/>
      <c r="AW67" s="32"/>
      <c r="AZ67" s="15"/>
      <c r="BC67" s="15"/>
      <c r="BD67" s="15"/>
      <c r="BF67" s="32"/>
    </row>
    <row r="68" spans="1:58" ht="18.5" x14ac:dyDescent="0.35">
      <c r="A68" s="22" t="s">
        <v>18</v>
      </c>
      <c r="B68" s="3">
        <v>7</v>
      </c>
      <c r="C68" s="166">
        <f t="shared" si="4"/>
        <v>30.5</v>
      </c>
      <c r="D68" s="6">
        <v>37</v>
      </c>
      <c r="E68" s="9">
        <v>24</v>
      </c>
      <c r="Q68" s="1">
        <f t="shared" si="0"/>
        <v>31.402999999999999</v>
      </c>
      <c r="R68" s="16">
        <f t="shared" si="1"/>
        <v>-0.90299999999999869</v>
      </c>
      <c r="S68" s="649">
        <f t="shared" si="2"/>
        <v>31.441100000000002</v>
      </c>
      <c r="T68" s="616"/>
      <c r="Y68" s="22"/>
      <c r="Z68" s="3"/>
      <c r="AA68" s="7"/>
      <c r="AB68" s="6"/>
      <c r="AC68" s="9"/>
      <c r="AS68" s="35"/>
      <c r="AT68" s="3"/>
      <c r="AU68" s="7"/>
      <c r="AV68" s="6"/>
      <c r="AW68" s="32"/>
      <c r="AZ68" s="15"/>
      <c r="BC68" s="15"/>
      <c r="BD68" s="15"/>
      <c r="BF68" s="32"/>
    </row>
    <row r="69" spans="1:58" ht="18.5" x14ac:dyDescent="0.35">
      <c r="A69" s="22" t="s">
        <v>21</v>
      </c>
      <c r="B69" s="3">
        <v>6</v>
      </c>
      <c r="C69" s="166">
        <f t="shared" si="4"/>
        <v>29.5</v>
      </c>
      <c r="D69" s="6">
        <v>38</v>
      </c>
      <c r="E69" s="9">
        <v>21</v>
      </c>
      <c r="Q69" s="1">
        <f t="shared" si="0"/>
        <v>30.188000000000002</v>
      </c>
      <c r="R69" s="16">
        <f t="shared" si="1"/>
        <v>-0.68800000000000239</v>
      </c>
      <c r="S69" s="649">
        <f t="shared" si="2"/>
        <v>30.223800000000004</v>
      </c>
      <c r="Y69" s="22"/>
      <c r="Z69" s="3"/>
      <c r="AA69" s="7"/>
      <c r="AB69" s="6"/>
      <c r="AC69" s="9"/>
      <c r="AS69" s="35"/>
      <c r="AT69" s="3"/>
      <c r="AU69" s="7"/>
      <c r="AV69" s="6"/>
      <c r="AW69" s="32"/>
      <c r="AZ69" s="15"/>
      <c r="BC69" s="15"/>
      <c r="BD69" s="15"/>
      <c r="BF69" s="32"/>
    </row>
    <row r="70" spans="1:58" ht="18.5" x14ac:dyDescent="0.35">
      <c r="A70" s="22" t="s">
        <v>19</v>
      </c>
      <c r="B70" s="3">
        <v>5</v>
      </c>
      <c r="C70" s="166">
        <f t="shared" si="4"/>
        <v>29</v>
      </c>
      <c r="D70" s="6">
        <v>31</v>
      </c>
      <c r="E70" s="9">
        <v>27</v>
      </c>
      <c r="Q70" s="1">
        <f t="shared" si="0"/>
        <v>28.972999999999999</v>
      </c>
      <c r="R70" s="16">
        <f t="shared" si="1"/>
        <v>2.7000000000001023E-2</v>
      </c>
      <c r="S70" s="649">
        <f t="shared" si="2"/>
        <v>29.006500000000003</v>
      </c>
      <c r="T70" s="633" t="s">
        <v>1395</v>
      </c>
      <c r="Y70" s="22"/>
      <c r="Z70" s="3"/>
      <c r="AA70" s="7"/>
      <c r="AB70" s="6"/>
      <c r="AC70" s="9"/>
      <c r="AS70" s="35"/>
      <c r="AT70" s="3"/>
      <c r="AU70" s="7"/>
      <c r="AV70" s="6"/>
      <c r="AW70" s="32"/>
      <c r="AZ70" s="15"/>
      <c r="BC70" s="15"/>
      <c r="BD70" s="15"/>
      <c r="BF70" s="32"/>
    </row>
    <row r="71" spans="1:58" ht="18.5" x14ac:dyDescent="0.35">
      <c r="A71" s="22" t="s">
        <v>23</v>
      </c>
      <c r="B71" s="3">
        <v>4</v>
      </c>
      <c r="C71" s="166">
        <f t="shared" si="4"/>
        <v>29</v>
      </c>
      <c r="D71" s="6">
        <v>39</v>
      </c>
      <c r="E71" s="9">
        <v>19</v>
      </c>
      <c r="Q71" s="1">
        <f t="shared" si="0"/>
        <v>27.757999999999999</v>
      </c>
      <c r="R71" s="16">
        <f t="shared" si="1"/>
        <v>1.2420000000000009</v>
      </c>
      <c r="S71" s="649">
        <f t="shared" si="2"/>
        <v>27.789200000000001</v>
      </c>
      <c r="T71" s="634" t="s">
        <v>1396</v>
      </c>
      <c r="Y71" s="22"/>
      <c r="AS71" s="35"/>
      <c r="AT71" s="3"/>
      <c r="AU71" s="7"/>
      <c r="AV71" s="6"/>
      <c r="AW71" s="32"/>
      <c r="AZ71" s="15"/>
      <c r="BC71" s="15"/>
      <c r="BD71" s="15"/>
      <c r="BF71" s="32"/>
    </row>
    <row r="72" spans="1:58" ht="18.5" x14ac:dyDescent="0.35">
      <c r="A72" s="22" t="s">
        <v>41</v>
      </c>
      <c r="B72" s="3">
        <v>3</v>
      </c>
      <c r="C72" s="166">
        <f t="shared" si="4"/>
        <v>28</v>
      </c>
      <c r="D72" s="6">
        <v>40</v>
      </c>
      <c r="E72" s="9">
        <v>16</v>
      </c>
      <c r="Q72" s="1">
        <f t="shared" si="0"/>
        <v>26.542999999999999</v>
      </c>
      <c r="R72" s="16">
        <f t="shared" si="1"/>
        <v>1.4570000000000007</v>
      </c>
      <c r="S72" s="649">
        <f t="shared" si="2"/>
        <v>26.571900000000003</v>
      </c>
      <c r="T72" s="636" t="s">
        <v>1397</v>
      </c>
      <c r="AS72" s="35"/>
      <c r="AT72" s="3"/>
      <c r="AU72" s="7"/>
      <c r="AV72" s="6"/>
      <c r="AW72" s="32"/>
      <c r="AZ72" s="15"/>
      <c r="BC72" s="15"/>
      <c r="BD72" s="15"/>
      <c r="BF72" s="32"/>
    </row>
    <row r="73" spans="1:58" ht="18.5" x14ac:dyDescent="0.35">
      <c r="A73" s="22" t="s">
        <v>42</v>
      </c>
      <c r="B73" s="3">
        <v>2</v>
      </c>
      <c r="C73" s="166">
        <f t="shared" si="4"/>
        <v>24.5</v>
      </c>
      <c r="D73" s="6">
        <v>28</v>
      </c>
      <c r="E73" s="9">
        <v>21</v>
      </c>
      <c r="Q73" s="1">
        <f>1.215*B73 + 22.898</f>
        <v>25.327999999999999</v>
      </c>
      <c r="R73" s="16">
        <f t="shared" si="1"/>
        <v>-0.8279999999999994</v>
      </c>
      <c r="S73" s="649">
        <f t="shared" ref="S73:S74" si="5">1.2173*B73 + 22.92</f>
        <v>25.354600000000001</v>
      </c>
      <c r="T73" s="64" t="s">
        <v>1394</v>
      </c>
      <c r="Z73" s="3"/>
      <c r="AA73" s="7"/>
      <c r="AB73" s="6"/>
      <c r="AC73" s="9"/>
      <c r="AS73" s="35"/>
      <c r="AT73" s="3"/>
      <c r="AU73" s="7"/>
      <c r="AV73" s="6"/>
      <c r="AW73" s="32"/>
      <c r="AZ73" s="15"/>
      <c r="BC73" s="15"/>
      <c r="BD73" s="15"/>
      <c r="BF73" s="32"/>
    </row>
    <row r="74" spans="1:58" ht="18.5" x14ac:dyDescent="0.35">
      <c r="A74" s="22" t="s">
        <v>22</v>
      </c>
      <c r="B74" s="3">
        <v>1</v>
      </c>
      <c r="C74" s="166">
        <f t="shared" si="4"/>
        <v>22</v>
      </c>
      <c r="D74" s="6">
        <v>27</v>
      </c>
      <c r="E74" s="9">
        <v>17</v>
      </c>
      <c r="Q74" s="1">
        <f>1.215*B74 + 22.898</f>
        <v>24.113</v>
      </c>
      <c r="R74" s="16">
        <f t="shared" si="1"/>
        <v>-2.1129999999999995</v>
      </c>
      <c r="S74" s="649">
        <f t="shared" si="5"/>
        <v>24.137300000000003</v>
      </c>
      <c r="Y74" s="22"/>
      <c r="Z74" s="3"/>
      <c r="AA74" s="7"/>
      <c r="AB74" s="6"/>
      <c r="AC74" s="9"/>
      <c r="AS74" s="35"/>
      <c r="AT74" s="3"/>
      <c r="AU74" s="7"/>
      <c r="AV74" s="6"/>
      <c r="AW74" s="32"/>
      <c r="AZ74" s="15"/>
      <c r="BC74" s="15"/>
      <c r="BD74" s="15"/>
      <c r="BF74" s="32"/>
    </row>
    <row r="75" spans="1:58" ht="18.5" x14ac:dyDescent="0.35">
      <c r="A75" s="22"/>
      <c r="B75" s="3"/>
      <c r="C75" s="166"/>
      <c r="D75" s="12" t="s">
        <v>1391</v>
      </c>
      <c r="E75" s="9"/>
      <c r="G75" s="199" t="s">
        <v>330</v>
      </c>
      <c r="J75" s="20" t="s">
        <v>329</v>
      </c>
      <c r="K75" s="25"/>
      <c r="L75" s="25"/>
      <c r="M75" s="25"/>
      <c r="N75" s="25"/>
      <c r="P75" s="644" t="s">
        <v>1403</v>
      </c>
      <c r="AB75" s="615"/>
      <c r="AC75" s="9"/>
      <c r="BC75" s="15"/>
      <c r="BD75" s="15"/>
      <c r="BF75" s="32"/>
    </row>
    <row r="76" spans="1:58" ht="18.5" x14ac:dyDescent="0.35">
      <c r="A76" s="22"/>
      <c r="B76" s="3"/>
      <c r="C76" s="166"/>
      <c r="D76" s="10" t="s">
        <v>1393</v>
      </c>
      <c r="E76" s="9"/>
      <c r="G76" s="15" t="s">
        <v>331</v>
      </c>
      <c r="J76" s="20" t="s">
        <v>332</v>
      </c>
      <c r="O76" s="32" t="s">
        <v>1392</v>
      </c>
      <c r="Q76" s="15"/>
      <c r="R76" s="16"/>
      <c r="Y76" s="22"/>
      <c r="Z76" s="199" t="s">
        <v>1404</v>
      </c>
      <c r="AA76" s="644"/>
      <c r="AB76" s="12"/>
      <c r="AC76" s="9"/>
      <c r="AD76" s="644"/>
      <c r="AE76" s="644"/>
      <c r="AF76" s="644"/>
      <c r="AG76" s="644"/>
      <c r="AH76" s="644"/>
      <c r="AI76" s="644"/>
      <c r="AJ76" s="644"/>
      <c r="AS76" s="35"/>
      <c r="AT76" s="3"/>
      <c r="AU76" s="7"/>
      <c r="AV76" s="6"/>
      <c r="AW76" s="32"/>
      <c r="AZ76" s="15"/>
      <c r="BC76" s="15"/>
      <c r="BD76" s="15"/>
      <c r="BF76" s="32"/>
    </row>
    <row r="77" spans="1:58" ht="18.5" x14ac:dyDescent="0.35">
      <c r="B77" s="618" t="s">
        <v>1376</v>
      </c>
      <c r="C77" s="617"/>
      <c r="G77" s="635" t="s">
        <v>334</v>
      </c>
      <c r="J77" s="20" t="s">
        <v>333</v>
      </c>
      <c r="K77" s="116"/>
      <c r="Y77" s="22"/>
      <c r="Z77" s="199" t="s">
        <v>1405</v>
      </c>
      <c r="AA77" s="9"/>
      <c r="AB77" s="9"/>
      <c r="AC77" s="9"/>
      <c r="AD77" s="644"/>
      <c r="AE77" s="644"/>
      <c r="AF77" s="644"/>
      <c r="AG77" s="644"/>
      <c r="AH77" s="644"/>
      <c r="AI77" s="644"/>
      <c r="AJ77" s="644"/>
      <c r="AS77" s="35"/>
      <c r="AT77" s="3"/>
      <c r="AU77" s="7"/>
      <c r="AV77" s="6"/>
      <c r="AW77" s="32"/>
      <c r="AZ77" s="15"/>
      <c r="BC77" s="15"/>
      <c r="BD77" s="15"/>
      <c r="BF77" s="32"/>
    </row>
    <row r="78" spans="1:58" ht="18.5" x14ac:dyDescent="0.35">
      <c r="B78" s="618"/>
      <c r="C78" s="617"/>
      <c r="G78" s="637" t="s">
        <v>1399</v>
      </c>
      <c r="H78" s="370" t="s">
        <v>1401</v>
      </c>
      <c r="I78" s="23"/>
      <c r="J78" s="20"/>
      <c r="K78" s="643"/>
      <c r="L78" s="23"/>
      <c r="M78" s="23"/>
      <c r="N78" s="23"/>
      <c r="O78" s="645" t="s">
        <v>1402</v>
      </c>
      <c r="Y78" s="22"/>
      <c r="Z78" s="199" t="s">
        <v>1406</v>
      </c>
      <c r="AA78" s="9"/>
      <c r="AB78" s="9"/>
      <c r="AC78" s="9"/>
      <c r="AD78" s="644"/>
      <c r="AE78" s="644"/>
      <c r="AF78" s="644"/>
      <c r="AG78" s="644"/>
      <c r="AH78" s="644"/>
      <c r="AI78" s="644"/>
      <c r="AJ78" s="644"/>
      <c r="AS78" s="35"/>
      <c r="AT78" s="3"/>
      <c r="AU78" s="7"/>
      <c r="AV78" s="6"/>
      <c r="AW78" s="32"/>
      <c r="AZ78" s="15"/>
      <c r="BC78" s="15"/>
      <c r="BD78" s="15"/>
      <c r="BF78" s="32"/>
    </row>
    <row r="79" spans="1:58" ht="18.5" x14ac:dyDescent="0.35">
      <c r="B79" s="618"/>
      <c r="C79" s="617"/>
      <c r="G79" s="632" t="s">
        <v>1398</v>
      </c>
      <c r="I79" s="632" t="s">
        <v>1375</v>
      </c>
      <c r="V79" s="646" t="s">
        <v>1408</v>
      </c>
      <c r="Y79" s="22"/>
      <c r="Z79" s="199" t="s">
        <v>1417</v>
      </c>
      <c r="AA79" s="9"/>
      <c r="AB79" s="9"/>
      <c r="AC79" s="9"/>
      <c r="AD79" s="644"/>
      <c r="AE79" s="644"/>
      <c r="AF79" s="644"/>
      <c r="AG79" s="644"/>
      <c r="AH79" s="644"/>
      <c r="AI79" s="644"/>
      <c r="AJ79" s="644"/>
      <c r="AS79" s="35"/>
      <c r="AT79" s="3"/>
      <c r="AU79" s="7"/>
      <c r="AV79" s="6"/>
      <c r="AW79" s="32"/>
      <c r="AZ79" s="15"/>
      <c r="BC79" s="15"/>
      <c r="BD79" s="15"/>
      <c r="BF79" s="32"/>
    </row>
    <row r="80" spans="1:58" ht="18.5" x14ac:dyDescent="0.35">
      <c r="A80" s="94" t="s">
        <v>271</v>
      </c>
      <c r="B80" s="95"/>
      <c r="C80" s="95"/>
      <c r="D80" s="95"/>
      <c r="E80" s="95"/>
      <c r="J80" s="20"/>
      <c r="K80" s="116"/>
      <c r="V80" s="646" t="s">
        <v>1409</v>
      </c>
      <c r="Y80" s="22"/>
      <c r="Z80" s="199" t="s">
        <v>1407</v>
      </c>
      <c r="AA80" s="644"/>
      <c r="AB80" s="644"/>
      <c r="AC80" s="9"/>
      <c r="AD80" s="644"/>
      <c r="AE80" s="644"/>
      <c r="AF80" s="644"/>
      <c r="AG80" s="644"/>
      <c r="AH80" s="644"/>
      <c r="AI80" s="644"/>
      <c r="AJ80" s="644"/>
      <c r="AS80" s="35"/>
      <c r="AT80" s="3"/>
      <c r="AU80" s="7"/>
      <c r="AV80" s="6"/>
      <c r="AW80" s="32"/>
      <c r="AZ80" s="15"/>
      <c r="BC80" s="15"/>
      <c r="BD80" s="15"/>
      <c r="BF80" s="32"/>
    </row>
    <row r="81" spans="1:58" ht="18.5" x14ac:dyDescent="0.35">
      <c r="A81" s="93" t="s">
        <v>241</v>
      </c>
      <c r="B81" s="96"/>
      <c r="C81" s="95"/>
      <c r="D81" s="95"/>
      <c r="E81" s="95"/>
      <c r="K81" s="102" t="s">
        <v>258</v>
      </c>
      <c r="L81" s="103"/>
      <c r="T81" s="70"/>
      <c r="Y81" s="22"/>
      <c r="Z81" s="3"/>
      <c r="AA81" s="7"/>
      <c r="AB81" s="6"/>
      <c r="AC81" s="9"/>
      <c r="AS81" s="35"/>
      <c r="AT81" s="3"/>
      <c r="AU81" s="7"/>
      <c r="AV81" s="6"/>
      <c r="AW81" s="32"/>
      <c r="AZ81" s="15"/>
      <c r="BC81" s="15"/>
      <c r="BD81" s="15"/>
      <c r="BF81" s="32"/>
    </row>
    <row r="82" spans="1:58" ht="73.5" customHeight="1" x14ac:dyDescent="0.35">
      <c r="A82" s="108" t="s">
        <v>267</v>
      </c>
      <c r="B82" s="90" t="s">
        <v>0</v>
      </c>
      <c r="C82" s="117" t="s">
        <v>134</v>
      </c>
      <c r="D82" s="91" t="s">
        <v>48</v>
      </c>
      <c r="E82" s="91" t="s">
        <v>26</v>
      </c>
      <c r="F82" s="91" t="s">
        <v>25</v>
      </c>
      <c r="G82" s="86" t="s">
        <v>64</v>
      </c>
      <c r="H82" s="115" t="s">
        <v>66</v>
      </c>
      <c r="I82" s="104" t="s">
        <v>242</v>
      </c>
      <c r="J82" s="91" t="s">
        <v>259</v>
      </c>
      <c r="K82" s="21" t="s">
        <v>244</v>
      </c>
      <c r="L82" s="21" t="s">
        <v>245</v>
      </c>
      <c r="M82" s="115" t="s">
        <v>243</v>
      </c>
      <c r="N82" s="92" t="s">
        <v>321</v>
      </c>
      <c r="O82" s="88" t="s">
        <v>194</v>
      </c>
      <c r="P82" s="105"/>
      <c r="R82" s="105"/>
      <c r="S82" s="106"/>
      <c r="T82" s="105"/>
    </row>
    <row r="83" spans="1:58" ht="18.5" x14ac:dyDescent="0.35">
      <c r="A83" s="18">
        <v>1</v>
      </c>
      <c r="B83" s="2" t="s">
        <v>1</v>
      </c>
      <c r="C83" s="3">
        <v>22.2</v>
      </c>
      <c r="D83" s="7">
        <f>(E83+F83)/2 - $R$15</f>
        <v>95.798000000000002</v>
      </c>
      <c r="E83" s="6">
        <v>91</v>
      </c>
      <c r="F83" s="9">
        <v>96</v>
      </c>
      <c r="G83" s="3">
        <v>110</v>
      </c>
      <c r="H83" s="3">
        <f>_xlfn.RANK.AVG(D83,$D$83:$D$130,0)</f>
        <v>3</v>
      </c>
      <c r="I83" s="3">
        <f>(K83+L83)/2</f>
        <v>427</v>
      </c>
      <c r="J83" s="30">
        <f>I83/G83</f>
        <v>3.8818181818181818</v>
      </c>
      <c r="K83" s="3">
        <v>427</v>
      </c>
      <c r="L83" s="3">
        <v>427</v>
      </c>
      <c r="M83" s="3">
        <f>_xlfn.RANK.AVG(J83,$J$83:$J$130,0)</f>
        <v>38</v>
      </c>
      <c r="N83" s="3">
        <f>J83*$O$95/O83</f>
        <v>17.62204900687977</v>
      </c>
      <c r="O83" s="3">
        <v>8893</v>
      </c>
      <c r="P83" s="3"/>
      <c r="R83" s="3"/>
      <c r="S83" s="7"/>
      <c r="T83" s="3"/>
    </row>
    <row r="84" spans="1:58" ht="18.5" x14ac:dyDescent="0.35">
      <c r="A84" s="18">
        <v>2</v>
      </c>
      <c r="B84" s="2" t="s">
        <v>2</v>
      </c>
      <c r="C84" s="3">
        <v>21.6</v>
      </c>
      <c r="D84" s="7">
        <f>(E84+F84)/2 - $R$17</f>
        <v>93.367999999999995</v>
      </c>
      <c r="E84" s="6">
        <v>95</v>
      </c>
      <c r="F84" s="9">
        <v>90</v>
      </c>
      <c r="G84" s="3">
        <v>1380</v>
      </c>
      <c r="H84" s="3">
        <f>_xlfn.RANK.AVG(D84,$D$83:$D$130,0)</f>
        <v>5</v>
      </c>
      <c r="I84" s="3">
        <f>(K84+L84)/2</f>
        <v>33988.5</v>
      </c>
      <c r="J84" s="30">
        <f>I84/G84</f>
        <v>24.629347826086956</v>
      </c>
      <c r="K84" s="3">
        <v>32848</v>
      </c>
      <c r="L84" s="3">
        <v>35129</v>
      </c>
      <c r="M84" s="3">
        <f>_xlfn.RANK.AVG(J84,$J$83:$J$130,0)</f>
        <v>32</v>
      </c>
      <c r="N84" s="3">
        <f>J84*$O$95/O84</f>
        <v>127.73784700500468</v>
      </c>
      <c r="O84" s="3">
        <v>7784</v>
      </c>
      <c r="P84" s="3"/>
      <c r="R84" s="3"/>
      <c r="S84" s="7"/>
      <c r="T84" s="3"/>
    </row>
    <row r="85" spans="1:58" ht="18.5" x14ac:dyDescent="0.35">
      <c r="A85" s="38">
        <v>3</v>
      </c>
      <c r="B85" s="2" t="s">
        <v>109</v>
      </c>
      <c r="C85" s="3">
        <v>25.6</v>
      </c>
      <c r="D85" s="7">
        <f>(E85+F85)/2 - $R$31</f>
        <v>76.358000000000004</v>
      </c>
      <c r="E85" s="6">
        <v>90</v>
      </c>
      <c r="F85" s="9">
        <v>75</v>
      </c>
      <c r="G85" s="3">
        <v>37.799999999999997</v>
      </c>
      <c r="H85" s="3">
        <f>_xlfn.RANK.AVG(D85,$D$83:$D$130,0)</f>
        <v>11</v>
      </c>
      <c r="I85" s="3">
        <f>(K85+L85)/2</f>
        <v>6130.5</v>
      </c>
      <c r="J85" s="30">
        <f>I85/G85</f>
        <v>162.1825396825397</v>
      </c>
      <c r="K85" s="3">
        <v>6397</v>
      </c>
      <c r="L85" s="3">
        <v>5864</v>
      </c>
      <c r="M85" s="3">
        <f>_xlfn.RANK.AVG(J85,$J$83:$J$130,0)</f>
        <v>18</v>
      </c>
      <c r="N85" s="3">
        <f>J85*$O$95/O85</f>
        <v>206.89074191941762</v>
      </c>
      <c r="O85" s="3">
        <v>31647</v>
      </c>
      <c r="P85" s="3"/>
      <c r="R85" s="3"/>
      <c r="S85" s="3"/>
      <c r="T85" s="3"/>
    </row>
    <row r="86" spans="1:58" ht="18.5" x14ac:dyDescent="0.35">
      <c r="A86" s="18">
        <v>4</v>
      </c>
      <c r="B86" s="2" t="s">
        <v>4</v>
      </c>
      <c r="C86" s="3">
        <v>11.4</v>
      </c>
      <c r="D86" s="7">
        <f>(E86+F86)/2 -$R$25</f>
        <v>83.64800000000001</v>
      </c>
      <c r="E86" s="14">
        <v>75</v>
      </c>
      <c r="F86" s="9">
        <v>97</v>
      </c>
      <c r="G86" s="3">
        <v>102</v>
      </c>
      <c r="H86" s="3">
        <f>_xlfn.RANK.AVG(D86,$D$83:$D$130,0)</f>
        <v>8</v>
      </c>
      <c r="I86" s="3">
        <f>(K86+L86)/2</f>
        <v>988.5</v>
      </c>
      <c r="J86" s="30">
        <f>I86/G86</f>
        <v>9.6911764705882355</v>
      </c>
      <c r="K86" s="3">
        <v>787</v>
      </c>
      <c r="L86" s="3">
        <v>1190</v>
      </c>
      <c r="M86" s="3">
        <f>_xlfn.RANK.AVG(J86,$J$83:$J$130,0)</f>
        <v>36</v>
      </c>
      <c r="N86" s="3">
        <f>J86*$O$95/O86</f>
        <v>29.350524028065841</v>
      </c>
      <c r="O86" s="3">
        <v>13330</v>
      </c>
      <c r="P86" s="3"/>
      <c r="R86" s="3"/>
      <c r="S86" s="3"/>
      <c r="T86" s="3"/>
    </row>
    <row r="87" spans="1:58" ht="18.5" x14ac:dyDescent="0.35">
      <c r="A87" s="18">
        <v>5</v>
      </c>
      <c r="B87" s="2"/>
      <c r="C87" s="3"/>
      <c r="D87" s="7"/>
      <c r="E87" s="9"/>
      <c r="F87" s="9"/>
      <c r="G87" s="3"/>
      <c r="H87" s="3"/>
      <c r="I87" s="3"/>
      <c r="J87" s="30"/>
      <c r="K87" s="26"/>
      <c r="L87" s="26"/>
      <c r="M87" s="3"/>
      <c r="N87" s="3"/>
      <c r="O87" s="3"/>
      <c r="P87" s="3"/>
      <c r="R87" s="3"/>
      <c r="S87" s="3"/>
      <c r="T87" s="3"/>
    </row>
    <row r="88" spans="1:58" ht="18.5" x14ac:dyDescent="0.35">
      <c r="A88" s="18">
        <v>6</v>
      </c>
      <c r="B88" s="2" t="s">
        <v>6</v>
      </c>
      <c r="C88" s="3">
        <v>23.4</v>
      </c>
      <c r="D88" s="7">
        <v>100</v>
      </c>
      <c r="E88" s="6">
        <v>98</v>
      </c>
      <c r="F88" s="9">
        <v>97</v>
      </c>
      <c r="G88" s="3">
        <v>69.8</v>
      </c>
      <c r="H88" s="3">
        <f>_xlfn.RANK.AVG(D88,$D$83:$D$130,0)</f>
        <v>1.5</v>
      </c>
      <c r="I88" s="3">
        <f>(K88+L88)/2</f>
        <v>713</v>
      </c>
      <c r="J88" s="30">
        <f>I88/G88</f>
        <v>10.21489971346705</v>
      </c>
      <c r="K88" s="3">
        <v>648</v>
      </c>
      <c r="L88" s="3">
        <v>778</v>
      </c>
      <c r="M88" s="3">
        <f>_xlfn.RANK.AVG(J88,$J$83:$J$130,0)</f>
        <v>35</v>
      </c>
      <c r="N88" s="3">
        <f>J88*$O$95/O88</f>
        <v>21.561524434402294</v>
      </c>
      <c r="O88" s="3">
        <v>19126</v>
      </c>
      <c r="P88" s="3"/>
      <c r="R88" s="3"/>
      <c r="S88" s="3"/>
      <c r="T88" s="3"/>
    </row>
    <row r="89" spans="1:58" ht="18.5" x14ac:dyDescent="0.35">
      <c r="A89" s="38">
        <v>7</v>
      </c>
      <c r="B89" s="40" t="s">
        <v>116</v>
      </c>
      <c r="C89" s="7">
        <v>36.9</v>
      </c>
      <c r="D89" s="7">
        <f>(E89+F89)/2 -$R$42</f>
        <v>62.993000000000009</v>
      </c>
      <c r="E89" s="6">
        <v>62</v>
      </c>
      <c r="F89" s="9">
        <v>72</v>
      </c>
      <c r="G89" s="3">
        <v>10.199999999999999</v>
      </c>
      <c r="H89" s="3">
        <f>_xlfn.RANK.AVG(D89,$D$83:$D$130,0)</f>
        <v>19</v>
      </c>
      <c r="I89" s="3">
        <f>(K89+L89)/2</f>
        <v>5348</v>
      </c>
      <c r="J89" s="30">
        <f>I89/G89</f>
        <v>524.31372549019613</v>
      </c>
      <c r="K89" s="3">
        <v>5316</v>
      </c>
      <c r="L89" s="3">
        <v>5380</v>
      </c>
      <c r="M89" s="3">
        <f>_xlfn.RANK.AVG(J89,$J$83:$J$130,0)</f>
        <v>5</v>
      </c>
      <c r="N89" s="3">
        <f>J89*$O$95/O89</f>
        <v>660.99582836600905</v>
      </c>
      <c r="O89" s="3">
        <v>32023</v>
      </c>
      <c r="P89" s="3"/>
      <c r="R89" s="3"/>
      <c r="S89" s="4"/>
      <c r="T89" s="3"/>
    </row>
    <row r="90" spans="1:58" ht="18.5" x14ac:dyDescent="0.35">
      <c r="A90" s="38">
        <v>8</v>
      </c>
      <c r="B90" s="40" t="s">
        <v>121</v>
      </c>
      <c r="C90" s="7">
        <v>24.8</v>
      </c>
      <c r="D90" s="7">
        <f>(E90+F90)/2 -$R$39</f>
        <v>66.638000000000005</v>
      </c>
      <c r="E90" s="6">
        <v>64</v>
      </c>
      <c r="F90" s="9">
        <v>73</v>
      </c>
      <c r="G90" s="3">
        <v>129</v>
      </c>
      <c r="H90" s="3">
        <f>_xlfn.RANK.AVG(D90,$D$83:$D$130,0)</f>
        <v>17</v>
      </c>
      <c r="I90" s="3">
        <f>(K90+L90)/2</f>
        <v>4470</v>
      </c>
      <c r="J90" s="30">
        <f>I90/G90</f>
        <v>34.651162790697676</v>
      </c>
      <c r="K90" s="3">
        <v>4005</v>
      </c>
      <c r="L90" s="3">
        <v>4935</v>
      </c>
      <c r="M90" s="3">
        <f>_xlfn.RANK.AVG(J90,$J$83:$J$130,0)</f>
        <v>27</v>
      </c>
      <c r="N90" s="3">
        <f>J90*$O$95/O90</f>
        <v>67.759849504638211</v>
      </c>
      <c r="O90" s="3">
        <v>20645</v>
      </c>
      <c r="P90" s="3"/>
      <c r="R90" s="3"/>
      <c r="S90" s="4"/>
      <c r="T90" s="3"/>
    </row>
    <row r="91" spans="1:58" ht="18.5" x14ac:dyDescent="0.35">
      <c r="A91" s="18">
        <v>9</v>
      </c>
      <c r="B91" s="2"/>
      <c r="C91" s="3"/>
      <c r="D91" s="7"/>
      <c r="E91" s="8"/>
      <c r="F91" s="9"/>
      <c r="G91" s="3"/>
      <c r="H91" s="3"/>
      <c r="I91" s="3"/>
      <c r="J91" s="30"/>
      <c r="K91" s="26"/>
      <c r="L91" s="26"/>
      <c r="M91" s="3"/>
      <c r="N91" s="3"/>
      <c r="O91" s="3"/>
      <c r="P91" s="3"/>
      <c r="R91" s="3"/>
      <c r="S91" s="3"/>
      <c r="T91" s="3"/>
    </row>
    <row r="92" spans="1:58" ht="18.5" x14ac:dyDescent="0.35">
      <c r="A92" s="18">
        <v>10</v>
      </c>
      <c r="B92" s="2"/>
      <c r="C92" s="3"/>
      <c r="D92" s="7"/>
      <c r="E92" s="6"/>
      <c r="F92" s="9"/>
      <c r="G92" s="3"/>
      <c r="H92" s="3"/>
      <c r="I92" s="3"/>
      <c r="J92" s="30"/>
      <c r="K92" s="26"/>
      <c r="L92" s="26"/>
      <c r="M92" s="3"/>
      <c r="N92" s="3"/>
      <c r="O92" s="3"/>
      <c r="P92" s="3"/>
      <c r="R92" s="3"/>
      <c r="S92" s="3"/>
      <c r="T92" s="3"/>
    </row>
    <row r="93" spans="1:58" ht="18.5" x14ac:dyDescent="0.35">
      <c r="A93" s="38">
        <v>11</v>
      </c>
      <c r="B93" s="40" t="s">
        <v>126</v>
      </c>
      <c r="C93" s="7">
        <v>46</v>
      </c>
      <c r="D93" s="7">
        <f>(E93+F93)/2 -$R$49</f>
        <v>54.488</v>
      </c>
      <c r="E93" s="6">
        <v>47</v>
      </c>
      <c r="F93" s="9">
        <v>55</v>
      </c>
      <c r="G93" s="3">
        <v>9</v>
      </c>
      <c r="H93" s="3">
        <f t="shared" ref="H93:H101" si="6">_xlfn.RANK.AVG(D93,$D$83:$D$130,0)</f>
        <v>22</v>
      </c>
      <c r="I93" s="3">
        <f t="shared" ref="I93:I101" si="7">(K93+L93)/2</f>
        <v>2936.5</v>
      </c>
      <c r="J93" s="30">
        <f t="shared" ref="J93:J101" si="8">I93/G93</f>
        <v>326.27777777777777</v>
      </c>
      <c r="K93" s="3">
        <v>2828</v>
      </c>
      <c r="L93" s="3">
        <v>3045</v>
      </c>
      <c r="M93" s="3">
        <f t="shared" ref="M93:M101" si="9">_xlfn.RANK.AVG(J93,$J$83:$J$130,0)</f>
        <v>9</v>
      </c>
      <c r="N93" s="3">
        <f t="shared" ref="N93:N101" si="10">J93*$O$95/O93</f>
        <v>252.22426789726305</v>
      </c>
      <c r="O93" s="3">
        <v>52224</v>
      </c>
      <c r="P93" s="3"/>
      <c r="R93" s="3"/>
      <c r="S93" s="4"/>
      <c r="T93" s="3"/>
    </row>
    <row r="94" spans="1:58" ht="18.5" x14ac:dyDescent="0.35">
      <c r="A94" s="38">
        <v>12</v>
      </c>
      <c r="B94" s="40" t="s">
        <v>127</v>
      </c>
      <c r="C94" s="7">
        <v>36.5</v>
      </c>
      <c r="D94" s="7">
        <f>(E94+F94)/2 -$R$37</f>
        <v>69.067999999999998</v>
      </c>
      <c r="E94" s="6">
        <v>78</v>
      </c>
      <c r="F94" s="9">
        <v>71</v>
      </c>
      <c r="G94" s="3">
        <v>10.4</v>
      </c>
      <c r="H94" s="3">
        <f t="shared" si="6"/>
        <v>15</v>
      </c>
      <c r="I94" s="3">
        <f t="shared" si="7"/>
        <v>2609</v>
      </c>
      <c r="J94" s="30">
        <f t="shared" si="8"/>
        <v>250.86538461538461</v>
      </c>
      <c r="K94" s="3">
        <v>2374</v>
      </c>
      <c r="L94" s="3">
        <v>2844</v>
      </c>
      <c r="M94" s="3">
        <f t="shared" si="9"/>
        <v>13</v>
      </c>
      <c r="N94" s="3">
        <f t="shared" si="10"/>
        <v>347.89895373940067</v>
      </c>
      <c r="O94" s="3">
        <v>29111</v>
      </c>
      <c r="P94" s="3"/>
      <c r="R94" s="3"/>
      <c r="S94" s="4"/>
      <c r="T94" s="3"/>
    </row>
    <row r="95" spans="1:58" ht="18.5" x14ac:dyDescent="0.35">
      <c r="A95" s="18">
        <v>13</v>
      </c>
      <c r="B95" s="2" t="s">
        <v>14</v>
      </c>
      <c r="C95" s="3">
        <v>36.6</v>
      </c>
      <c r="D95" s="7">
        <f>(E95+F95)/2 -$R$55</f>
        <v>47.198</v>
      </c>
      <c r="E95" s="6">
        <v>43</v>
      </c>
      <c r="F95" s="9">
        <v>49</v>
      </c>
      <c r="G95" s="3">
        <v>46.8</v>
      </c>
      <c r="H95" s="3">
        <f t="shared" si="6"/>
        <v>25</v>
      </c>
      <c r="I95" s="3">
        <f t="shared" si="7"/>
        <v>23332</v>
      </c>
      <c r="J95" s="30">
        <f t="shared" si="8"/>
        <v>498.5470085470086</v>
      </c>
      <c r="K95" s="3">
        <v>23170</v>
      </c>
      <c r="L95" s="3">
        <v>23494</v>
      </c>
      <c r="M95" s="3">
        <f t="shared" si="9"/>
        <v>6</v>
      </c>
      <c r="N95" s="3">
        <f t="shared" si="10"/>
        <v>498.5470085470086</v>
      </c>
      <c r="O95" s="3">
        <v>40371</v>
      </c>
      <c r="P95" s="3"/>
      <c r="R95" s="3"/>
      <c r="S95" s="7"/>
      <c r="T95" s="3"/>
    </row>
    <row r="96" spans="1:58" ht="18.5" x14ac:dyDescent="0.35">
      <c r="A96" s="18">
        <v>14</v>
      </c>
      <c r="B96" s="2" t="s">
        <v>15</v>
      </c>
      <c r="C96" s="3">
        <v>42.6</v>
      </c>
      <c r="D96" s="7">
        <f>(E96+F96)/2 - $R$38</f>
        <v>67.853000000000009</v>
      </c>
      <c r="E96" s="6">
        <v>74</v>
      </c>
      <c r="F96" s="9">
        <v>72</v>
      </c>
      <c r="G96" s="3">
        <v>60.5</v>
      </c>
      <c r="H96" s="3">
        <f t="shared" si="6"/>
        <v>16</v>
      </c>
      <c r="I96" s="3">
        <f t="shared" si="7"/>
        <v>9718.5</v>
      </c>
      <c r="J96" s="30">
        <f t="shared" si="8"/>
        <v>160.63636363636363</v>
      </c>
      <c r="K96" s="3">
        <v>9479</v>
      </c>
      <c r="L96" s="3">
        <v>9958</v>
      </c>
      <c r="M96" s="3">
        <f t="shared" si="9"/>
        <v>19</v>
      </c>
      <c r="N96" s="3">
        <f t="shared" si="10"/>
        <v>164.294959372812</v>
      </c>
      <c r="O96" s="3">
        <v>39472</v>
      </c>
      <c r="P96" s="3"/>
      <c r="R96" s="3"/>
      <c r="S96" s="7"/>
      <c r="T96" s="3"/>
    </row>
    <row r="97" spans="1:20" ht="18.5" x14ac:dyDescent="0.35">
      <c r="A97" s="18">
        <v>15</v>
      </c>
      <c r="B97" s="2" t="s">
        <v>16</v>
      </c>
      <c r="C97" s="3">
        <v>27.6</v>
      </c>
      <c r="D97" s="7">
        <f>(E97+F97)/2 - $R$64</f>
        <v>36.262999999999998</v>
      </c>
      <c r="E97" s="6">
        <v>37</v>
      </c>
      <c r="F97" s="9">
        <v>32</v>
      </c>
      <c r="G97" s="3">
        <v>25.5</v>
      </c>
      <c r="H97" s="3">
        <f t="shared" si="6"/>
        <v>32</v>
      </c>
      <c r="I97" s="3">
        <f t="shared" si="7"/>
        <v>4959.5</v>
      </c>
      <c r="J97" s="30">
        <f t="shared" si="8"/>
        <v>194.49019607843138</v>
      </c>
      <c r="K97" s="3">
        <v>4557</v>
      </c>
      <c r="L97" s="3">
        <v>5362</v>
      </c>
      <c r="M97" s="3">
        <f t="shared" si="9"/>
        <v>16</v>
      </c>
      <c r="N97" s="3">
        <f t="shared" si="10"/>
        <v>149.95156231393671</v>
      </c>
      <c r="O97" s="3">
        <v>52362</v>
      </c>
      <c r="P97" s="3"/>
      <c r="R97" s="3"/>
      <c r="S97" s="7"/>
      <c r="T97" s="3"/>
    </row>
    <row r="98" spans="1:20" ht="18.5" x14ac:dyDescent="0.35">
      <c r="A98" s="18">
        <v>16</v>
      </c>
      <c r="B98" s="2" t="s">
        <v>17</v>
      </c>
      <c r="C98" s="3">
        <v>48.6</v>
      </c>
      <c r="D98" s="7">
        <f>(E98+F98)/2 - $R$61</f>
        <v>39.908000000000001</v>
      </c>
      <c r="E98" s="6">
        <v>50</v>
      </c>
      <c r="F98" s="9">
        <v>30</v>
      </c>
      <c r="G98" s="3">
        <v>65.3</v>
      </c>
      <c r="H98" s="3">
        <f t="shared" si="6"/>
        <v>29</v>
      </c>
      <c r="I98" s="3">
        <f t="shared" si="7"/>
        <v>14534</v>
      </c>
      <c r="J98" s="30">
        <f t="shared" si="8"/>
        <v>222.57274119448698</v>
      </c>
      <c r="K98" s="3">
        <v>13759</v>
      </c>
      <c r="L98" s="3">
        <v>15309</v>
      </c>
      <c r="M98" s="3">
        <f t="shared" si="9"/>
        <v>15</v>
      </c>
      <c r="N98" s="3">
        <f t="shared" si="10"/>
        <v>197.04576949546356</v>
      </c>
      <c r="O98" s="3">
        <v>45601</v>
      </c>
      <c r="P98" s="3"/>
      <c r="R98" s="3"/>
      <c r="S98" s="7"/>
      <c r="T98" s="3"/>
    </row>
    <row r="99" spans="1:20" ht="18.5" x14ac:dyDescent="0.35">
      <c r="A99" s="18">
        <v>17</v>
      </c>
      <c r="B99" s="2" t="s">
        <v>19</v>
      </c>
      <c r="C99" s="3">
        <v>40.799999999999997</v>
      </c>
      <c r="D99" s="7">
        <f>(E99+F99)/2 - $R$70</f>
        <v>28.972999999999999</v>
      </c>
      <c r="E99" s="6">
        <v>31</v>
      </c>
      <c r="F99" s="9">
        <v>27</v>
      </c>
      <c r="G99" s="3">
        <v>67.900000000000006</v>
      </c>
      <c r="H99" s="3">
        <f t="shared" si="6"/>
        <v>36</v>
      </c>
      <c r="I99" s="3">
        <f t="shared" si="7"/>
        <v>19921</v>
      </c>
      <c r="J99" s="30">
        <f t="shared" si="8"/>
        <v>293.38733431516937</v>
      </c>
      <c r="K99" s="3">
        <v>18872</v>
      </c>
      <c r="L99" s="3">
        <v>20970</v>
      </c>
      <c r="M99" s="3">
        <f t="shared" si="9"/>
        <v>10</v>
      </c>
      <c r="N99" s="3">
        <f t="shared" si="10"/>
        <v>259.50528183773065</v>
      </c>
      <c r="O99" s="3">
        <v>45642</v>
      </c>
      <c r="P99" s="3"/>
      <c r="R99" s="3"/>
      <c r="S99" s="7"/>
      <c r="T99" s="3"/>
    </row>
    <row r="100" spans="1:20" ht="18.5" x14ac:dyDescent="0.35">
      <c r="A100" s="18">
        <v>18</v>
      </c>
      <c r="B100" s="2" t="s">
        <v>24</v>
      </c>
      <c r="C100" s="3">
        <v>49.2</v>
      </c>
      <c r="D100" s="7">
        <f>(E100+F100)/2 - $R$62</f>
        <v>38.692999999999998</v>
      </c>
      <c r="E100" s="6">
        <v>40</v>
      </c>
      <c r="F100" s="9">
        <v>40</v>
      </c>
      <c r="G100" s="3">
        <v>83.8</v>
      </c>
      <c r="H100" s="3">
        <f t="shared" si="6"/>
        <v>30</v>
      </c>
      <c r="I100" s="3">
        <f t="shared" si="7"/>
        <v>57721.5</v>
      </c>
      <c r="J100" s="30">
        <f t="shared" si="8"/>
        <v>688.80071599045345</v>
      </c>
      <c r="K100" s="3">
        <v>56132</v>
      </c>
      <c r="L100" s="3">
        <v>59311</v>
      </c>
      <c r="M100" s="3">
        <f t="shared" si="9"/>
        <v>3</v>
      </c>
      <c r="N100" s="3">
        <f t="shared" si="10"/>
        <v>525.70276968486451</v>
      </c>
      <c r="O100" s="3">
        <v>52896</v>
      </c>
      <c r="P100" s="3"/>
      <c r="R100" s="3"/>
      <c r="S100" s="7"/>
      <c r="T100" s="3"/>
    </row>
    <row r="101" spans="1:20" ht="18.5" x14ac:dyDescent="0.35">
      <c r="A101" s="18">
        <v>19</v>
      </c>
      <c r="B101" s="2" t="s">
        <v>20</v>
      </c>
      <c r="C101" s="3">
        <v>41.4</v>
      </c>
      <c r="D101" s="7">
        <f>(E101+F101)/2 - $R$63</f>
        <v>37.478000000000002</v>
      </c>
      <c r="E101" s="6">
        <v>45</v>
      </c>
      <c r="F101" s="9">
        <v>28</v>
      </c>
      <c r="G101" s="3">
        <v>5.5</v>
      </c>
      <c r="H101" s="3">
        <f t="shared" si="6"/>
        <v>31</v>
      </c>
      <c r="I101" s="3">
        <f t="shared" si="7"/>
        <v>2077</v>
      </c>
      <c r="J101" s="30">
        <f t="shared" si="8"/>
        <v>377.63636363636363</v>
      </c>
      <c r="K101" s="3">
        <v>2113</v>
      </c>
      <c r="L101" s="3">
        <v>2041</v>
      </c>
      <c r="M101" s="3">
        <f t="shared" si="9"/>
        <v>7</v>
      </c>
      <c r="N101" s="3">
        <f t="shared" si="10"/>
        <v>327.44598544564178</v>
      </c>
      <c r="O101" s="3">
        <v>46559</v>
      </c>
      <c r="P101" s="3"/>
      <c r="R101" s="3"/>
      <c r="S101" s="7"/>
      <c r="T101" s="3"/>
    </row>
    <row r="102" spans="1:20" ht="18.5" x14ac:dyDescent="0.35">
      <c r="A102" s="18">
        <v>20</v>
      </c>
      <c r="B102" s="2"/>
      <c r="C102" s="3"/>
      <c r="D102" s="4"/>
      <c r="E102" s="41"/>
      <c r="F102" s="9"/>
      <c r="G102" s="3"/>
      <c r="H102" s="3"/>
      <c r="I102" s="3"/>
      <c r="J102" s="34"/>
      <c r="K102" s="196" t="s">
        <v>322</v>
      </c>
      <c r="L102" s="197"/>
      <c r="M102" s="198"/>
      <c r="N102" s="3"/>
      <c r="O102" s="3"/>
      <c r="P102" s="3"/>
      <c r="R102" s="3"/>
      <c r="S102" s="3"/>
      <c r="T102" s="3"/>
    </row>
    <row r="103" spans="1:20" ht="18.5" x14ac:dyDescent="0.35">
      <c r="A103" s="18">
        <v>21</v>
      </c>
      <c r="B103" s="2" t="s">
        <v>22</v>
      </c>
      <c r="C103" s="3">
        <v>57</v>
      </c>
      <c r="D103" s="7">
        <f>(E103+F103)/2 - $R$74</f>
        <v>24.113</v>
      </c>
      <c r="E103" s="6">
        <v>27</v>
      </c>
      <c r="F103" s="9">
        <v>17</v>
      </c>
      <c r="G103" s="3">
        <v>10.1</v>
      </c>
      <c r="H103" s="3">
        <f>_xlfn.RANK.AVG(D103,$D$83:$D$130,0)</f>
        <v>40</v>
      </c>
      <c r="I103" s="3">
        <f>(K103+L103)/2</f>
        <v>7049</v>
      </c>
      <c r="J103" s="30">
        <f>I103/G103</f>
        <v>697.9207920792079</v>
      </c>
      <c r="K103" s="3">
        <v>6691</v>
      </c>
      <c r="L103" s="3">
        <v>7407</v>
      </c>
      <c r="M103" s="3">
        <f>_xlfn.RANK.AVG(J103,$J$83:$J$130,0)</f>
        <v>2</v>
      </c>
      <c r="N103" s="3">
        <f>J103*$O$95/O103</f>
        <v>534.46185927064198</v>
      </c>
      <c r="O103" s="3">
        <v>52718</v>
      </c>
      <c r="P103" s="3"/>
      <c r="R103" s="3"/>
      <c r="S103" s="7"/>
      <c r="T103" s="3"/>
    </row>
    <row r="104" spans="1:20" ht="18.5" x14ac:dyDescent="0.35">
      <c r="A104" s="18">
        <v>22</v>
      </c>
      <c r="B104" s="2" t="s">
        <v>23</v>
      </c>
      <c r="C104" s="3">
        <v>54.6</v>
      </c>
      <c r="D104" s="7">
        <f>(E104+F104)/2 - $R$71</f>
        <v>27.757999999999999</v>
      </c>
      <c r="E104" s="6">
        <v>39</v>
      </c>
      <c r="F104" s="9">
        <v>19</v>
      </c>
      <c r="G104" s="3">
        <v>5.8</v>
      </c>
      <c r="H104" s="3">
        <f>_xlfn.RANK.AVG(D104,$D$83:$D$130,0)</f>
        <v>37</v>
      </c>
      <c r="I104" s="3">
        <f>(K104+L104)/2</f>
        <v>5617</v>
      </c>
      <c r="J104" s="30">
        <f>I104/G104</f>
        <v>968.44827586206895</v>
      </c>
      <c r="K104" s="3">
        <v>5476</v>
      </c>
      <c r="L104" s="3">
        <v>5758</v>
      </c>
      <c r="M104" s="3">
        <f>_xlfn.RANK.AVG(J104,$J$83:$J$130,0)</f>
        <v>1</v>
      </c>
      <c r="N104" s="3">
        <f>J104*$O$95/O104</f>
        <v>754.1903037196679</v>
      </c>
      <c r="O104" s="3">
        <v>51840</v>
      </c>
      <c r="P104" s="3"/>
      <c r="R104" s="3"/>
      <c r="S104" s="7"/>
      <c r="T104" s="3"/>
    </row>
    <row r="105" spans="1:20" ht="18.5" x14ac:dyDescent="0.35">
      <c r="A105" s="18">
        <v>23</v>
      </c>
      <c r="B105" s="2"/>
      <c r="C105" s="3"/>
      <c r="D105" s="7"/>
      <c r="E105" s="6"/>
      <c r="F105" s="9"/>
      <c r="G105" s="3"/>
      <c r="H105" s="3"/>
      <c r="I105" s="3"/>
      <c r="J105" s="30"/>
      <c r="K105" s="26"/>
      <c r="L105" s="26"/>
      <c r="M105" s="3"/>
      <c r="N105" s="3"/>
      <c r="O105" s="3"/>
      <c r="P105" s="3"/>
      <c r="R105" s="3"/>
      <c r="S105" s="3"/>
      <c r="T105" s="3"/>
    </row>
    <row r="106" spans="1:20" ht="18.5" x14ac:dyDescent="0.35">
      <c r="A106" s="18">
        <v>24</v>
      </c>
      <c r="B106" s="2"/>
      <c r="C106" s="3"/>
      <c r="D106" s="7"/>
      <c r="E106" s="6"/>
      <c r="F106" s="9"/>
      <c r="G106" s="3"/>
      <c r="H106" s="3"/>
      <c r="I106" s="3"/>
      <c r="J106" s="30"/>
      <c r="K106" s="26"/>
      <c r="L106" s="26"/>
      <c r="M106" s="3"/>
      <c r="N106" s="3"/>
      <c r="O106" s="3"/>
      <c r="P106" s="3"/>
      <c r="R106" s="3"/>
      <c r="S106" s="3"/>
      <c r="T106" s="3"/>
    </row>
    <row r="107" spans="1:20" ht="18.5" x14ac:dyDescent="0.35">
      <c r="A107" s="18">
        <v>25</v>
      </c>
      <c r="B107" s="2"/>
      <c r="C107" s="3"/>
      <c r="D107" s="7"/>
      <c r="E107" s="6"/>
      <c r="F107" s="9"/>
      <c r="G107" s="3"/>
      <c r="H107" s="3"/>
      <c r="I107" s="3"/>
      <c r="J107" s="30"/>
      <c r="K107" s="26"/>
      <c r="L107" s="26"/>
      <c r="M107" s="3"/>
      <c r="N107" s="3"/>
      <c r="O107" s="3"/>
      <c r="P107" s="3"/>
      <c r="R107" s="3"/>
      <c r="S107" s="3"/>
      <c r="T107" s="3"/>
    </row>
    <row r="108" spans="1:20" ht="18.5" x14ac:dyDescent="0.35">
      <c r="A108" s="18">
        <v>26</v>
      </c>
      <c r="B108" s="2" t="s">
        <v>28</v>
      </c>
      <c r="C108" s="3">
        <v>0.96</v>
      </c>
      <c r="D108" s="7">
        <f>(E108+F108)/2 - $R$16</f>
        <v>94.582999999999998</v>
      </c>
      <c r="E108" s="6">
        <v>94</v>
      </c>
      <c r="F108" s="9">
        <v>92</v>
      </c>
      <c r="G108" s="3">
        <v>221</v>
      </c>
      <c r="H108" s="3">
        <f t="shared" ref="H108:H116" si="11">_xlfn.RANK.AVG(D108,$D$83:$D$130,0)</f>
        <v>4</v>
      </c>
      <c r="I108" s="3">
        <f>(K108+L108)/2</f>
        <v>990.5</v>
      </c>
      <c r="J108" s="30">
        <f t="shared" ref="J108:J116" si="12">I108/G108</f>
        <v>4.4819004524886878</v>
      </c>
      <c r="K108" s="3">
        <v>792</v>
      </c>
      <c r="L108" s="3">
        <v>1189</v>
      </c>
      <c r="M108" s="3">
        <f t="shared" ref="M108:M116" si="13">_xlfn.RANK.AVG(J108,$J$83:$J$130,0)</f>
        <v>37</v>
      </c>
      <c r="N108" s="3">
        <f t="shared" ref="N108:N116" si="14">J108*$O$95/O108</f>
        <v>31.872257031428717</v>
      </c>
      <c r="O108" s="3">
        <v>5677</v>
      </c>
      <c r="P108" s="3"/>
      <c r="R108" s="3"/>
      <c r="S108" s="7"/>
      <c r="T108" s="3"/>
    </row>
    <row r="109" spans="1:20" ht="18.5" x14ac:dyDescent="0.35">
      <c r="A109" s="38">
        <v>27</v>
      </c>
      <c r="B109" s="40" t="s">
        <v>136</v>
      </c>
      <c r="C109" s="3">
        <v>32</v>
      </c>
      <c r="D109" s="7">
        <f>(E109+F109)/2 - $R$48</f>
        <v>55.703000000000003</v>
      </c>
      <c r="E109" s="6">
        <v>60</v>
      </c>
      <c r="F109" s="9">
        <v>43</v>
      </c>
      <c r="G109" s="3">
        <v>2.72</v>
      </c>
      <c r="H109" s="3">
        <f t="shared" si="11"/>
        <v>21</v>
      </c>
      <c r="I109" s="3">
        <f>(K109+L109)/2</f>
        <v>466</v>
      </c>
      <c r="J109" s="30">
        <f t="shared" si="12"/>
        <v>171.3235294117647</v>
      </c>
      <c r="K109" s="3">
        <v>493</v>
      </c>
      <c r="L109" s="3">
        <v>439</v>
      </c>
      <c r="M109" s="3">
        <f t="shared" si="13"/>
        <v>17</v>
      </c>
      <c r="N109" s="3">
        <f t="shared" si="14"/>
        <v>198.5845762405568</v>
      </c>
      <c r="O109" s="3">
        <v>34829</v>
      </c>
      <c r="P109" s="3"/>
      <c r="R109" s="3"/>
      <c r="S109" s="3"/>
      <c r="T109" s="3"/>
    </row>
    <row r="110" spans="1:20" ht="18.5" x14ac:dyDescent="0.35">
      <c r="A110" s="18">
        <v>28</v>
      </c>
      <c r="B110" s="2" t="s">
        <v>30</v>
      </c>
      <c r="C110" s="3">
        <v>25.8</v>
      </c>
      <c r="D110" s="7">
        <f>(E110+F110)/2 - $R$22</f>
        <v>87.293000000000006</v>
      </c>
      <c r="E110" s="6">
        <v>98</v>
      </c>
      <c r="F110" s="9">
        <v>79</v>
      </c>
      <c r="G110" s="3">
        <v>28.4</v>
      </c>
      <c r="H110" s="3">
        <f t="shared" si="11"/>
        <v>6</v>
      </c>
      <c r="I110" s="3">
        <f>(K110+L110)/2</f>
        <v>50</v>
      </c>
      <c r="J110" s="30">
        <f t="shared" si="12"/>
        <v>1.7605633802816902</v>
      </c>
      <c r="K110" s="7">
        <v>50</v>
      </c>
      <c r="L110" s="7">
        <v>50</v>
      </c>
      <c r="M110" s="3">
        <f t="shared" si="13"/>
        <v>40</v>
      </c>
      <c r="N110" s="3">
        <f t="shared" si="14"/>
        <v>5.7319116310767839</v>
      </c>
      <c r="O110" s="3">
        <v>12400</v>
      </c>
      <c r="P110" s="3"/>
      <c r="R110" s="3"/>
      <c r="S110" s="3"/>
      <c r="T110" s="3"/>
    </row>
    <row r="111" spans="1:20" ht="18.5" x14ac:dyDescent="0.35">
      <c r="A111" s="18">
        <v>29</v>
      </c>
      <c r="B111" s="2" t="s">
        <v>31</v>
      </c>
      <c r="C111" s="3">
        <v>29.4</v>
      </c>
      <c r="D111" s="7">
        <f>(E111+F111)/2 - $R$23</f>
        <v>86.078000000000003</v>
      </c>
      <c r="E111" s="6">
        <v>91</v>
      </c>
      <c r="F111" s="9">
        <v>84</v>
      </c>
      <c r="G111" s="3">
        <v>19.2</v>
      </c>
      <c r="H111" s="3">
        <f t="shared" si="11"/>
        <v>7</v>
      </c>
      <c r="I111" s="3">
        <f t="shared" ref="I111:I116" si="15">(K111+L111)/2</f>
        <v>3029</v>
      </c>
      <c r="J111" s="30">
        <f t="shared" si="12"/>
        <v>157.76041666666669</v>
      </c>
      <c r="K111" s="3">
        <v>3029</v>
      </c>
      <c r="L111" s="3">
        <v>3029</v>
      </c>
      <c r="M111" s="3">
        <f t="shared" si="13"/>
        <v>20</v>
      </c>
      <c r="N111" s="3">
        <f t="shared" si="14"/>
        <v>243.31241523724026</v>
      </c>
      <c r="O111" s="3">
        <v>26176</v>
      </c>
      <c r="P111" s="3"/>
      <c r="R111" s="3"/>
      <c r="S111" s="7"/>
      <c r="T111" s="3"/>
    </row>
    <row r="112" spans="1:20" ht="18.5" x14ac:dyDescent="0.35">
      <c r="A112" s="18">
        <v>30</v>
      </c>
      <c r="B112" s="2" t="s">
        <v>57</v>
      </c>
      <c r="C112" s="3">
        <v>18</v>
      </c>
      <c r="D112" s="7">
        <f>(E112+F112)/2 - $R$26</f>
        <v>82.433000000000007</v>
      </c>
      <c r="E112" s="6">
        <v>83</v>
      </c>
      <c r="F112" s="9">
        <v>87</v>
      </c>
      <c r="G112" s="3">
        <v>213</v>
      </c>
      <c r="H112" s="3">
        <f t="shared" si="11"/>
        <v>9</v>
      </c>
      <c r="I112" s="3">
        <f t="shared" si="15"/>
        <v>13735</v>
      </c>
      <c r="J112" s="30">
        <f t="shared" si="12"/>
        <v>64.483568075117375</v>
      </c>
      <c r="K112" s="3">
        <v>12763</v>
      </c>
      <c r="L112" s="3">
        <v>14707</v>
      </c>
      <c r="M112" s="3">
        <f t="shared" si="13"/>
        <v>24</v>
      </c>
      <c r="N112" s="3">
        <f t="shared" si="14"/>
        <v>161.58314982065443</v>
      </c>
      <c r="O112" s="3">
        <v>16111</v>
      </c>
      <c r="P112" s="3"/>
      <c r="R112" s="3"/>
      <c r="S112" s="7"/>
      <c r="T112" s="3"/>
    </row>
    <row r="113" spans="1:49" ht="18.5" x14ac:dyDescent="0.35">
      <c r="A113" s="18">
        <v>31</v>
      </c>
      <c r="B113" s="2" t="s">
        <v>32</v>
      </c>
      <c r="C113" s="3">
        <v>31.2</v>
      </c>
      <c r="D113" s="7">
        <f>(E113+F113)/2 - $R$29</f>
        <v>78.787999999999997</v>
      </c>
      <c r="E113" s="8">
        <v>85</v>
      </c>
      <c r="F113" s="9">
        <v>82</v>
      </c>
      <c r="G113" s="3">
        <v>84.3</v>
      </c>
      <c r="H113" s="3">
        <f t="shared" si="11"/>
        <v>10</v>
      </c>
      <c r="I113" s="3">
        <f t="shared" si="15"/>
        <v>6942.5</v>
      </c>
      <c r="J113" s="30">
        <f t="shared" si="12"/>
        <v>82.354685646500599</v>
      </c>
      <c r="K113" s="3">
        <v>6516</v>
      </c>
      <c r="L113" s="3">
        <v>7369</v>
      </c>
      <c r="M113" s="3">
        <f t="shared" si="13"/>
        <v>23</v>
      </c>
      <c r="N113" s="3">
        <f t="shared" si="14"/>
        <v>117.60668603589939</v>
      </c>
      <c r="O113" s="3">
        <v>28270</v>
      </c>
      <c r="P113" s="3"/>
      <c r="R113" s="3"/>
      <c r="S113" s="7"/>
      <c r="T113" s="3"/>
    </row>
    <row r="114" spans="1:49" ht="18.5" x14ac:dyDescent="0.35">
      <c r="A114" s="18">
        <v>32</v>
      </c>
      <c r="B114" s="2" t="s">
        <v>53</v>
      </c>
      <c r="C114" s="3">
        <v>35.4</v>
      </c>
      <c r="D114" s="7">
        <f>(E114+F114)/2 - $R$52</f>
        <v>50.843000000000004</v>
      </c>
      <c r="E114" s="6">
        <v>61</v>
      </c>
      <c r="F114" s="9">
        <v>34</v>
      </c>
      <c r="G114" s="3">
        <v>6.95</v>
      </c>
      <c r="H114" s="3">
        <f t="shared" si="11"/>
        <v>24</v>
      </c>
      <c r="I114" s="3">
        <f t="shared" si="15"/>
        <v>691</v>
      </c>
      <c r="J114" s="30">
        <f t="shared" si="12"/>
        <v>99.42446043165468</v>
      </c>
      <c r="K114" s="3">
        <v>691</v>
      </c>
      <c r="L114" s="3">
        <v>691</v>
      </c>
      <c r="M114" s="3">
        <f t="shared" si="13"/>
        <v>21</v>
      </c>
      <c r="N114" s="3">
        <f t="shared" si="14"/>
        <v>172.95923178723365</v>
      </c>
      <c r="O114" s="3">
        <v>23207</v>
      </c>
      <c r="P114" s="3"/>
      <c r="R114" s="3"/>
      <c r="S114" s="7"/>
      <c r="T114" s="3"/>
    </row>
    <row r="115" spans="1:49" ht="18.5" x14ac:dyDescent="0.35">
      <c r="A115" s="18">
        <v>33</v>
      </c>
      <c r="B115" s="2" t="s">
        <v>34</v>
      </c>
      <c r="C115" s="3">
        <v>26.6</v>
      </c>
      <c r="D115" s="7">
        <f>(E115+F115)/2 - $R$33</f>
        <v>73.927999999999997</v>
      </c>
      <c r="E115" s="6">
        <v>80</v>
      </c>
      <c r="F115" s="9">
        <v>83</v>
      </c>
      <c r="G115" s="3">
        <v>84</v>
      </c>
      <c r="H115" s="3">
        <f t="shared" si="11"/>
        <v>13</v>
      </c>
      <c r="I115" s="3">
        <f t="shared" si="15"/>
        <v>236.5</v>
      </c>
      <c r="J115" s="30">
        <f t="shared" si="12"/>
        <v>2.8154761904761907</v>
      </c>
      <c r="K115" s="3">
        <v>191</v>
      </c>
      <c r="L115" s="3">
        <v>282</v>
      </c>
      <c r="M115" s="3">
        <f t="shared" si="13"/>
        <v>39</v>
      </c>
      <c r="N115" s="3">
        <f t="shared" si="14"/>
        <v>5.6636399066079175</v>
      </c>
      <c r="O115" s="3">
        <v>20069</v>
      </c>
      <c r="P115" s="3"/>
      <c r="R115" s="3"/>
      <c r="S115" s="3"/>
      <c r="T115" s="3"/>
      <c r="AQ115" s="177" t="s">
        <v>301</v>
      </c>
      <c r="AR115" s="177"/>
      <c r="AS115" s="177" t="s">
        <v>302</v>
      </c>
      <c r="AT115" s="177"/>
      <c r="AU115" s="177" t="s">
        <v>303</v>
      </c>
      <c r="AV115" s="177"/>
      <c r="AW115" s="177" t="s">
        <v>304</v>
      </c>
    </row>
    <row r="116" spans="1:49" ht="18.5" x14ac:dyDescent="0.35">
      <c r="A116" s="38">
        <v>34</v>
      </c>
      <c r="B116" s="40" t="s">
        <v>45</v>
      </c>
      <c r="C116" s="3">
        <v>16.3</v>
      </c>
      <c r="D116" s="7">
        <f>(E116+F116)/2 - $R$60</f>
        <v>41.123000000000005</v>
      </c>
      <c r="E116" s="6">
        <v>40</v>
      </c>
      <c r="F116" s="9">
        <v>43</v>
      </c>
      <c r="G116" s="3">
        <v>51.3</v>
      </c>
      <c r="H116" s="3">
        <f t="shared" si="11"/>
        <v>28</v>
      </c>
      <c r="I116" s="3">
        <f t="shared" si="15"/>
        <v>1219</v>
      </c>
      <c r="J116" s="30">
        <f t="shared" si="12"/>
        <v>23.762183235867447</v>
      </c>
      <c r="K116" s="3">
        <v>1136</v>
      </c>
      <c r="L116" s="3">
        <v>1302</v>
      </c>
      <c r="M116" s="3">
        <f t="shared" si="13"/>
        <v>33</v>
      </c>
      <c r="N116" s="3">
        <f t="shared" si="14"/>
        <v>23.163179993123379</v>
      </c>
      <c r="O116" s="3">
        <v>41415</v>
      </c>
      <c r="P116" s="3"/>
      <c r="R116" s="3"/>
      <c r="S116" s="3"/>
      <c r="T116" s="3"/>
      <c r="AK116" s="182" t="s">
        <v>300</v>
      </c>
      <c r="AL116" s="179">
        <f>CORREL(D83:D130,O83:O130)</f>
        <v>-0.77052408117279714</v>
      </c>
      <c r="AM116" s="177"/>
      <c r="AN116" s="177"/>
      <c r="AO116" s="177"/>
      <c r="AP116" s="177"/>
      <c r="AQ116" s="180">
        <f>AL116/SQRT((1-AL116^2)/(AW116-2))</f>
        <v>-7.4517544709478853</v>
      </c>
      <c r="AR116" s="180"/>
      <c r="AS116" s="181">
        <f>TDIST(ABS(AQ116), (AW116-2), 2)</f>
        <v>6.0700783804696057E-9</v>
      </c>
      <c r="AT116" s="180"/>
      <c r="AU116" s="180">
        <f>_xlfn.T.INV.2T(0.05, (AW116-2))</f>
        <v>2.0243941639119702</v>
      </c>
      <c r="AV116" s="180"/>
      <c r="AW116" s="177">
        <f>ROWS(D83:D130) - 8</f>
        <v>40</v>
      </c>
    </row>
    <row r="117" spans="1:49" ht="18.5" x14ac:dyDescent="0.35">
      <c r="A117" s="18">
        <v>35</v>
      </c>
      <c r="B117" s="45"/>
      <c r="C117" s="3"/>
      <c r="D117" s="7"/>
      <c r="E117" s="6"/>
      <c r="F117" s="9"/>
      <c r="G117" s="3"/>
      <c r="H117" s="3"/>
      <c r="I117" s="3"/>
      <c r="J117" s="30"/>
      <c r="K117" s="26"/>
      <c r="L117" s="26"/>
      <c r="M117" s="3"/>
      <c r="N117" s="3"/>
      <c r="O117" s="3"/>
      <c r="P117" s="3"/>
      <c r="R117" s="3"/>
      <c r="S117" s="4"/>
      <c r="T117" s="3"/>
    </row>
    <row r="118" spans="1:49" ht="18.5" x14ac:dyDescent="0.35">
      <c r="A118" s="18">
        <v>36</v>
      </c>
      <c r="B118" s="2" t="s">
        <v>36</v>
      </c>
      <c r="C118" s="3">
        <v>15.6</v>
      </c>
      <c r="D118" s="7">
        <f>(E118+F118)/2 - $R$46</f>
        <v>58.132999999999996</v>
      </c>
      <c r="E118" s="6">
        <v>58</v>
      </c>
      <c r="F118" s="9">
        <v>46</v>
      </c>
      <c r="G118" s="3">
        <v>43.7</v>
      </c>
      <c r="H118" s="3">
        <f t="shared" ref="H118:H130" si="16">_xlfn.RANK.AVG(D118,$D$83:$D$130,0)</f>
        <v>20</v>
      </c>
      <c r="I118" s="3">
        <f t="shared" ref="I118:I130" si="17">(K118+L118)/2</f>
        <v>563</v>
      </c>
      <c r="J118" s="30">
        <f t="shared" ref="J118:J130" si="18">I118/G118</f>
        <v>12.883295194508008</v>
      </c>
      <c r="K118" s="3">
        <v>593</v>
      </c>
      <c r="L118" s="3">
        <v>533</v>
      </c>
      <c r="M118" s="3">
        <f t="shared" ref="M118:M130" si="19">_xlfn.RANK.AVG(J118,$J$83:$J$130,0)</f>
        <v>34</v>
      </c>
      <c r="N118" s="3">
        <f t="shared" ref="N118:N130" si="20">J118*$O$95/O118</f>
        <v>56.998521676436468</v>
      </c>
      <c r="O118" s="3">
        <v>9125</v>
      </c>
      <c r="P118" s="3"/>
      <c r="R118" s="3"/>
      <c r="S118" s="7"/>
      <c r="T118" s="3"/>
    </row>
    <row r="119" spans="1:49" ht="18.5" x14ac:dyDescent="0.35">
      <c r="A119" s="18">
        <v>37</v>
      </c>
      <c r="B119" s="2" t="s">
        <v>52</v>
      </c>
      <c r="C119" s="3">
        <v>42</v>
      </c>
      <c r="D119" s="7">
        <f>(E119+F119)/2 - $R$50</f>
        <v>53.273000000000003</v>
      </c>
      <c r="E119" s="6">
        <v>44</v>
      </c>
      <c r="F119" s="9">
        <v>54</v>
      </c>
      <c r="G119" s="3">
        <v>4.9400000000000004</v>
      </c>
      <c r="H119" s="3">
        <f t="shared" si="16"/>
        <v>23</v>
      </c>
      <c r="I119" s="3">
        <f t="shared" si="17"/>
        <v>3345.5</v>
      </c>
      <c r="J119" s="30">
        <f t="shared" si="18"/>
        <v>677.22672064777328</v>
      </c>
      <c r="K119" s="3">
        <v>3127</v>
      </c>
      <c r="L119" s="3">
        <v>3564</v>
      </c>
      <c r="M119" s="3">
        <f t="shared" si="19"/>
        <v>4</v>
      </c>
      <c r="N119" s="3">
        <f t="shared" si="20"/>
        <v>352.0107113426368</v>
      </c>
      <c r="O119" s="3">
        <v>77669</v>
      </c>
      <c r="P119" s="3"/>
      <c r="R119" s="3"/>
      <c r="S119" s="7"/>
      <c r="T119" s="3"/>
    </row>
    <row r="120" spans="1:49" ht="18.5" x14ac:dyDescent="0.35">
      <c r="A120" s="18">
        <v>38</v>
      </c>
      <c r="B120" s="2" t="s">
        <v>37</v>
      </c>
      <c r="C120" s="3">
        <v>27</v>
      </c>
      <c r="D120" s="7">
        <f>(E120+F120)/2 - $R$56</f>
        <v>45.983000000000004</v>
      </c>
      <c r="E120" s="6">
        <v>48</v>
      </c>
      <c r="F120" s="9">
        <v>39</v>
      </c>
      <c r="G120" s="3">
        <v>1.89</v>
      </c>
      <c r="H120" s="3">
        <f t="shared" si="16"/>
        <v>26</v>
      </c>
      <c r="I120" s="3">
        <f t="shared" si="17"/>
        <v>66</v>
      </c>
      <c r="J120" s="30">
        <f t="shared" si="18"/>
        <v>34.920634920634924</v>
      </c>
      <c r="K120" s="3">
        <v>66</v>
      </c>
      <c r="L120" s="3">
        <v>66</v>
      </c>
      <c r="M120" s="3">
        <f t="shared" si="19"/>
        <v>26</v>
      </c>
      <c r="N120" s="3">
        <f t="shared" si="20"/>
        <v>47.808632405756661</v>
      </c>
      <c r="O120" s="3">
        <v>29488</v>
      </c>
      <c r="P120" s="3"/>
      <c r="R120" s="3"/>
      <c r="S120" s="7"/>
      <c r="T120" s="3"/>
    </row>
    <row r="121" spans="1:49" ht="18.5" x14ac:dyDescent="0.35">
      <c r="A121" s="38">
        <v>39</v>
      </c>
      <c r="B121" s="40" t="s">
        <v>138</v>
      </c>
      <c r="C121" s="3">
        <v>16.2</v>
      </c>
      <c r="D121" s="7">
        <f>(E121+F121)/2 - $R$32</f>
        <v>75.143000000000001</v>
      </c>
      <c r="E121" s="4">
        <v>71</v>
      </c>
      <c r="F121" s="9">
        <v>93</v>
      </c>
      <c r="G121" s="3">
        <v>11.8</v>
      </c>
      <c r="H121" s="3">
        <f t="shared" si="16"/>
        <v>12</v>
      </c>
      <c r="I121" s="3">
        <f t="shared" si="17"/>
        <v>348.5</v>
      </c>
      <c r="J121" s="30">
        <f t="shared" si="18"/>
        <v>29.533898305084744</v>
      </c>
      <c r="K121" s="3">
        <v>248</v>
      </c>
      <c r="L121" s="3">
        <v>449</v>
      </c>
      <c r="M121" s="3">
        <f t="shared" si="19"/>
        <v>28</v>
      </c>
      <c r="N121" s="3">
        <f t="shared" si="20"/>
        <v>95.668218605037012</v>
      </c>
      <c r="O121" s="3">
        <v>12463</v>
      </c>
      <c r="P121" s="3"/>
      <c r="R121" s="3"/>
      <c r="S121" s="7"/>
      <c r="T121" s="3"/>
    </row>
    <row r="122" spans="1:49" ht="18.5" x14ac:dyDescent="0.35">
      <c r="A122" s="18">
        <v>40</v>
      </c>
      <c r="B122" s="2" t="s">
        <v>51</v>
      </c>
      <c r="C122" s="3">
        <v>43.8</v>
      </c>
      <c r="D122" s="7">
        <f>(E122+F122)/2 - $R$58</f>
        <v>43.552999999999997</v>
      </c>
      <c r="E122" s="6">
        <v>43</v>
      </c>
      <c r="F122" s="9">
        <v>42</v>
      </c>
      <c r="G122" s="3">
        <v>37.700000000000003</v>
      </c>
      <c r="H122" s="3">
        <f t="shared" si="16"/>
        <v>27</v>
      </c>
      <c r="I122" s="3">
        <f t="shared" si="17"/>
        <v>12826</v>
      </c>
      <c r="J122" s="30">
        <f t="shared" si="18"/>
        <v>340.21220159151193</v>
      </c>
      <c r="K122" s="3">
        <v>12239</v>
      </c>
      <c r="L122" s="3">
        <v>13413</v>
      </c>
      <c r="M122" s="3">
        <f t="shared" si="19"/>
        <v>8</v>
      </c>
      <c r="N122" s="3">
        <f t="shared" si="20"/>
        <v>275.0517030229484</v>
      </c>
      <c r="O122" s="3">
        <v>49935</v>
      </c>
      <c r="P122" s="3"/>
      <c r="R122" s="3"/>
      <c r="S122" s="7"/>
      <c r="T122" s="3"/>
    </row>
    <row r="123" spans="1:49" ht="18.5" x14ac:dyDescent="0.35">
      <c r="A123" s="38">
        <v>41</v>
      </c>
      <c r="B123" s="40" t="s">
        <v>139</v>
      </c>
      <c r="C123" s="3">
        <v>20.3</v>
      </c>
      <c r="D123" s="7">
        <f>(E123+F123)/2 - $R$34</f>
        <v>72.713000000000008</v>
      </c>
      <c r="E123" s="4">
        <v>68</v>
      </c>
      <c r="F123" s="9">
        <v>85</v>
      </c>
      <c r="G123" s="3">
        <v>59.3</v>
      </c>
      <c r="H123" s="3">
        <f t="shared" si="16"/>
        <v>14</v>
      </c>
      <c r="I123" s="3">
        <f t="shared" si="17"/>
        <v>2089.5</v>
      </c>
      <c r="J123" s="30">
        <f t="shared" si="18"/>
        <v>35.236087689713322</v>
      </c>
      <c r="K123" s="3">
        <v>2094</v>
      </c>
      <c r="L123" s="3">
        <v>2085</v>
      </c>
      <c r="M123" s="3">
        <f t="shared" si="19"/>
        <v>25</v>
      </c>
      <c r="N123" s="3">
        <f t="shared" si="20"/>
        <v>102.78295492206766</v>
      </c>
      <c r="O123" s="3">
        <v>13840</v>
      </c>
      <c r="P123" s="3"/>
      <c r="R123" s="3"/>
      <c r="S123" s="3"/>
      <c r="T123" s="3"/>
    </row>
    <row r="124" spans="1:49" ht="18.5" x14ac:dyDescent="0.35">
      <c r="A124" s="18">
        <v>42</v>
      </c>
      <c r="B124" s="2" t="s">
        <v>38</v>
      </c>
      <c r="C124" s="3">
        <v>51</v>
      </c>
      <c r="D124" s="7">
        <f>(E124+F124)/2 - $R$65</f>
        <v>35.048000000000002</v>
      </c>
      <c r="E124" s="6">
        <v>36</v>
      </c>
      <c r="F124" s="9">
        <v>33</v>
      </c>
      <c r="G124" s="3">
        <v>11.6</v>
      </c>
      <c r="H124" s="3">
        <f t="shared" si="16"/>
        <v>33</v>
      </c>
      <c r="I124" s="3">
        <f t="shared" si="17"/>
        <v>3101.5</v>
      </c>
      <c r="J124" s="30">
        <f t="shared" si="18"/>
        <v>267.37068965517244</v>
      </c>
      <c r="K124" s="3">
        <v>2843</v>
      </c>
      <c r="L124" s="3">
        <v>3360</v>
      </c>
      <c r="M124" s="3">
        <f t="shared" si="19"/>
        <v>11</v>
      </c>
      <c r="N124" s="3">
        <f t="shared" si="20"/>
        <v>223.67321712605093</v>
      </c>
      <c r="O124" s="3">
        <v>48258</v>
      </c>
      <c r="P124" s="3"/>
      <c r="R124" s="3"/>
      <c r="S124" s="3"/>
      <c r="T124" s="3"/>
    </row>
    <row r="125" spans="1:49" ht="18.5" x14ac:dyDescent="0.35">
      <c r="A125" s="18">
        <v>43</v>
      </c>
      <c r="B125" s="2" t="s">
        <v>39</v>
      </c>
      <c r="C125" s="3">
        <v>48.6</v>
      </c>
      <c r="D125" s="7">
        <f>(E125+F125)/2 - $R$66</f>
        <v>33.832999999999998</v>
      </c>
      <c r="E125" s="8">
        <v>34</v>
      </c>
      <c r="F125" s="9">
        <v>33</v>
      </c>
      <c r="G125" s="3">
        <v>17.100000000000001</v>
      </c>
      <c r="H125" s="3">
        <f t="shared" si="16"/>
        <v>34</v>
      </c>
      <c r="I125" s="3">
        <f t="shared" si="17"/>
        <v>4406</v>
      </c>
      <c r="J125" s="30">
        <f t="shared" si="18"/>
        <v>257.66081871345028</v>
      </c>
      <c r="K125" s="3">
        <v>4341</v>
      </c>
      <c r="L125" s="3">
        <v>4471</v>
      </c>
      <c r="M125" s="3">
        <f t="shared" si="19"/>
        <v>12</v>
      </c>
      <c r="N125" s="3">
        <f t="shared" si="20"/>
        <v>183.87882114691004</v>
      </c>
      <c r="O125" s="3">
        <v>56570</v>
      </c>
      <c r="P125" s="3"/>
      <c r="R125" s="3"/>
      <c r="S125" s="3"/>
      <c r="T125" s="3"/>
    </row>
    <row r="126" spans="1:49" ht="18.5" x14ac:dyDescent="0.35">
      <c r="A126" s="18">
        <v>44</v>
      </c>
      <c r="B126" s="2" t="s">
        <v>40</v>
      </c>
      <c r="C126" s="3">
        <v>28.2</v>
      </c>
      <c r="D126" s="7">
        <f>(E126+F126)/2 - $R$67</f>
        <v>32.618000000000002</v>
      </c>
      <c r="E126" s="6">
        <v>40</v>
      </c>
      <c r="F126" s="9">
        <v>24</v>
      </c>
      <c r="G126" s="3">
        <v>126</v>
      </c>
      <c r="H126" s="3">
        <f t="shared" si="16"/>
        <v>35</v>
      </c>
      <c r="I126" s="3">
        <f t="shared" si="17"/>
        <v>3530.5</v>
      </c>
      <c r="J126" s="30">
        <f t="shared" si="18"/>
        <v>28.019841269841269</v>
      </c>
      <c r="K126" s="3">
        <v>3400</v>
      </c>
      <c r="L126" s="3">
        <v>3661</v>
      </c>
      <c r="M126" s="3">
        <f t="shared" si="19"/>
        <v>30</v>
      </c>
      <c r="N126" s="3">
        <f t="shared" si="20"/>
        <v>25.392018045405326</v>
      </c>
      <c r="O126" s="3">
        <v>44549</v>
      </c>
      <c r="P126" s="3"/>
      <c r="R126" s="3"/>
      <c r="S126" s="3"/>
      <c r="T126" s="3"/>
    </row>
    <row r="127" spans="1:49" ht="18.5" x14ac:dyDescent="0.35">
      <c r="A127" s="18">
        <v>45</v>
      </c>
      <c r="B127" s="2" t="s">
        <v>41</v>
      </c>
      <c r="C127" s="3">
        <v>30.6</v>
      </c>
      <c r="D127" s="7">
        <f>(E127+F127)/2 - $R$72</f>
        <v>26.542999999999999</v>
      </c>
      <c r="E127" s="6">
        <v>40</v>
      </c>
      <c r="F127" s="9">
        <v>16</v>
      </c>
      <c r="G127" s="3">
        <v>1.33</v>
      </c>
      <c r="H127" s="3">
        <f t="shared" si="16"/>
        <v>38</v>
      </c>
      <c r="I127" s="3">
        <f t="shared" si="17"/>
        <v>310</v>
      </c>
      <c r="J127" s="30">
        <f t="shared" si="18"/>
        <v>233.08270676691728</v>
      </c>
      <c r="K127" s="3">
        <v>310</v>
      </c>
      <c r="L127" s="3">
        <v>310</v>
      </c>
      <c r="M127" s="3">
        <f t="shared" si="19"/>
        <v>14</v>
      </c>
      <c r="N127" s="3">
        <f t="shared" si="20"/>
        <v>280.44532396170882</v>
      </c>
      <c r="O127" s="3">
        <v>33553</v>
      </c>
      <c r="P127" s="3"/>
      <c r="R127" s="3"/>
      <c r="S127" s="3"/>
      <c r="T127" s="3"/>
    </row>
    <row r="128" spans="1:49" ht="18.5" x14ac:dyDescent="0.35">
      <c r="A128" s="18">
        <v>46</v>
      </c>
      <c r="B128" s="2" t="s">
        <v>42</v>
      </c>
      <c r="C128" s="3">
        <v>45.6</v>
      </c>
      <c r="D128" s="7">
        <f>(E128+F128)/2 - $R$73</f>
        <v>25.327999999999999</v>
      </c>
      <c r="E128" s="6">
        <v>28</v>
      </c>
      <c r="F128" s="9">
        <v>21</v>
      </c>
      <c r="G128" s="3">
        <v>10.7</v>
      </c>
      <c r="H128" s="3">
        <f t="shared" si="16"/>
        <v>39</v>
      </c>
      <c r="I128" s="3">
        <f t="shared" si="17"/>
        <v>312.5</v>
      </c>
      <c r="J128" s="30">
        <f t="shared" si="18"/>
        <v>29.205607476635517</v>
      </c>
      <c r="K128" s="3">
        <v>308</v>
      </c>
      <c r="L128" s="3">
        <v>317</v>
      </c>
      <c r="M128" s="3">
        <f t="shared" si="19"/>
        <v>29</v>
      </c>
      <c r="N128" s="3">
        <f t="shared" si="20"/>
        <v>31.506281683436722</v>
      </c>
      <c r="O128" s="3">
        <v>37423</v>
      </c>
      <c r="P128" s="3"/>
      <c r="R128" s="3"/>
      <c r="S128" s="3"/>
      <c r="T128" s="3"/>
    </row>
    <row r="129" spans="1:21" ht="18.5" x14ac:dyDescent="0.35">
      <c r="A129" s="38">
        <v>47</v>
      </c>
      <c r="B129" s="40" t="s">
        <v>140</v>
      </c>
      <c r="C129" s="7">
        <v>39.799999999999997</v>
      </c>
      <c r="D129" s="7">
        <f>(E129+F129)/2 - $R$41</f>
        <v>64.207999999999998</v>
      </c>
      <c r="E129" s="41">
        <v>66</v>
      </c>
      <c r="F129" s="9">
        <v>70</v>
      </c>
      <c r="G129" s="3">
        <v>19.100000000000001</v>
      </c>
      <c r="H129" s="3">
        <f t="shared" si="16"/>
        <v>18</v>
      </c>
      <c r="I129" s="3">
        <f t="shared" si="17"/>
        <v>1580.5</v>
      </c>
      <c r="J129" s="30">
        <f t="shared" si="18"/>
        <v>82.748691099476432</v>
      </c>
      <c r="K129" s="3">
        <v>1540</v>
      </c>
      <c r="L129" s="3">
        <v>1621</v>
      </c>
      <c r="M129" s="3">
        <f t="shared" si="19"/>
        <v>22</v>
      </c>
      <c r="N129" s="3">
        <f t="shared" si="20"/>
        <v>128.59525014924023</v>
      </c>
      <c r="O129" s="3">
        <v>25978</v>
      </c>
      <c r="P129" s="3"/>
      <c r="R129" s="3"/>
      <c r="S129" s="4"/>
      <c r="T129" s="3"/>
    </row>
    <row r="130" spans="1:21" ht="18.5" x14ac:dyDescent="0.35">
      <c r="A130" s="18">
        <v>48</v>
      </c>
      <c r="B130" s="2" t="s">
        <v>58</v>
      </c>
      <c r="C130" s="3">
        <v>14.4</v>
      </c>
      <c r="D130" s="7">
        <v>100</v>
      </c>
      <c r="E130" s="8">
        <v>95</v>
      </c>
      <c r="F130" s="9">
        <v>97</v>
      </c>
      <c r="G130" s="3">
        <v>36.9</v>
      </c>
      <c r="H130" s="3">
        <f t="shared" si="16"/>
        <v>1.5</v>
      </c>
      <c r="I130" s="3">
        <f t="shared" si="17"/>
        <v>997</v>
      </c>
      <c r="J130" s="30">
        <f t="shared" si="18"/>
        <v>27.018970189701896</v>
      </c>
      <c r="K130" s="3">
        <v>787</v>
      </c>
      <c r="L130" s="3">
        <v>1207</v>
      </c>
      <c r="M130" s="3">
        <f t="shared" si="19"/>
        <v>31</v>
      </c>
      <c r="N130" s="3">
        <f t="shared" si="20"/>
        <v>122.0661196876069</v>
      </c>
      <c r="O130" s="3">
        <v>8936</v>
      </c>
      <c r="P130" s="3"/>
      <c r="R130" s="3"/>
      <c r="S130" s="3"/>
      <c r="T130" s="3"/>
    </row>
    <row r="131" spans="1:21" ht="18.5" x14ac:dyDescent="0.35">
      <c r="E131" s="12" t="s">
        <v>141</v>
      </c>
      <c r="K131" s="20"/>
      <c r="L131" s="15"/>
      <c r="M131" s="15"/>
      <c r="N131" s="15"/>
      <c r="O131" s="15"/>
      <c r="P131" s="15"/>
      <c r="Q131" s="15"/>
      <c r="R131" s="15"/>
      <c r="S131" s="15"/>
      <c r="T131" s="3"/>
    </row>
    <row r="132" spans="1:21" x14ac:dyDescent="0.35">
      <c r="E132" s="10" t="s">
        <v>142</v>
      </c>
      <c r="K132" s="20"/>
      <c r="L132" s="15"/>
      <c r="M132" s="15"/>
      <c r="N132" s="15"/>
      <c r="O132" s="15"/>
      <c r="P132" s="15"/>
      <c r="Q132" s="15"/>
      <c r="R132" s="15"/>
      <c r="S132" s="15"/>
      <c r="T132" s="15"/>
    </row>
    <row r="133" spans="1:21" x14ac:dyDescent="0.35">
      <c r="K133" s="20"/>
      <c r="L133" s="15"/>
      <c r="M133" s="15"/>
      <c r="N133" s="15"/>
      <c r="O133" s="15"/>
      <c r="P133" s="15"/>
      <c r="Q133" s="15"/>
      <c r="R133" s="15"/>
      <c r="S133" s="15"/>
      <c r="T133" s="15"/>
    </row>
    <row r="134" spans="1:21" ht="15" customHeight="1" x14ac:dyDescent="0.35">
      <c r="G134" s="3"/>
      <c r="H134" s="3"/>
      <c r="I134" s="27"/>
      <c r="J134" s="3"/>
      <c r="K134" s="20"/>
      <c r="L134" s="28"/>
      <c r="M134" s="28"/>
      <c r="N134" s="28"/>
      <c r="O134" s="28"/>
      <c r="P134" s="28"/>
      <c r="Q134" s="28"/>
      <c r="R134" s="28"/>
      <c r="S134" s="15"/>
      <c r="T134" s="15"/>
    </row>
    <row r="135" spans="1:21" x14ac:dyDescent="0.35">
      <c r="A135" s="97" t="s">
        <v>252</v>
      </c>
      <c r="B135" s="20" t="s">
        <v>65</v>
      </c>
      <c r="F135" t="s">
        <v>305</v>
      </c>
    </row>
    <row r="136" spans="1:21" x14ac:dyDescent="0.35">
      <c r="A136" s="89" t="s">
        <v>251</v>
      </c>
      <c r="B136" s="20" t="s">
        <v>193</v>
      </c>
      <c r="C136" s="15"/>
      <c r="D136" s="15"/>
      <c r="E136" s="15"/>
      <c r="F136" s="15"/>
    </row>
    <row r="137" spans="1:21" x14ac:dyDescent="0.35">
      <c r="A137" s="87" t="s">
        <v>110</v>
      </c>
      <c r="B137" s="20" t="s">
        <v>111</v>
      </c>
    </row>
    <row r="138" spans="1:21" ht="18.5" x14ac:dyDescent="0.35">
      <c r="A138" s="164" t="s">
        <v>285</v>
      </c>
      <c r="B138" s="20" t="s">
        <v>284</v>
      </c>
    </row>
    <row r="139" spans="1:21" x14ac:dyDescent="0.35">
      <c r="A139" s="489" t="s">
        <v>689</v>
      </c>
      <c r="B139" s="25" t="s">
        <v>686</v>
      </c>
      <c r="F139" t="s">
        <v>688</v>
      </c>
      <c r="L139" s="36"/>
      <c r="M139" s="36"/>
      <c r="N139" s="36"/>
      <c r="O139" s="36"/>
      <c r="P139" s="36"/>
      <c r="Q139" s="36"/>
      <c r="R139" s="36"/>
      <c r="S139" s="36"/>
      <c r="T139" s="36"/>
      <c r="U139" s="36"/>
    </row>
    <row r="140" spans="1:21" x14ac:dyDescent="0.35">
      <c r="A140" s="48"/>
      <c r="B140" s="53"/>
      <c r="C140" s="36"/>
      <c r="D140" s="49"/>
      <c r="E140" s="50"/>
      <c r="F140" s="51"/>
      <c r="G140" s="36"/>
      <c r="H140" s="36"/>
      <c r="I140" s="52"/>
      <c r="J140" s="36"/>
      <c r="K140" s="36"/>
      <c r="L140" s="36"/>
      <c r="M140" s="36"/>
      <c r="N140" s="36"/>
      <c r="O140" s="36"/>
      <c r="P140" s="36"/>
      <c r="Q140" s="36"/>
      <c r="R140" s="36"/>
      <c r="S140" s="36"/>
      <c r="T140" s="36"/>
      <c r="U140" s="36"/>
    </row>
    <row r="141" spans="1:21" x14ac:dyDescent="0.35">
      <c r="A141" s="48"/>
      <c r="B141" s="53"/>
      <c r="C141" s="53"/>
      <c r="D141" s="49"/>
      <c r="E141" s="50"/>
      <c r="F141" s="51"/>
      <c r="G141" s="36"/>
      <c r="H141" s="36"/>
      <c r="I141" s="52"/>
      <c r="J141" s="36"/>
      <c r="K141" s="36"/>
      <c r="L141" s="36"/>
      <c r="M141" s="36"/>
      <c r="N141" s="36"/>
      <c r="O141" s="36"/>
      <c r="P141" s="36"/>
      <c r="Q141" s="36"/>
      <c r="R141" s="36"/>
      <c r="S141" s="53"/>
      <c r="T141" s="36"/>
      <c r="U141" s="36"/>
    </row>
    <row r="142" spans="1:21" x14ac:dyDescent="0.35">
      <c r="A142" s="48"/>
      <c r="B142" s="53"/>
      <c r="C142" s="36"/>
      <c r="D142" s="49"/>
      <c r="E142" s="71"/>
      <c r="F142" s="51"/>
      <c r="G142" s="36"/>
      <c r="H142" s="36"/>
      <c r="I142" s="52"/>
      <c r="J142" s="36"/>
      <c r="K142" s="36"/>
      <c r="L142" s="36"/>
      <c r="M142" s="36"/>
      <c r="N142" s="36"/>
      <c r="O142" s="36"/>
      <c r="P142" s="36"/>
      <c r="Q142" s="36"/>
      <c r="R142" s="36"/>
      <c r="S142" s="36"/>
      <c r="T142" s="36"/>
      <c r="U142" s="36"/>
    </row>
    <row r="143" spans="1:21" x14ac:dyDescent="0.35">
      <c r="A143" s="36"/>
      <c r="B143" s="49"/>
      <c r="C143" s="48"/>
      <c r="D143" s="48"/>
      <c r="E143" s="48"/>
      <c r="F143" s="48"/>
      <c r="G143" s="48"/>
      <c r="H143" s="48"/>
      <c r="I143" s="48"/>
      <c r="J143" s="48"/>
      <c r="K143" s="48"/>
      <c r="L143" s="48"/>
      <c r="M143" s="48"/>
      <c r="N143" s="48"/>
      <c r="O143" s="48"/>
      <c r="P143" s="48"/>
      <c r="Q143" s="48"/>
      <c r="R143" s="48"/>
      <c r="S143" s="48"/>
      <c r="T143" s="48"/>
      <c r="U143" s="48"/>
    </row>
    <row r="144" spans="1:21" x14ac:dyDescent="0.35">
      <c r="A144" s="48"/>
      <c r="B144" s="53"/>
      <c r="C144" s="36"/>
      <c r="D144" s="49"/>
      <c r="E144" s="71"/>
      <c r="F144" s="51"/>
      <c r="G144" s="36"/>
      <c r="H144" s="36"/>
      <c r="I144" s="52"/>
      <c r="J144" s="36"/>
      <c r="K144" s="36"/>
      <c r="L144" s="36"/>
      <c r="M144" s="36"/>
      <c r="N144" s="36"/>
      <c r="O144" s="36"/>
      <c r="P144" s="36"/>
      <c r="Q144" s="36"/>
      <c r="R144" s="36"/>
      <c r="S144" s="36"/>
      <c r="T144" s="36"/>
      <c r="U144" s="36"/>
    </row>
    <row r="145" spans="2:32" x14ac:dyDescent="0.35">
      <c r="B145" s="36"/>
      <c r="C145" s="36"/>
      <c r="D145" s="49"/>
      <c r="E145" s="54"/>
      <c r="F145" s="51"/>
      <c r="G145" s="36"/>
      <c r="H145" s="36"/>
      <c r="I145" s="52"/>
      <c r="J145" s="36"/>
      <c r="K145" s="36"/>
      <c r="L145" s="36"/>
      <c r="M145" s="36"/>
      <c r="N145" s="36"/>
      <c r="O145" s="36"/>
      <c r="P145" s="36"/>
      <c r="Q145" s="36"/>
      <c r="R145" s="36"/>
      <c r="S145" s="49"/>
      <c r="T145" s="36"/>
      <c r="U145" s="36"/>
    </row>
    <row r="146" spans="2:32" x14ac:dyDescent="0.35">
      <c r="B146" s="53"/>
      <c r="C146" s="36"/>
      <c r="D146" s="49"/>
      <c r="E146" s="50"/>
      <c r="F146" s="51"/>
      <c r="G146" s="36"/>
      <c r="H146" s="36"/>
      <c r="I146" s="52"/>
      <c r="J146" s="36"/>
      <c r="K146" s="36"/>
      <c r="L146" s="36"/>
      <c r="M146" s="36"/>
      <c r="N146" s="36"/>
      <c r="O146" s="36"/>
      <c r="P146" s="36"/>
      <c r="Q146" s="36"/>
      <c r="R146" s="36"/>
      <c r="S146" s="53"/>
      <c r="T146" s="36"/>
      <c r="U146" s="36"/>
    </row>
    <row r="158" spans="2:32" x14ac:dyDescent="0.35">
      <c r="T158" s="19" t="s">
        <v>135</v>
      </c>
      <c r="V158" s="173" t="s">
        <v>143</v>
      </c>
      <c r="W158" s="19" t="s">
        <v>129</v>
      </c>
      <c r="X158" s="174" t="s">
        <v>144</v>
      </c>
      <c r="Y158" s="19" t="s">
        <v>130</v>
      </c>
      <c r="Z158" s="153" t="s">
        <v>144</v>
      </c>
      <c r="AA158" s="19" t="s">
        <v>131</v>
      </c>
      <c r="AB158" s="175" t="s">
        <v>145</v>
      </c>
      <c r="AC158" s="19" t="s">
        <v>132</v>
      </c>
      <c r="AD158" s="176" t="s">
        <v>145</v>
      </c>
      <c r="AE158" s="19" t="s">
        <v>133</v>
      </c>
    </row>
    <row r="159" spans="2:32" x14ac:dyDescent="0.35">
      <c r="Z159" s="177" t="s">
        <v>301</v>
      </c>
      <c r="AA159" s="177"/>
      <c r="AB159" s="177" t="s">
        <v>302</v>
      </c>
      <c r="AC159" s="177"/>
      <c r="AD159" s="177" t="s">
        <v>303</v>
      </c>
      <c r="AE159" s="177"/>
      <c r="AF159" s="177" t="s">
        <v>304</v>
      </c>
    </row>
    <row r="160" spans="2:32" ht="15.5" x14ac:dyDescent="0.35">
      <c r="T160" s="182" t="s">
        <v>300</v>
      </c>
      <c r="U160" s="179">
        <f>CORREL(C83:C130,N83:N130)</f>
        <v>0.63894065122524679</v>
      </c>
      <c r="V160" s="177"/>
      <c r="W160" s="177"/>
      <c r="X160" s="177"/>
      <c r="Y160" s="177"/>
      <c r="Z160" s="180">
        <f>U160/SQRT((1-U160^2)/(AF160-2))</f>
        <v>5.1201349470538604</v>
      </c>
      <c r="AA160" s="180"/>
      <c r="AB160" s="181">
        <f>TDIST(ABS(Z160), (AF160-2), 2)</f>
        <v>9.1170398161165794E-6</v>
      </c>
      <c r="AC160" s="180"/>
      <c r="AD160" s="180">
        <f>_xlfn.T.INV.2T(0.05, (AF160-2))</f>
        <v>2.0243941639119702</v>
      </c>
      <c r="AE160" s="180"/>
      <c r="AF160" s="177">
        <f>ROWS(C83:C130) - 8</f>
        <v>40</v>
      </c>
    </row>
    <row r="161" spans="1:77" ht="18.5" x14ac:dyDescent="0.35">
      <c r="A161" s="94" t="s">
        <v>271</v>
      </c>
      <c r="B161" s="95"/>
      <c r="C161" s="95"/>
      <c r="D161" s="95"/>
      <c r="E161" s="95"/>
      <c r="AS161" s="82"/>
      <c r="AU161" s="1"/>
      <c r="AW161" s="1"/>
      <c r="AY161" s="1"/>
      <c r="BA161" s="1"/>
      <c r="BK161" s="35"/>
      <c r="BL161" s="3"/>
      <c r="BM161" s="7"/>
      <c r="BN161" s="6"/>
      <c r="BO161" s="32"/>
      <c r="BQ161" s="6"/>
      <c r="BR161" s="32"/>
      <c r="BU161" s="15"/>
      <c r="BX161" s="15"/>
      <c r="BY161" s="15"/>
    </row>
    <row r="162" spans="1:77" x14ac:dyDescent="0.35">
      <c r="A162" s="67" t="s">
        <v>190</v>
      </c>
      <c r="B162" s="67"/>
      <c r="C162" s="95"/>
      <c r="D162" s="95"/>
      <c r="E162" s="95"/>
    </row>
    <row r="163" spans="1:77" x14ac:dyDescent="0.35">
      <c r="A163" s="66" t="s">
        <v>191</v>
      </c>
      <c r="B163" s="68" t="s">
        <v>192</v>
      </c>
      <c r="C163" s="69" t="s">
        <v>189</v>
      </c>
      <c r="D163" s="113"/>
      <c r="E163" s="114"/>
      <c r="F163" s="51"/>
      <c r="G163" s="49"/>
      <c r="H163" s="49"/>
      <c r="I163" s="49"/>
      <c r="J163" s="55"/>
      <c r="K163" s="102"/>
      <c r="L163" s="101" t="s">
        <v>257</v>
      </c>
      <c r="M163" s="107"/>
      <c r="N163" s="49"/>
      <c r="O163" s="49"/>
      <c r="P163" s="36"/>
      <c r="Q163" s="123" t="s">
        <v>274</v>
      </c>
    </row>
    <row r="164" spans="1:77" ht="62" x14ac:dyDescent="0.35">
      <c r="A164" s="108" t="s">
        <v>266</v>
      </c>
      <c r="B164" s="90" t="s">
        <v>0</v>
      </c>
      <c r="C164" s="117" t="s">
        <v>134</v>
      </c>
      <c r="D164" s="91" t="s">
        <v>48</v>
      </c>
      <c r="E164" s="91" t="s">
        <v>26</v>
      </c>
      <c r="F164" s="91" t="s">
        <v>25</v>
      </c>
      <c r="G164" s="86" t="s">
        <v>64</v>
      </c>
      <c r="H164" s="115" t="s">
        <v>66</v>
      </c>
      <c r="I164" s="104" t="s">
        <v>253</v>
      </c>
      <c r="J164" s="91" t="s">
        <v>260</v>
      </c>
      <c r="K164" s="21" t="s">
        <v>261</v>
      </c>
      <c r="L164" s="21" t="s">
        <v>255</v>
      </c>
      <c r="M164" s="21" t="s">
        <v>254</v>
      </c>
      <c r="N164" s="92" t="s">
        <v>320</v>
      </c>
      <c r="O164" s="88" t="s">
        <v>194</v>
      </c>
      <c r="P164" s="91" t="s">
        <v>262</v>
      </c>
      <c r="Q164" s="98" t="s">
        <v>256</v>
      </c>
      <c r="R164" s="115" t="s">
        <v>272</v>
      </c>
    </row>
    <row r="165" spans="1:77" ht="18.5" x14ac:dyDescent="0.35">
      <c r="A165" s="18">
        <v>1</v>
      </c>
      <c r="B165" s="2" t="s">
        <v>1</v>
      </c>
      <c r="C165" s="3">
        <v>22.2</v>
      </c>
      <c r="D165" s="7">
        <f>(E165+F165)/2 - $R$15</f>
        <v>95.798000000000002</v>
      </c>
      <c r="E165" s="6">
        <v>91</v>
      </c>
      <c r="F165" s="9">
        <v>96</v>
      </c>
      <c r="G165" s="3">
        <v>110</v>
      </c>
      <c r="H165" s="3">
        <f t="shared" ref="H165:H172" si="21">_xlfn.RANK.AVG(D165,$D$165:$D$212,0)</f>
        <v>3</v>
      </c>
      <c r="I165" s="30">
        <f>(L165+M165+K165)/3</f>
        <v>893</v>
      </c>
      <c r="J165" s="30">
        <f>I165/G165</f>
        <v>8.1181818181818191</v>
      </c>
      <c r="K165" s="3">
        <v>900</v>
      </c>
      <c r="L165" s="3">
        <v>893</v>
      </c>
      <c r="M165" s="3">
        <v>886</v>
      </c>
      <c r="N165" s="3">
        <f>P165*$O$177/O165</f>
        <v>43.621753542865555</v>
      </c>
      <c r="O165" s="3">
        <v>8893</v>
      </c>
      <c r="P165" s="3">
        <f>J165*($Q$177/Q165)</f>
        <v>9.6090821197568399</v>
      </c>
      <c r="Q165" s="4">
        <v>2103.1</v>
      </c>
      <c r="R165" s="3">
        <f>_xlfn.RANK.AVG(Q165,$Q$165:$Q$212,0)</f>
        <v>21</v>
      </c>
    </row>
    <row r="166" spans="1:77" ht="18.5" x14ac:dyDescent="0.35">
      <c r="A166" s="18">
        <v>2</v>
      </c>
      <c r="B166" s="2" t="s">
        <v>2</v>
      </c>
      <c r="C166" s="3">
        <v>21.6</v>
      </c>
      <c r="D166" s="7">
        <f>(E166+F166)/2 - $R$17</f>
        <v>93.367999999999995</v>
      </c>
      <c r="E166" s="6">
        <v>95</v>
      </c>
      <c r="F166" s="9">
        <v>90</v>
      </c>
      <c r="G166" s="3">
        <v>1380</v>
      </c>
      <c r="H166" s="3">
        <f t="shared" si="21"/>
        <v>5</v>
      </c>
      <c r="I166" s="30">
        <f>(L166+M166+K166)/3</f>
        <v>18384.666666666668</v>
      </c>
      <c r="J166" s="30">
        <f t="shared" ref="J166:J212" si="22">I166/G166</f>
        <v>13.322222222222223</v>
      </c>
      <c r="K166" s="3">
        <v>9535</v>
      </c>
      <c r="L166" s="3">
        <v>18525</v>
      </c>
      <c r="M166" s="3">
        <v>27094</v>
      </c>
      <c r="N166" s="3">
        <f>P166*$O$177/O166</f>
        <v>67.636332102791442</v>
      </c>
      <c r="O166" s="3">
        <v>7784</v>
      </c>
      <c r="P166" s="3">
        <f>J166*($Q$177/Q166)</f>
        <v>13.041074263410088</v>
      </c>
      <c r="Q166" s="122">
        <f>($C$229+$C$230+$C$231)/3</f>
        <v>2543</v>
      </c>
      <c r="R166" s="3">
        <f>_xlfn.RANK.AVG(Q166,$Q$165:$Q$212,0)</f>
        <v>12</v>
      </c>
    </row>
    <row r="167" spans="1:77" ht="18.5" x14ac:dyDescent="0.35">
      <c r="A167" s="38">
        <v>3</v>
      </c>
      <c r="B167" s="2" t="s">
        <v>109</v>
      </c>
      <c r="C167" s="3">
        <v>25.6</v>
      </c>
      <c r="D167" s="7">
        <f>(E167+F167)/2 - $R$31</f>
        <v>76.358000000000004</v>
      </c>
      <c r="E167" s="6">
        <v>90</v>
      </c>
      <c r="F167" s="9">
        <v>75</v>
      </c>
      <c r="G167" s="3">
        <v>37.799999999999997</v>
      </c>
      <c r="H167" s="3">
        <f t="shared" si="21"/>
        <v>11</v>
      </c>
      <c r="I167" s="30">
        <f>(L167+M167+K167)/3</f>
        <v>354</v>
      </c>
      <c r="J167" s="30">
        <f t="shared" si="22"/>
        <v>9.3650793650793656</v>
      </c>
      <c r="K167" s="3">
        <v>221</v>
      </c>
      <c r="L167" s="3">
        <v>354</v>
      </c>
      <c r="M167" s="3">
        <v>487</v>
      </c>
      <c r="N167" s="3">
        <f>P167*$O$177/O167</f>
        <v>19.704721102092854</v>
      </c>
      <c r="O167" s="3">
        <v>31647</v>
      </c>
      <c r="P167" s="3">
        <f>J167*($Q$177/Q167)</f>
        <v>15.446615360479864</v>
      </c>
      <c r="Q167" s="122">
        <f>($G$247+$G$248+$G$249+$G$250)/4</f>
        <v>1509.25</v>
      </c>
      <c r="R167" s="3">
        <f>_xlfn.RANK.AVG(Q167,$Q$165:$Q$212,0)</f>
        <v>37</v>
      </c>
    </row>
    <row r="168" spans="1:77" ht="18.5" x14ac:dyDescent="0.35">
      <c r="A168" s="18">
        <v>4</v>
      </c>
      <c r="B168" s="2" t="s">
        <v>4</v>
      </c>
      <c r="C168" s="3">
        <v>11.4</v>
      </c>
      <c r="D168" s="7">
        <f>(E168+F168)/2 -$R$25</f>
        <v>83.64800000000001</v>
      </c>
      <c r="E168" s="14">
        <v>75</v>
      </c>
      <c r="F168" s="9">
        <v>97</v>
      </c>
      <c r="G168" s="3">
        <v>102</v>
      </c>
      <c r="H168" s="3">
        <f t="shared" si="21"/>
        <v>8</v>
      </c>
      <c r="I168" s="30">
        <f>(L168+M168+K168)/3</f>
        <v>342.33333333333331</v>
      </c>
      <c r="J168" s="30">
        <f t="shared" si="22"/>
        <v>3.356209150326797</v>
      </c>
      <c r="K168" s="3">
        <v>68</v>
      </c>
      <c r="L168" s="3">
        <v>189</v>
      </c>
      <c r="M168" s="3">
        <v>770</v>
      </c>
      <c r="N168" s="3">
        <f>P168*$O$177/O168</f>
        <v>6.9013107823061786</v>
      </c>
      <c r="O168" s="3">
        <v>13330</v>
      </c>
      <c r="P168" s="3">
        <f>J168*($Q$177/Q168)</f>
        <v>2.2787266287221364</v>
      </c>
      <c r="Q168" s="122">
        <v>3666.4</v>
      </c>
      <c r="R168" s="3">
        <f>_xlfn.RANK.AVG(Q168,$Q$165:$Q$212,0)</f>
        <v>1</v>
      </c>
    </row>
    <row r="169" spans="1:77" ht="18.5" x14ac:dyDescent="0.35">
      <c r="A169" s="18">
        <v>5</v>
      </c>
      <c r="B169" s="2"/>
      <c r="C169" s="46"/>
      <c r="D169" s="7"/>
      <c r="E169" s="9"/>
      <c r="F169" s="9"/>
      <c r="G169" s="7"/>
      <c r="H169" s="3"/>
      <c r="I169" s="30"/>
      <c r="J169" s="34"/>
      <c r="K169" s="26"/>
      <c r="L169" s="26"/>
      <c r="M169" s="26"/>
      <c r="N169" s="3"/>
      <c r="O169" s="3"/>
      <c r="P169" s="3"/>
      <c r="Q169" s="122"/>
      <c r="R169" s="7"/>
    </row>
    <row r="170" spans="1:77" ht="18.5" x14ac:dyDescent="0.35">
      <c r="A170" s="18">
        <v>6</v>
      </c>
      <c r="B170" s="2" t="s">
        <v>6</v>
      </c>
      <c r="C170" s="3">
        <v>23.4</v>
      </c>
      <c r="D170" s="7">
        <v>100</v>
      </c>
      <c r="E170" s="6">
        <v>98</v>
      </c>
      <c r="F170" s="9">
        <v>97</v>
      </c>
      <c r="G170" s="3">
        <v>69.8</v>
      </c>
      <c r="H170" s="3">
        <f t="shared" si="21"/>
        <v>1.5</v>
      </c>
      <c r="I170" s="30">
        <f>(L170+M170+K170)/3</f>
        <v>2528.3333333333335</v>
      </c>
      <c r="J170" s="30">
        <f t="shared" si="22"/>
        <v>36.222540592168102</v>
      </c>
      <c r="K170" s="3">
        <v>2155</v>
      </c>
      <c r="L170" s="3">
        <v>2705</v>
      </c>
      <c r="M170" s="3">
        <v>2725</v>
      </c>
      <c r="N170" s="3">
        <f>P170*$O$177/O170</f>
        <v>72.539839493688902</v>
      </c>
      <c r="O170" s="3">
        <v>19126</v>
      </c>
      <c r="P170" s="3">
        <f>J170*($Q$177/Q170)</f>
        <v>34.366177953389659</v>
      </c>
      <c r="Q170" s="122">
        <v>2623.8</v>
      </c>
      <c r="R170" s="3">
        <f>_xlfn.RANK.AVG(Q170,$Q$165:$Q$212,0)</f>
        <v>10</v>
      </c>
    </row>
    <row r="171" spans="1:77" ht="18.5" x14ac:dyDescent="0.35">
      <c r="A171" s="38">
        <v>7</v>
      </c>
      <c r="B171" s="2" t="s">
        <v>116</v>
      </c>
      <c r="C171" s="7">
        <v>36.9</v>
      </c>
      <c r="D171" s="7">
        <f>(E171+F171)/2 -$R$42</f>
        <v>62.993000000000009</v>
      </c>
      <c r="E171" s="6">
        <v>62</v>
      </c>
      <c r="F171" s="9">
        <v>72</v>
      </c>
      <c r="G171" s="3">
        <v>10.199999999999999</v>
      </c>
      <c r="H171" s="3">
        <f t="shared" si="21"/>
        <v>19</v>
      </c>
      <c r="I171" s="30">
        <f>(L171+M171+K171)/3</f>
        <v>586.66666666666663</v>
      </c>
      <c r="J171" s="30">
        <f t="shared" si="22"/>
        <v>57.516339869281047</v>
      </c>
      <c r="K171" s="3">
        <v>513</v>
      </c>
      <c r="L171" s="3">
        <v>577</v>
      </c>
      <c r="M171" s="3">
        <v>670</v>
      </c>
      <c r="N171" s="3">
        <f>P171*$O$177/O171</f>
        <v>66.957953862817661</v>
      </c>
      <c r="O171" s="3">
        <v>32023</v>
      </c>
      <c r="P171" s="3">
        <f>J171*($Q$177/Q171)</f>
        <v>53.112247815238909</v>
      </c>
      <c r="Q171" s="122">
        <f>($G$251+$G$252+$G$253+$G$254)/4</f>
        <v>2695.75</v>
      </c>
      <c r="R171" s="3">
        <f>_xlfn.RANK.AVG(Q171,$Q$165:$Q$212,0)</f>
        <v>8</v>
      </c>
    </row>
    <row r="172" spans="1:77" ht="18.5" x14ac:dyDescent="0.35">
      <c r="A172" s="38">
        <v>8</v>
      </c>
      <c r="B172" s="2" t="s">
        <v>121</v>
      </c>
      <c r="C172" s="7">
        <v>24.8</v>
      </c>
      <c r="D172" s="7">
        <f>(E172+F172)/2 -$R$39</f>
        <v>66.638000000000005</v>
      </c>
      <c r="E172" s="6">
        <v>64</v>
      </c>
      <c r="F172" s="9">
        <v>73</v>
      </c>
      <c r="G172" s="3">
        <v>129</v>
      </c>
      <c r="H172" s="3">
        <f t="shared" si="21"/>
        <v>17</v>
      </c>
      <c r="I172" s="30">
        <f>(L172+M172+K172)/3</f>
        <v>1353</v>
      </c>
      <c r="J172" s="30">
        <f t="shared" si="22"/>
        <v>10.488372093023257</v>
      </c>
      <c r="K172" s="3">
        <v>320</v>
      </c>
      <c r="L172" s="3">
        <v>539</v>
      </c>
      <c r="M172" s="3">
        <v>3200</v>
      </c>
      <c r="N172" s="3">
        <f>P172*$O$177/O172</f>
        <v>19.988794790557712</v>
      </c>
      <c r="O172" s="3">
        <v>20645</v>
      </c>
      <c r="P172" s="3">
        <f>J172*($Q$177/Q172)</f>
        <v>10.221908509847761</v>
      </c>
      <c r="Q172" s="122">
        <f>($C$249+$C$250+$C$251+$C$252)/4</f>
        <v>2554.2249999999999</v>
      </c>
      <c r="R172" s="3">
        <f>_xlfn.RANK.AVG(Q172,$Q$165:$Q$212,0)</f>
        <v>11</v>
      </c>
    </row>
    <row r="173" spans="1:77" ht="18.5" x14ac:dyDescent="0.35">
      <c r="A173" s="65">
        <v>9</v>
      </c>
      <c r="B173" s="2" t="s">
        <v>9</v>
      </c>
      <c r="C173" s="3">
        <v>21.6</v>
      </c>
      <c r="D173" s="7">
        <f>(E173+F173)/2 -$R$24</f>
        <v>84.863</v>
      </c>
      <c r="E173" s="8">
        <v>77</v>
      </c>
      <c r="F173" s="9">
        <v>96</v>
      </c>
      <c r="G173" s="7">
        <v>32.4</v>
      </c>
      <c r="H173" s="7">
        <f>_xlfn.RANK.AVG(D173,$D$165:$D$212,0)</f>
        <v>7</v>
      </c>
      <c r="I173" s="30">
        <f>(L173+M173+K173)/3</f>
        <v>370</v>
      </c>
      <c r="J173" s="34">
        <f>I173/G173</f>
        <v>11.419753086419753</v>
      </c>
      <c r="K173" s="3">
        <v>286</v>
      </c>
      <c r="L173" s="7">
        <v>386</v>
      </c>
      <c r="M173" s="7">
        <v>438</v>
      </c>
      <c r="N173" s="3">
        <f>P173*$O$177/O173</f>
        <v>16.506868683936879</v>
      </c>
      <c r="O173" s="3">
        <v>30815</v>
      </c>
      <c r="P173" s="3">
        <f>J173*($Q$177/Q173)</f>
        <v>12.599617509982782</v>
      </c>
      <c r="Q173" s="122">
        <f>($G$239+$G$240+$G$241+$G$242)/4</f>
        <v>2256.2250000000004</v>
      </c>
      <c r="R173" s="7">
        <f>_xlfn.RANK.AVG(Q173,$Q$165:$Q$212,0)</f>
        <v>16</v>
      </c>
    </row>
    <row r="174" spans="1:77" ht="18.5" x14ac:dyDescent="0.35">
      <c r="A174" s="18">
        <v>10</v>
      </c>
      <c r="B174" s="2"/>
      <c r="C174" s="3"/>
      <c r="D174" s="7"/>
      <c r="E174" s="6"/>
      <c r="F174" s="9"/>
      <c r="G174" s="3"/>
      <c r="H174" s="3"/>
      <c r="I174" s="30"/>
      <c r="J174" s="30"/>
      <c r="K174" s="26"/>
      <c r="L174" s="26"/>
      <c r="M174" s="26"/>
      <c r="N174" s="3"/>
      <c r="O174" s="3"/>
      <c r="P174" s="3"/>
      <c r="Q174" s="122"/>
      <c r="R174" s="3"/>
    </row>
    <row r="175" spans="1:77" ht="18.5" x14ac:dyDescent="0.35">
      <c r="A175" s="38">
        <v>11</v>
      </c>
      <c r="B175" s="40" t="s">
        <v>126</v>
      </c>
      <c r="C175" s="7">
        <v>46</v>
      </c>
      <c r="D175" s="7">
        <f>(E175+F175)/2 -$R$49</f>
        <v>54.488</v>
      </c>
      <c r="E175" s="6">
        <v>47</v>
      </c>
      <c r="F175" s="9">
        <v>55</v>
      </c>
      <c r="G175" s="3">
        <v>9</v>
      </c>
      <c r="H175" s="7">
        <f>_xlfn.RANK.AVG(D175,$D$165:$D$212,0)</f>
        <v>23</v>
      </c>
      <c r="I175" s="30">
        <f t="shared" ref="I175:I183" si="23">(L175+M175+K175)/3</f>
        <v>1252.6666666666667</v>
      </c>
      <c r="J175" s="34">
        <f>I175/G175</f>
        <v>139.18518518518519</v>
      </c>
      <c r="K175" s="3">
        <v>1077</v>
      </c>
      <c r="L175" s="3">
        <v>1250</v>
      </c>
      <c r="M175" s="3">
        <v>1431</v>
      </c>
      <c r="N175" s="3">
        <f t="shared" ref="N175:N183" si="24">P175*$O$177/O175</f>
        <v>153.53396538579179</v>
      </c>
      <c r="O175" s="3">
        <v>52224</v>
      </c>
      <c r="P175" s="3">
        <f t="shared" ref="P175:P183" si="25">J175*($Q$177/Q175)</f>
        <v>198.61182057188554</v>
      </c>
      <c r="Q175" s="122">
        <f>($G$229+$G$230)/2</f>
        <v>1744.5</v>
      </c>
      <c r="R175" s="7">
        <f t="shared" ref="R175:R183" si="26">_xlfn.RANK.AVG(Q175,$Q$165:$Q$212,0)</f>
        <v>31</v>
      </c>
    </row>
    <row r="176" spans="1:77" ht="18.5" x14ac:dyDescent="0.35">
      <c r="A176" s="38">
        <v>12</v>
      </c>
      <c r="B176" s="40" t="s">
        <v>127</v>
      </c>
      <c r="C176" s="3">
        <v>36.5</v>
      </c>
      <c r="D176" s="7">
        <f>(E176+F176)/2 -$R$37</f>
        <v>69.067999999999998</v>
      </c>
      <c r="E176" s="6">
        <v>78</v>
      </c>
      <c r="F176" s="9">
        <v>71</v>
      </c>
      <c r="G176" s="3">
        <v>10.4</v>
      </c>
      <c r="H176" s="3">
        <f>_xlfn.RANK.AVG(D176,$D$165:$D$212,0)</f>
        <v>15</v>
      </c>
      <c r="I176" s="30">
        <f t="shared" si="23"/>
        <v>2639</v>
      </c>
      <c r="J176" s="30">
        <f>I176/G176</f>
        <v>253.75</v>
      </c>
      <c r="K176" s="3">
        <v>2626</v>
      </c>
      <c r="L176" s="3">
        <v>2639</v>
      </c>
      <c r="M176" s="3">
        <v>2652</v>
      </c>
      <c r="N176" s="3">
        <f t="shared" si="24"/>
        <v>329.26562036256524</v>
      </c>
      <c r="O176" s="3">
        <v>29111</v>
      </c>
      <c r="P176" s="3">
        <f t="shared" si="25"/>
        <v>237.42913166318985</v>
      </c>
      <c r="Q176" s="122">
        <f>($K$223+$K$224+$K$225+$K$226)/4</f>
        <v>2660.45</v>
      </c>
      <c r="R176" s="3">
        <f t="shared" si="26"/>
        <v>9</v>
      </c>
    </row>
    <row r="177" spans="1:18" ht="18.5" x14ac:dyDescent="0.35">
      <c r="A177" s="18">
        <v>13</v>
      </c>
      <c r="B177" s="2" t="s">
        <v>14</v>
      </c>
      <c r="C177" s="3">
        <v>36.6</v>
      </c>
      <c r="D177" s="7">
        <f>(E177+F177)/2 -$R$55</f>
        <v>47.198</v>
      </c>
      <c r="E177" s="6">
        <v>43</v>
      </c>
      <c r="F177" s="9">
        <v>49</v>
      </c>
      <c r="G177" s="3">
        <v>46.8</v>
      </c>
      <c r="H177" s="3">
        <f t="shared" ref="H177:H186" si="27">_xlfn.RANK.AVG(D177,$D$165:$D$212,0)</f>
        <v>26</v>
      </c>
      <c r="I177" s="30">
        <f t="shared" si="23"/>
        <v>7578</v>
      </c>
      <c r="J177" s="30">
        <f t="shared" si="22"/>
        <v>161.92307692307693</v>
      </c>
      <c r="K177" s="3">
        <v>7790</v>
      </c>
      <c r="L177" s="3">
        <v>7900</v>
      </c>
      <c r="M177" s="3">
        <v>7044</v>
      </c>
      <c r="N177" s="3">
        <f t="shared" si="24"/>
        <v>161.92307692307693</v>
      </c>
      <c r="O177" s="3">
        <v>40371</v>
      </c>
      <c r="P177" s="3">
        <f t="shared" si="25"/>
        <v>161.92307692307693</v>
      </c>
      <c r="Q177" s="122">
        <f>($C$240+$C$241+$C$242)/3</f>
        <v>2489.3333333333335</v>
      </c>
      <c r="R177" s="3">
        <f t="shared" si="26"/>
        <v>14</v>
      </c>
    </row>
    <row r="178" spans="1:18" ht="18.5" x14ac:dyDescent="0.35">
      <c r="A178" s="18">
        <v>14</v>
      </c>
      <c r="B178" s="2" t="s">
        <v>15</v>
      </c>
      <c r="C178" s="3">
        <v>42.6</v>
      </c>
      <c r="D178" s="7">
        <f>(E178+F178)/2 - $R$38</f>
        <v>67.853000000000009</v>
      </c>
      <c r="E178" s="6">
        <v>74</v>
      </c>
      <c r="F178" s="9">
        <v>72</v>
      </c>
      <c r="G178" s="3">
        <v>60.5</v>
      </c>
      <c r="H178" s="3">
        <f t="shared" si="27"/>
        <v>16</v>
      </c>
      <c r="I178" s="30">
        <f t="shared" si="23"/>
        <v>19699.666666666668</v>
      </c>
      <c r="J178" s="30">
        <f t="shared" si="22"/>
        <v>325.61432506887053</v>
      </c>
      <c r="K178" s="3">
        <v>19279</v>
      </c>
      <c r="L178" s="3">
        <v>19700</v>
      </c>
      <c r="M178" s="3">
        <v>20120</v>
      </c>
      <c r="N178" s="3">
        <f t="shared" si="24"/>
        <v>386.9241453142223</v>
      </c>
      <c r="O178" s="3">
        <v>39472</v>
      </c>
      <c r="P178" s="3">
        <f t="shared" si="25"/>
        <v>378.30794044841554</v>
      </c>
      <c r="Q178" s="122">
        <f>($C$232+$C$233)/2</f>
        <v>2142.6</v>
      </c>
      <c r="R178" s="3">
        <f t="shared" si="26"/>
        <v>19</v>
      </c>
    </row>
    <row r="179" spans="1:18" ht="18.5" x14ac:dyDescent="0.35">
      <c r="A179" s="18">
        <v>15</v>
      </c>
      <c r="B179" s="2" t="s">
        <v>16</v>
      </c>
      <c r="C179" s="3">
        <v>27.6</v>
      </c>
      <c r="D179" s="7">
        <f>(E179+F179)/2 - $R$64</f>
        <v>36.262999999999998</v>
      </c>
      <c r="E179" s="6">
        <v>37</v>
      </c>
      <c r="F179" s="9">
        <v>32</v>
      </c>
      <c r="G179" s="3">
        <v>25.5</v>
      </c>
      <c r="H179" s="3">
        <f t="shared" si="27"/>
        <v>33</v>
      </c>
      <c r="I179" s="30">
        <f t="shared" si="23"/>
        <v>8145.333333333333</v>
      </c>
      <c r="J179" s="30">
        <f t="shared" si="22"/>
        <v>319.42483660130716</v>
      </c>
      <c r="K179" s="3">
        <v>5912</v>
      </c>
      <c r="L179" s="3">
        <v>7212</v>
      </c>
      <c r="M179" s="3">
        <v>11312</v>
      </c>
      <c r="N179" s="3">
        <f t="shared" si="24"/>
        <v>202.20640982967703</v>
      </c>
      <c r="O179" s="3">
        <v>52362</v>
      </c>
      <c r="P179" s="3">
        <f t="shared" si="25"/>
        <v>262.26578562585888</v>
      </c>
      <c r="Q179" s="122">
        <f>($C$223+$C$224+$C$225)/3</f>
        <v>3031.8666666666668</v>
      </c>
      <c r="R179" s="3">
        <f t="shared" si="26"/>
        <v>5</v>
      </c>
    </row>
    <row r="180" spans="1:18" ht="18.5" x14ac:dyDescent="0.35">
      <c r="A180" s="18">
        <v>16</v>
      </c>
      <c r="B180" s="2" t="s">
        <v>17</v>
      </c>
      <c r="C180" s="3">
        <v>48.6</v>
      </c>
      <c r="D180" s="7">
        <f>(E180+F180)/2 - $R$61</f>
        <v>39.908000000000001</v>
      </c>
      <c r="E180" s="6">
        <v>50</v>
      </c>
      <c r="F180" s="9">
        <v>30</v>
      </c>
      <c r="G180" s="3">
        <v>65.3</v>
      </c>
      <c r="H180" s="3">
        <f t="shared" si="27"/>
        <v>30</v>
      </c>
      <c r="I180" s="30">
        <f t="shared" si="23"/>
        <v>8204.3333333333339</v>
      </c>
      <c r="J180" s="30">
        <f t="shared" si="22"/>
        <v>125.64063297600818</v>
      </c>
      <c r="K180" s="3">
        <v>7130</v>
      </c>
      <c r="L180" s="3">
        <v>8000</v>
      </c>
      <c r="M180" s="3">
        <v>9483</v>
      </c>
      <c r="N180" s="3">
        <f t="shared" si="24"/>
        <v>158.25036449968664</v>
      </c>
      <c r="O180" s="3">
        <v>45601</v>
      </c>
      <c r="P180" s="3">
        <f t="shared" si="25"/>
        <v>178.75145207079862</v>
      </c>
      <c r="Q180" s="122">
        <v>1749.7</v>
      </c>
      <c r="R180" s="3">
        <f t="shared" si="26"/>
        <v>29</v>
      </c>
    </row>
    <row r="181" spans="1:18" ht="18.5" x14ac:dyDescent="0.35">
      <c r="A181" s="18">
        <v>17</v>
      </c>
      <c r="B181" s="2" t="s">
        <v>19</v>
      </c>
      <c r="C181" s="3">
        <v>40.799999999999997</v>
      </c>
      <c r="D181" s="7">
        <f>(E181+F181)/2 - $R$70</f>
        <v>28.972999999999999</v>
      </c>
      <c r="E181" s="6">
        <v>31</v>
      </c>
      <c r="F181" s="9">
        <v>27</v>
      </c>
      <c r="G181" s="3">
        <v>67.900000000000006</v>
      </c>
      <c r="H181" s="3">
        <f t="shared" si="27"/>
        <v>37</v>
      </c>
      <c r="I181" s="30">
        <f t="shared" si="23"/>
        <v>12479.333333333334</v>
      </c>
      <c r="J181" s="30">
        <f t="shared" si="22"/>
        <v>183.78988708885615</v>
      </c>
      <c r="K181" s="3">
        <v>11630</v>
      </c>
      <c r="L181" s="3">
        <v>12700</v>
      </c>
      <c r="M181" s="3">
        <v>13108</v>
      </c>
      <c r="N181" s="3">
        <f t="shared" si="24"/>
        <v>279.15881058101922</v>
      </c>
      <c r="O181" s="3">
        <v>45642</v>
      </c>
      <c r="P181" s="3">
        <f t="shared" si="25"/>
        <v>315.60690675333484</v>
      </c>
      <c r="Q181" s="122">
        <f>($G$236+$G$237+$G$238)/3</f>
        <v>1449.6333333333332</v>
      </c>
      <c r="R181" s="3">
        <f t="shared" si="26"/>
        <v>40</v>
      </c>
    </row>
    <row r="182" spans="1:18" ht="18.5" x14ac:dyDescent="0.35">
      <c r="A182" s="18">
        <v>18</v>
      </c>
      <c r="B182" s="2" t="s">
        <v>24</v>
      </c>
      <c r="C182" s="3">
        <v>49.2</v>
      </c>
      <c r="D182" s="7">
        <f>(E182+F182)/2 - $R$62</f>
        <v>38.692999999999998</v>
      </c>
      <c r="E182" s="6">
        <v>40</v>
      </c>
      <c r="F182" s="9">
        <v>40</v>
      </c>
      <c r="G182" s="3">
        <v>83.8</v>
      </c>
      <c r="H182" s="3">
        <f t="shared" si="27"/>
        <v>31</v>
      </c>
      <c r="I182" s="30">
        <f t="shared" si="23"/>
        <v>43050</v>
      </c>
      <c r="J182" s="30">
        <f t="shared" si="22"/>
        <v>513.72315035799522</v>
      </c>
      <c r="K182" s="3">
        <v>41220</v>
      </c>
      <c r="L182" s="3">
        <v>42000</v>
      </c>
      <c r="M182" s="3">
        <v>45930</v>
      </c>
      <c r="N182" s="3">
        <f t="shared" si="24"/>
        <v>614.8159602423749</v>
      </c>
      <c r="O182" s="3">
        <v>52896</v>
      </c>
      <c r="P182" s="3">
        <f t="shared" si="25"/>
        <v>805.56104711254773</v>
      </c>
      <c r="Q182" s="122">
        <v>1587.5</v>
      </c>
      <c r="R182" s="3">
        <f t="shared" si="26"/>
        <v>36</v>
      </c>
    </row>
    <row r="183" spans="1:18" ht="18.5" x14ac:dyDescent="0.35">
      <c r="A183" s="18">
        <v>19</v>
      </c>
      <c r="B183" s="2" t="s">
        <v>20</v>
      </c>
      <c r="C183" s="3">
        <v>41.4</v>
      </c>
      <c r="D183" s="7">
        <f>(E183+F183)/2 - $R$63</f>
        <v>37.478000000000002</v>
      </c>
      <c r="E183" s="6">
        <v>45</v>
      </c>
      <c r="F183" s="9">
        <v>28</v>
      </c>
      <c r="G183" s="3">
        <v>5.5</v>
      </c>
      <c r="H183" s="3">
        <f t="shared" si="27"/>
        <v>32</v>
      </c>
      <c r="I183" s="30">
        <f t="shared" si="23"/>
        <v>83.766666666666666</v>
      </c>
      <c r="J183" s="30">
        <f t="shared" si="22"/>
        <v>15.23030303030303</v>
      </c>
      <c r="K183" s="3">
        <v>37.4</v>
      </c>
      <c r="L183" s="3">
        <v>80.400000000000006</v>
      </c>
      <c r="M183" s="3">
        <v>133.5</v>
      </c>
      <c r="N183" s="3">
        <f t="shared" si="24"/>
        <v>18.442845310827327</v>
      </c>
      <c r="O183" s="3">
        <v>46559</v>
      </c>
      <c r="P183" s="3">
        <f t="shared" si="25"/>
        <v>21.269734087013191</v>
      </c>
      <c r="Q183" s="122">
        <v>1782.5</v>
      </c>
      <c r="R183" s="3">
        <f t="shared" si="26"/>
        <v>28</v>
      </c>
    </row>
    <row r="184" spans="1:18" ht="18.5" x14ac:dyDescent="0.35">
      <c r="A184" s="18">
        <v>20</v>
      </c>
      <c r="B184" s="2"/>
      <c r="C184" s="3"/>
      <c r="D184" s="7"/>
      <c r="E184" s="6"/>
      <c r="F184" s="9"/>
      <c r="G184" s="3"/>
      <c r="H184" s="3"/>
      <c r="I184" s="30"/>
      <c r="J184" s="30"/>
      <c r="K184" s="196" t="s">
        <v>322</v>
      </c>
      <c r="L184" s="198"/>
      <c r="M184" s="198"/>
      <c r="N184" s="3"/>
      <c r="O184" s="3"/>
      <c r="P184" s="3"/>
      <c r="Q184" s="122"/>
      <c r="R184" s="3"/>
    </row>
    <row r="185" spans="1:18" ht="18.5" x14ac:dyDescent="0.35">
      <c r="A185" s="18">
        <v>21</v>
      </c>
      <c r="B185" s="2" t="s">
        <v>22</v>
      </c>
      <c r="C185" s="3">
        <v>57</v>
      </c>
      <c r="D185" s="7">
        <f>(E185+F185)/2 - $R$74</f>
        <v>24.113</v>
      </c>
      <c r="E185" s="6">
        <v>27</v>
      </c>
      <c r="F185" s="9">
        <v>17</v>
      </c>
      <c r="G185" s="3">
        <v>10.1</v>
      </c>
      <c r="H185" s="3">
        <f t="shared" si="27"/>
        <v>40</v>
      </c>
      <c r="I185" s="30">
        <f>(L185+M185+K185)/3</f>
        <v>299.66666666666669</v>
      </c>
      <c r="J185" s="30">
        <f t="shared" si="22"/>
        <v>29.669966996699674</v>
      </c>
      <c r="K185" s="3">
        <v>175</v>
      </c>
      <c r="L185" s="3">
        <v>303</v>
      </c>
      <c r="M185" s="3">
        <v>421</v>
      </c>
      <c r="N185" s="3">
        <f>P185*$O$177/O185</f>
        <v>35.328025666450927</v>
      </c>
      <c r="O185" s="3">
        <v>52718</v>
      </c>
      <c r="P185" s="3">
        <f>J185*($Q$177/Q185)</f>
        <v>46.132690720664833</v>
      </c>
      <c r="Q185" s="122">
        <f>($C$243+$C$244+$C$245)/3</f>
        <v>1601</v>
      </c>
      <c r="R185" s="3">
        <f>_xlfn.RANK.AVG(Q185,$Q$165:$Q$212,0)</f>
        <v>35</v>
      </c>
    </row>
    <row r="186" spans="1:18" ht="18.5" x14ac:dyDescent="0.35">
      <c r="A186" s="18">
        <v>22</v>
      </c>
      <c r="B186" s="2" t="s">
        <v>23</v>
      </c>
      <c r="C186" s="3">
        <v>54.6</v>
      </c>
      <c r="D186" s="7">
        <f>(E186+F186)/2 - $R$71</f>
        <v>27.757999999999999</v>
      </c>
      <c r="E186" s="6">
        <v>39</v>
      </c>
      <c r="F186" s="9">
        <v>19</v>
      </c>
      <c r="G186" s="3">
        <v>5.8</v>
      </c>
      <c r="H186" s="3">
        <f t="shared" si="27"/>
        <v>38</v>
      </c>
      <c r="I186" s="30">
        <f>(L186+M186+K186)/3</f>
        <v>936</v>
      </c>
      <c r="J186" s="30">
        <f t="shared" si="22"/>
        <v>161.37931034482759</v>
      </c>
      <c r="K186" s="3">
        <v>900</v>
      </c>
      <c r="L186" s="3">
        <v>910</v>
      </c>
      <c r="M186" s="3">
        <v>998</v>
      </c>
      <c r="N186" s="3">
        <f>P186*$O$177/O186</f>
        <v>192.40434828198858</v>
      </c>
      <c r="O186" s="3">
        <v>51840</v>
      </c>
      <c r="P186" s="3">
        <f>J186*($Q$177/Q186)</f>
        <v>247.0645120244306</v>
      </c>
      <c r="Q186" s="122">
        <v>1626</v>
      </c>
      <c r="R186" s="3">
        <f>_xlfn.RANK.AVG(Q186,$Q$165:$Q$212,0)</f>
        <v>34</v>
      </c>
    </row>
    <row r="187" spans="1:18" ht="18.5" x14ac:dyDescent="0.35">
      <c r="A187" s="18">
        <v>23</v>
      </c>
      <c r="B187" s="2"/>
      <c r="C187" s="3"/>
      <c r="D187" s="7"/>
      <c r="E187" s="6"/>
      <c r="F187" s="9"/>
      <c r="G187" s="3"/>
      <c r="H187" s="3"/>
      <c r="I187" s="30"/>
      <c r="J187" s="30"/>
      <c r="K187" s="26"/>
      <c r="L187" s="26"/>
      <c r="M187" s="26"/>
      <c r="N187" s="3"/>
      <c r="O187" s="3"/>
      <c r="P187" s="3"/>
      <c r="Q187" s="3"/>
      <c r="R187" s="3"/>
    </row>
    <row r="188" spans="1:18" ht="18.5" x14ac:dyDescent="0.35">
      <c r="A188" s="18">
        <v>24</v>
      </c>
      <c r="B188" s="2"/>
      <c r="C188" s="3"/>
      <c r="D188" s="7"/>
      <c r="E188" s="6"/>
      <c r="F188" s="9"/>
      <c r="G188" s="3"/>
      <c r="H188" s="3"/>
      <c r="I188" s="30"/>
      <c r="J188" s="30"/>
      <c r="K188" s="26"/>
      <c r="L188" s="26"/>
      <c r="M188" s="26"/>
      <c r="N188" s="3"/>
      <c r="O188" s="3"/>
      <c r="P188" s="3"/>
      <c r="Q188" s="3"/>
      <c r="R188" s="3"/>
    </row>
    <row r="189" spans="1:18" ht="18.5" x14ac:dyDescent="0.35">
      <c r="A189" s="18">
        <v>25</v>
      </c>
      <c r="B189" s="2"/>
      <c r="C189" s="3"/>
      <c r="D189" s="7"/>
      <c r="E189" s="6"/>
      <c r="F189" s="9"/>
      <c r="G189" s="3"/>
      <c r="H189" s="3"/>
      <c r="I189" s="30"/>
      <c r="J189" s="30"/>
      <c r="K189" s="26"/>
      <c r="L189" s="26"/>
      <c r="M189" s="26"/>
      <c r="N189" s="3"/>
      <c r="O189" s="3"/>
      <c r="P189" s="3"/>
      <c r="Q189" s="3"/>
      <c r="R189" s="3"/>
    </row>
    <row r="190" spans="1:18" ht="18.5" x14ac:dyDescent="0.35">
      <c r="A190" s="18">
        <v>26</v>
      </c>
      <c r="B190" s="2" t="s">
        <v>28</v>
      </c>
      <c r="C190" s="3">
        <v>0.96</v>
      </c>
      <c r="D190" s="7">
        <f>(E190+F190)/2 - $R$16</f>
        <v>94.582999999999998</v>
      </c>
      <c r="E190" s="6">
        <v>94</v>
      </c>
      <c r="F190" s="9">
        <v>92</v>
      </c>
      <c r="G190" s="3">
        <v>221</v>
      </c>
      <c r="H190" s="3">
        <f t="shared" ref="H190:H201" si="28">_xlfn.RANK.AVG(D190,$D$165:$D$212,0)</f>
        <v>4</v>
      </c>
      <c r="I190" s="30">
        <f t="shared" ref="I190:I201" si="29">(L190+M190+K190)/3</f>
        <v>1379</v>
      </c>
      <c r="J190" s="30">
        <f t="shared" si="22"/>
        <v>6.2398190045248869</v>
      </c>
      <c r="K190" s="3">
        <v>1190</v>
      </c>
      <c r="L190" s="3">
        <v>1379</v>
      </c>
      <c r="M190" s="3">
        <v>1568</v>
      </c>
      <c r="N190" s="3">
        <f t="shared" ref="N190:N201" si="30">P190*$O$177/O190</f>
        <v>37.497507625685763</v>
      </c>
      <c r="O190" s="3">
        <v>5677</v>
      </c>
      <c r="P190" s="3">
        <f t="shared" ref="P190:P201" si="31">J190*($Q$177/Q190)</f>
        <v>5.2729273684332334</v>
      </c>
      <c r="Q190" s="122">
        <v>2945.8</v>
      </c>
      <c r="R190" s="3">
        <f t="shared" ref="R190:R201" si="32">_xlfn.RANK.AVG(Q190,$Q$165:$Q$212,0)</f>
        <v>6</v>
      </c>
    </row>
    <row r="191" spans="1:18" ht="18.5" x14ac:dyDescent="0.35">
      <c r="A191" s="38">
        <v>27</v>
      </c>
      <c r="B191" s="40" t="s">
        <v>136</v>
      </c>
      <c r="C191" s="3">
        <v>32</v>
      </c>
      <c r="D191" s="7">
        <f>(E191+F191)/2 - $R$48</f>
        <v>55.703000000000003</v>
      </c>
      <c r="E191" s="6">
        <v>60</v>
      </c>
      <c r="F191" s="9">
        <v>43</v>
      </c>
      <c r="G191" s="3">
        <v>2.72</v>
      </c>
      <c r="H191" s="3">
        <f t="shared" si="28"/>
        <v>22</v>
      </c>
      <c r="I191" s="30">
        <f t="shared" si="29"/>
        <v>76</v>
      </c>
      <c r="J191" s="30">
        <f>I191/G191</f>
        <v>27.941176470588232</v>
      </c>
      <c r="K191" s="3">
        <v>70</v>
      </c>
      <c r="L191" s="3">
        <v>74</v>
      </c>
      <c r="M191" s="3">
        <v>84</v>
      </c>
      <c r="N191" s="3">
        <f t="shared" si="30"/>
        <v>47.452911696647412</v>
      </c>
      <c r="O191" s="3">
        <v>34829</v>
      </c>
      <c r="P191" s="3">
        <f t="shared" si="31"/>
        <v>40.938729818001356</v>
      </c>
      <c r="Q191" s="122">
        <f>($G$223+$G$224)/2</f>
        <v>1699</v>
      </c>
      <c r="R191" s="3">
        <f t="shared" si="32"/>
        <v>32</v>
      </c>
    </row>
    <row r="192" spans="1:18" ht="18.5" x14ac:dyDescent="0.35">
      <c r="A192" s="56">
        <v>28</v>
      </c>
      <c r="B192" s="40" t="s">
        <v>146</v>
      </c>
      <c r="C192" s="7">
        <v>47.5</v>
      </c>
      <c r="D192" s="7">
        <f>(E192+F192)/2 -$R$58</f>
        <v>42.552999999999997</v>
      </c>
      <c r="E192" s="8">
        <v>42</v>
      </c>
      <c r="F192" s="9">
        <v>41</v>
      </c>
      <c r="G192" s="7">
        <v>8.6999999999999993</v>
      </c>
      <c r="H192" s="7">
        <f t="shared" si="28"/>
        <v>28</v>
      </c>
      <c r="I192" s="30">
        <f t="shared" si="29"/>
        <v>1928.6666666666667</v>
      </c>
      <c r="J192" s="34">
        <f>I192/G192</f>
        <v>221.68582375478931</v>
      </c>
      <c r="K192" s="3">
        <v>1640</v>
      </c>
      <c r="L192" s="7">
        <v>1900</v>
      </c>
      <c r="M192" s="7">
        <v>2246</v>
      </c>
      <c r="N192" s="3">
        <f t="shared" si="30"/>
        <v>196.01658054755535</v>
      </c>
      <c r="O192" s="3">
        <v>64987</v>
      </c>
      <c r="P192" s="3">
        <f t="shared" si="31"/>
        <v>315.5366357049362</v>
      </c>
      <c r="Q192" s="122">
        <f>($K$227+$K$228+$K$229+$K$230)/4</f>
        <v>1748.9250000000002</v>
      </c>
      <c r="R192" s="7">
        <f t="shared" si="32"/>
        <v>30</v>
      </c>
    </row>
    <row r="193" spans="1:53" ht="18.5" x14ac:dyDescent="0.35">
      <c r="A193" s="18">
        <v>29</v>
      </c>
      <c r="B193" s="2" t="s">
        <v>31</v>
      </c>
      <c r="C193" s="3">
        <v>29.4</v>
      </c>
      <c r="D193" s="7">
        <f>(E193+F193)/2 - $R$23</f>
        <v>86.078000000000003</v>
      </c>
      <c r="E193" s="6">
        <v>91</v>
      </c>
      <c r="F193" s="9">
        <v>84</v>
      </c>
      <c r="G193" s="3">
        <v>19.2</v>
      </c>
      <c r="H193" s="3">
        <f t="shared" si="28"/>
        <v>6</v>
      </c>
      <c r="I193" s="30">
        <f t="shared" si="29"/>
        <v>1374.3333333333333</v>
      </c>
      <c r="J193" s="30">
        <f t="shared" si="22"/>
        <v>71.579861111111114</v>
      </c>
      <c r="K193" s="3">
        <v>1372</v>
      </c>
      <c r="L193" s="3">
        <v>1374</v>
      </c>
      <c r="M193" s="3">
        <v>1377</v>
      </c>
      <c r="N193" s="3">
        <f t="shared" si="30"/>
        <v>130.09600854828005</v>
      </c>
      <c r="O193" s="3">
        <v>26176</v>
      </c>
      <c r="P193" s="3">
        <f t="shared" si="31"/>
        <v>84.352458937350534</v>
      </c>
      <c r="Q193" s="122">
        <v>2112.4</v>
      </c>
      <c r="R193" s="3">
        <f t="shared" si="32"/>
        <v>20</v>
      </c>
    </row>
    <row r="194" spans="1:53" ht="18.5" x14ac:dyDescent="0.35">
      <c r="A194" s="18">
        <v>30</v>
      </c>
      <c r="B194" s="2" t="s">
        <v>57</v>
      </c>
      <c r="C194" s="3">
        <v>18</v>
      </c>
      <c r="D194" s="7">
        <f>(E194+F194)/2 - $R$26</f>
        <v>82.433000000000007</v>
      </c>
      <c r="E194" s="6">
        <v>83</v>
      </c>
      <c r="F194" s="9">
        <v>87</v>
      </c>
      <c r="G194" s="3">
        <v>213</v>
      </c>
      <c r="H194" s="3">
        <f t="shared" si="28"/>
        <v>9</v>
      </c>
      <c r="I194" s="30">
        <f t="shared" si="29"/>
        <v>1332</v>
      </c>
      <c r="J194" s="30">
        <f t="shared" si="22"/>
        <v>6.253521126760563</v>
      </c>
      <c r="K194" s="3">
        <v>600</v>
      </c>
      <c r="L194" s="3">
        <v>1100</v>
      </c>
      <c r="M194" s="3">
        <v>2296</v>
      </c>
      <c r="N194" s="3">
        <f t="shared" si="30"/>
        <v>15.816227849741718</v>
      </c>
      <c r="O194" s="3">
        <v>16111</v>
      </c>
      <c r="P194" s="3">
        <f t="shared" si="31"/>
        <v>6.3118388666911596</v>
      </c>
      <c r="Q194" s="122">
        <f>($C$226+$C$227+$C$228)/3</f>
        <v>2466.3333333333335</v>
      </c>
      <c r="R194" s="3">
        <f t="shared" si="32"/>
        <v>15</v>
      </c>
    </row>
    <row r="195" spans="1:53" ht="18.5" x14ac:dyDescent="0.35">
      <c r="A195" s="18">
        <v>31</v>
      </c>
      <c r="B195" s="2" t="s">
        <v>32</v>
      </c>
      <c r="C195" s="3">
        <v>31.2</v>
      </c>
      <c r="D195" s="7">
        <f>(E195+F195)/2 - $R$29</f>
        <v>78.787999999999997</v>
      </c>
      <c r="E195" s="8">
        <v>85</v>
      </c>
      <c r="F195" s="9">
        <v>82</v>
      </c>
      <c r="G195" s="3">
        <v>84.3</v>
      </c>
      <c r="H195" s="3">
        <f t="shared" si="28"/>
        <v>10</v>
      </c>
      <c r="I195" s="30">
        <f t="shared" si="29"/>
        <v>3098.3333333333335</v>
      </c>
      <c r="J195" s="30">
        <f t="shared" si="22"/>
        <v>36.753657572162915</v>
      </c>
      <c r="K195" s="3">
        <v>832</v>
      </c>
      <c r="L195" s="3">
        <v>3400</v>
      </c>
      <c r="M195" s="3">
        <v>5063</v>
      </c>
      <c r="N195" s="3">
        <f t="shared" si="30"/>
        <v>58.906846794167251</v>
      </c>
      <c r="O195" s="3">
        <v>28270</v>
      </c>
      <c r="P195" s="3">
        <f t="shared" si="31"/>
        <v>41.249821873897304</v>
      </c>
      <c r="Q195" s="4">
        <v>2218</v>
      </c>
      <c r="R195" s="3">
        <f t="shared" si="32"/>
        <v>18</v>
      </c>
      <c r="AU195" s="177" t="s">
        <v>301</v>
      </c>
      <c r="AV195" s="177"/>
      <c r="AW195" s="177" t="s">
        <v>302</v>
      </c>
      <c r="AX195" s="177"/>
      <c r="AY195" s="177" t="s">
        <v>303</v>
      </c>
      <c r="AZ195" s="177"/>
      <c r="BA195" s="177" t="s">
        <v>304</v>
      </c>
    </row>
    <row r="196" spans="1:53" ht="18.5" x14ac:dyDescent="0.35">
      <c r="A196" s="18">
        <v>32</v>
      </c>
      <c r="B196" s="2" t="s">
        <v>53</v>
      </c>
      <c r="C196" s="3">
        <v>35.4</v>
      </c>
      <c r="D196" s="7">
        <f>(E196+F196)/2 - $R$52</f>
        <v>50.843000000000004</v>
      </c>
      <c r="E196" s="6">
        <v>61</v>
      </c>
      <c r="F196" s="9">
        <v>34</v>
      </c>
      <c r="G196" s="3">
        <v>6.95</v>
      </c>
      <c r="H196" s="3">
        <f t="shared" si="28"/>
        <v>24</v>
      </c>
      <c r="I196" s="30">
        <f t="shared" si="29"/>
        <v>1033.3333333333333</v>
      </c>
      <c r="J196" s="30">
        <f t="shared" si="22"/>
        <v>148.6810551558753</v>
      </c>
      <c r="K196" s="3">
        <v>1028</v>
      </c>
      <c r="L196" s="3">
        <v>1036</v>
      </c>
      <c r="M196" s="3">
        <v>1036</v>
      </c>
      <c r="N196" s="3">
        <f t="shared" si="30"/>
        <v>315.15255132986886</v>
      </c>
      <c r="O196" s="3">
        <v>23207</v>
      </c>
      <c r="P196" s="3">
        <f t="shared" si="31"/>
        <v>181.16334147562029</v>
      </c>
      <c r="Q196" s="122">
        <v>2043</v>
      </c>
      <c r="R196" s="3">
        <f t="shared" si="32"/>
        <v>22</v>
      </c>
      <c r="AO196" s="182" t="s">
        <v>300</v>
      </c>
      <c r="AP196" s="179">
        <f>CORREL(D165:D212,O165:O212)</f>
        <v>-0.64495209016238364</v>
      </c>
      <c r="AQ196" s="177"/>
      <c r="AR196" s="177"/>
      <c r="AS196" s="177"/>
      <c r="AT196" s="177"/>
      <c r="AU196" s="180">
        <f>AP196/SQRT((1-AP196^2)/(BA196-2))</f>
        <v>-5.2023449565740494</v>
      </c>
      <c r="AV196" s="180"/>
      <c r="AW196" s="181">
        <f>TDIST(ABS(AU196), (BA196-2), 2)</f>
        <v>7.0450196868346035E-6</v>
      </c>
      <c r="AX196" s="180"/>
      <c r="AY196" s="180">
        <f>_xlfn.T.INV.2T(0.05, (BA196-2))</f>
        <v>2.0243941639119702</v>
      </c>
      <c r="AZ196" s="180"/>
      <c r="BA196" s="177">
        <f>ROWS(D165:D212) - 8</f>
        <v>40</v>
      </c>
    </row>
    <row r="197" spans="1:53" ht="18.5" x14ac:dyDescent="0.35">
      <c r="A197" s="18">
        <v>33</v>
      </c>
      <c r="B197" s="40" t="s">
        <v>34</v>
      </c>
      <c r="C197" s="3">
        <v>26.6</v>
      </c>
      <c r="D197" s="7">
        <f>(E197+F197)/2 - $R$33</f>
        <v>73.927999999999997</v>
      </c>
      <c r="E197" s="6">
        <v>80</v>
      </c>
      <c r="F197" s="9">
        <v>83</v>
      </c>
      <c r="G197" s="3">
        <v>84</v>
      </c>
      <c r="H197" s="3">
        <f t="shared" si="28"/>
        <v>12</v>
      </c>
      <c r="I197" s="30">
        <f t="shared" si="29"/>
        <v>289.33333333333331</v>
      </c>
      <c r="J197" s="30">
        <f t="shared" si="22"/>
        <v>3.4444444444444442</v>
      </c>
      <c r="K197" s="3">
        <v>175</v>
      </c>
      <c r="L197" s="3">
        <v>303</v>
      </c>
      <c r="M197" s="3">
        <v>390</v>
      </c>
      <c r="N197" s="3">
        <f t="shared" si="30"/>
        <v>6.2120737653563145</v>
      </c>
      <c r="O197" s="3">
        <v>20069</v>
      </c>
      <c r="P197" s="3">
        <f t="shared" si="31"/>
        <v>3.0881104851734134</v>
      </c>
      <c r="Q197" s="122">
        <f>($G$225+$G$226+$G$227+$G$228)/4</f>
        <v>2776.5749999999998</v>
      </c>
      <c r="R197" s="3">
        <f t="shared" si="32"/>
        <v>7</v>
      </c>
    </row>
    <row r="198" spans="1:53" ht="18.5" x14ac:dyDescent="0.35">
      <c r="A198" s="38">
        <v>34</v>
      </c>
      <c r="B198" s="40" t="s">
        <v>45</v>
      </c>
      <c r="C198" s="3">
        <v>16.3</v>
      </c>
      <c r="D198" s="7">
        <f>(E198+F198)/2 - $R$60</f>
        <v>41.123000000000005</v>
      </c>
      <c r="E198" s="6">
        <v>40</v>
      </c>
      <c r="F198" s="9">
        <v>43</v>
      </c>
      <c r="G198" s="3">
        <v>51.3</v>
      </c>
      <c r="H198" s="3">
        <f t="shared" si="28"/>
        <v>29</v>
      </c>
      <c r="I198" s="30">
        <f t="shared" si="29"/>
        <v>5937.333333333333</v>
      </c>
      <c r="J198" s="30">
        <f t="shared" si="22"/>
        <v>115.73749187784276</v>
      </c>
      <c r="K198" s="3">
        <v>4350</v>
      </c>
      <c r="L198" s="3">
        <v>5600</v>
      </c>
      <c r="M198" s="3">
        <v>7862</v>
      </c>
      <c r="N198" s="3">
        <f t="shared" si="30"/>
        <v>125.09307626695848</v>
      </c>
      <c r="O198" s="3">
        <v>41415</v>
      </c>
      <c r="P198" s="3">
        <f t="shared" si="31"/>
        <v>128.32800162483181</v>
      </c>
      <c r="Q198" s="122">
        <f>($C$237+$C$238+$C$239)/3</f>
        <v>2245.1</v>
      </c>
      <c r="R198" s="3">
        <f t="shared" si="32"/>
        <v>17</v>
      </c>
      <c r="AJ198" s="19"/>
      <c r="AK198" s="19"/>
      <c r="AL198" s="19"/>
    </row>
    <row r="199" spans="1:53" ht="18.5" x14ac:dyDescent="0.35">
      <c r="A199" s="65">
        <v>35</v>
      </c>
      <c r="B199" s="40" t="s">
        <v>11</v>
      </c>
      <c r="C199" s="3">
        <v>40.799999999999997</v>
      </c>
      <c r="D199" s="7">
        <f>(E199+F199)/2 - $R$35</f>
        <v>71.498000000000005</v>
      </c>
      <c r="E199" s="13">
        <v>81</v>
      </c>
      <c r="F199" s="9">
        <v>70</v>
      </c>
      <c r="G199" s="3">
        <v>5.85</v>
      </c>
      <c r="H199" s="3">
        <f t="shared" si="28"/>
        <v>14</v>
      </c>
      <c r="I199" s="30">
        <f t="shared" si="29"/>
        <v>193</v>
      </c>
      <c r="J199" s="30">
        <f t="shared" si="22"/>
        <v>32.991452991452995</v>
      </c>
      <c r="K199" s="3">
        <v>129</v>
      </c>
      <c r="L199" s="3">
        <v>193</v>
      </c>
      <c r="M199" s="3">
        <v>257</v>
      </c>
      <c r="N199" s="3">
        <f t="shared" si="30"/>
        <v>16.690329497421605</v>
      </c>
      <c r="O199" s="3">
        <v>98225</v>
      </c>
      <c r="P199" s="3">
        <f t="shared" si="31"/>
        <v>40.608546106963836</v>
      </c>
      <c r="Q199" s="122">
        <v>2022.4</v>
      </c>
      <c r="R199" s="3">
        <f t="shared" si="32"/>
        <v>24</v>
      </c>
    </row>
    <row r="200" spans="1:53" ht="18.5" x14ac:dyDescent="0.35">
      <c r="A200" s="18">
        <v>36</v>
      </c>
      <c r="B200" s="2" t="s">
        <v>36</v>
      </c>
      <c r="C200" s="3">
        <v>15.6</v>
      </c>
      <c r="D200" s="7">
        <f>(E200+F200)/2 - $R$46</f>
        <v>58.132999999999996</v>
      </c>
      <c r="E200" s="6">
        <v>58</v>
      </c>
      <c r="F200" s="9">
        <v>46</v>
      </c>
      <c r="G200" s="3">
        <v>43.7</v>
      </c>
      <c r="H200" s="3">
        <f t="shared" si="28"/>
        <v>20</v>
      </c>
      <c r="I200" s="30">
        <f t="shared" si="29"/>
        <v>1092</v>
      </c>
      <c r="J200" s="30">
        <f t="shared" si="22"/>
        <v>24.988558352402745</v>
      </c>
      <c r="K200" s="3">
        <v>531</v>
      </c>
      <c r="L200" s="3">
        <v>742</v>
      </c>
      <c r="M200" s="3">
        <v>2003</v>
      </c>
      <c r="N200" s="3">
        <f t="shared" si="30"/>
        <v>136.44417248783603</v>
      </c>
      <c r="O200" s="3">
        <v>9125</v>
      </c>
      <c r="P200" s="3">
        <f t="shared" si="31"/>
        <v>30.840283221904429</v>
      </c>
      <c r="Q200" s="122">
        <f>($C$246+$C$247+$C$248)/3</f>
        <v>2017</v>
      </c>
      <c r="R200" s="3">
        <f t="shared" si="32"/>
        <v>25</v>
      </c>
    </row>
    <row r="201" spans="1:53" ht="18.5" x14ac:dyDescent="0.35">
      <c r="A201" s="56">
        <v>37</v>
      </c>
      <c r="B201" s="40" t="s">
        <v>176</v>
      </c>
      <c r="C201" s="3">
        <v>28</v>
      </c>
      <c r="D201" s="7">
        <f>(E201+F201)/2 -$R$54</f>
        <v>48.412999999999997</v>
      </c>
      <c r="E201" s="6">
        <v>42</v>
      </c>
      <c r="F201" s="9">
        <v>51</v>
      </c>
      <c r="G201" s="3">
        <v>8.6999999999999993</v>
      </c>
      <c r="H201" s="3">
        <f t="shared" si="28"/>
        <v>25</v>
      </c>
      <c r="I201" s="30">
        <f t="shared" si="29"/>
        <v>1026.6666666666667</v>
      </c>
      <c r="J201" s="30">
        <f t="shared" si="22"/>
        <v>118.00766283524906</v>
      </c>
      <c r="K201" s="3">
        <v>910</v>
      </c>
      <c r="L201" s="3">
        <v>1100</v>
      </c>
      <c r="M201" s="3">
        <v>1070</v>
      </c>
      <c r="N201" s="3">
        <f t="shared" si="30"/>
        <v>93.418896829013633</v>
      </c>
      <c r="O201" s="3">
        <v>37855</v>
      </c>
      <c r="P201" s="3">
        <f t="shared" si="31"/>
        <v>87.59684772391843</v>
      </c>
      <c r="Q201" s="122">
        <f>($C$253+$C$254)/2</f>
        <v>3353.55</v>
      </c>
      <c r="R201" s="3">
        <f t="shared" si="32"/>
        <v>2</v>
      </c>
    </row>
    <row r="202" spans="1:53" ht="18.5" x14ac:dyDescent="0.35">
      <c r="A202" s="47">
        <v>38</v>
      </c>
      <c r="B202" s="2"/>
      <c r="C202" s="3"/>
      <c r="D202" s="7"/>
      <c r="E202" s="6"/>
      <c r="F202" s="9"/>
      <c r="G202" s="3"/>
      <c r="H202" s="3"/>
      <c r="I202" s="30"/>
      <c r="J202" s="30"/>
      <c r="K202" s="26"/>
      <c r="L202" s="26"/>
      <c r="M202" s="26"/>
      <c r="N202" s="3"/>
      <c r="O202" s="3"/>
      <c r="P202" s="3"/>
      <c r="Q202" s="3"/>
      <c r="R202" s="3"/>
    </row>
    <row r="203" spans="1:53" ht="18.5" x14ac:dyDescent="0.35">
      <c r="A203" s="47">
        <v>39</v>
      </c>
      <c r="B203" s="45"/>
      <c r="C203" s="3"/>
      <c r="D203" s="7"/>
      <c r="E203" s="4"/>
      <c r="F203" s="9"/>
      <c r="G203" s="3"/>
      <c r="H203" s="3"/>
      <c r="I203" s="30"/>
      <c r="J203" s="30"/>
      <c r="K203" s="26"/>
      <c r="L203" s="26"/>
      <c r="M203" s="26"/>
      <c r="N203" s="3"/>
      <c r="O203" s="3"/>
      <c r="P203" s="3"/>
      <c r="Q203" s="3"/>
      <c r="R203" s="3"/>
    </row>
    <row r="204" spans="1:53" ht="18.5" x14ac:dyDescent="0.35">
      <c r="A204" s="18">
        <v>40</v>
      </c>
      <c r="B204" s="2" t="s">
        <v>51</v>
      </c>
      <c r="C204" s="3">
        <v>43.8</v>
      </c>
      <c r="D204" s="7">
        <f>(E204+F204)/2 - $R$58</f>
        <v>43.552999999999997</v>
      </c>
      <c r="E204" s="6">
        <v>43</v>
      </c>
      <c r="F204" s="9">
        <v>42</v>
      </c>
      <c r="G204" s="3">
        <v>37.700000000000003</v>
      </c>
      <c r="H204" s="3">
        <f t="shared" ref="H204:H212" si="33">_xlfn.RANK.AVG(D204,$D$165:$D$212,0)</f>
        <v>27</v>
      </c>
      <c r="I204" s="30">
        <f t="shared" ref="I204:I212" si="34">(L204+M204+K204)/3</f>
        <v>2909.3333333333335</v>
      </c>
      <c r="J204" s="30">
        <f t="shared" si="22"/>
        <v>77.170645446507507</v>
      </c>
      <c r="K204" s="3">
        <v>2715</v>
      </c>
      <c r="L204" s="3">
        <v>2900</v>
      </c>
      <c r="M204" s="3">
        <v>3113</v>
      </c>
      <c r="N204" s="3">
        <f t="shared" ref="N204:N212" si="35">P204*$O$177/O204</f>
        <v>76.38607573093438</v>
      </c>
      <c r="O204" s="3">
        <v>49935</v>
      </c>
      <c r="P204" s="3">
        <f t="shared" ref="P204:P212" si="36">J204*($Q$177/Q204)</f>
        <v>94.482145392093543</v>
      </c>
      <c r="Q204" s="4">
        <f>($O$223+$O$224+$O$225+$O$226)/4</f>
        <v>2033.2249999999999</v>
      </c>
      <c r="R204" s="3">
        <f t="shared" ref="R204:R212" si="37">_xlfn.RANK.AVG(Q204,$Q$165:$Q$212,0)</f>
        <v>23</v>
      </c>
    </row>
    <row r="205" spans="1:53" ht="18.5" x14ac:dyDescent="0.35">
      <c r="A205" s="38">
        <v>41</v>
      </c>
      <c r="B205" s="40" t="s">
        <v>139</v>
      </c>
      <c r="C205" s="3">
        <v>20.3</v>
      </c>
      <c r="D205" s="7">
        <f>(E205+F205)/2 - $R$34</f>
        <v>72.713000000000008</v>
      </c>
      <c r="E205" s="4">
        <v>68</v>
      </c>
      <c r="F205" s="9">
        <v>85</v>
      </c>
      <c r="G205" s="3">
        <v>59.3</v>
      </c>
      <c r="H205" s="3">
        <f t="shared" si="33"/>
        <v>13</v>
      </c>
      <c r="I205" s="30">
        <f t="shared" si="34"/>
        <v>2136.3333333333335</v>
      </c>
      <c r="J205" s="30">
        <f>I205/G205</f>
        <v>36.025857223159079</v>
      </c>
      <c r="K205" s="3">
        <v>1650</v>
      </c>
      <c r="L205" s="3">
        <v>2000</v>
      </c>
      <c r="M205" s="3">
        <v>2759</v>
      </c>
      <c r="N205" s="3">
        <f t="shared" si="35"/>
        <v>86.192310415340259</v>
      </c>
      <c r="O205" s="3">
        <v>13840</v>
      </c>
      <c r="P205" s="3">
        <f t="shared" si="36"/>
        <v>29.54847727696389</v>
      </c>
      <c r="Q205" s="122">
        <f>($K$231+$K$232+$K$233+$K$234)/4</f>
        <v>3035.0250000000001</v>
      </c>
      <c r="R205" s="3">
        <f t="shared" si="37"/>
        <v>4</v>
      </c>
    </row>
    <row r="206" spans="1:53" ht="18.5" x14ac:dyDescent="0.35">
      <c r="A206" s="18">
        <v>42</v>
      </c>
      <c r="B206" s="2" t="s">
        <v>38</v>
      </c>
      <c r="C206" s="3">
        <v>51</v>
      </c>
      <c r="D206" s="7">
        <f>(E206+F206)/2 - $R$65</f>
        <v>35.048000000000002</v>
      </c>
      <c r="E206" s="6">
        <v>36</v>
      </c>
      <c r="F206" s="9">
        <v>33</v>
      </c>
      <c r="G206" s="3">
        <v>11.6</v>
      </c>
      <c r="H206" s="3">
        <f t="shared" si="33"/>
        <v>34</v>
      </c>
      <c r="I206" s="30">
        <f t="shared" si="34"/>
        <v>3749.3333333333335</v>
      </c>
      <c r="J206" s="30">
        <f t="shared" si="22"/>
        <v>323.21839080459773</v>
      </c>
      <c r="K206" s="3">
        <v>3422</v>
      </c>
      <c r="L206" s="3">
        <v>3800</v>
      </c>
      <c r="M206" s="3">
        <v>4026</v>
      </c>
      <c r="N206" s="3">
        <f t="shared" si="35"/>
        <v>451.8659770976293</v>
      </c>
      <c r="O206" s="3">
        <v>48258</v>
      </c>
      <c r="P206" s="3">
        <f t="shared" si="36"/>
        <v>540.14387364141078</v>
      </c>
      <c r="Q206" s="122">
        <v>1489.6</v>
      </c>
      <c r="R206" s="3">
        <f t="shared" si="37"/>
        <v>38</v>
      </c>
    </row>
    <row r="207" spans="1:53" ht="18.5" x14ac:dyDescent="0.35">
      <c r="A207" s="18">
        <v>43</v>
      </c>
      <c r="B207" s="2" t="s">
        <v>39</v>
      </c>
      <c r="C207" s="3">
        <v>48.6</v>
      </c>
      <c r="D207" s="7">
        <f>(E207+F207)/2 - $R$66</f>
        <v>33.832999999999998</v>
      </c>
      <c r="E207" s="8">
        <v>34</v>
      </c>
      <c r="F207" s="9">
        <v>33</v>
      </c>
      <c r="G207" s="3">
        <v>17.100000000000001</v>
      </c>
      <c r="H207" s="3">
        <f t="shared" si="33"/>
        <v>35</v>
      </c>
      <c r="I207" s="30">
        <f t="shared" si="34"/>
        <v>3050</v>
      </c>
      <c r="J207" s="30">
        <f t="shared" si="22"/>
        <v>178.36257309941519</v>
      </c>
      <c r="K207" s="3">
        <v>2100</v>
      </c>
      <c r="L207" s="3">
        <v>2900</v>
      </c>
      <c r="M207" s="3">
        <v>4150</v>
      </c>
      <c r="N207" s="3">
        <f t="shared" si="35"/>
        <v>214.54530811935737</v>
      </c>
      <c r="O207" s="3">
        <v>56570</v>
      </c>
      <c r="P207" s="3">
        <f t="shared" si="36"/>
        <v>300.63233708137147</v>
      </c>
      <c r="Q207" s="122">
        <v>1476.9</v>
      </c>
      <c r="R207" s="3">
        <f t="shared" si="37"/>
        <v>39</v>
      </c>
    </row>
    <row r="208" spans="1:53" ht="18.5" x14ac:dyDescent="0.35">
      <c r="A208" s="18">
        <v>44</v>
      </c>
      <c r="B208" s="2" t="s">
        <v>40</v>
      </c>
      <c r="C208" s="3">
        <v>28.2</v>
      </c>
      <c r="D208" s="7">
        <f>(E208+F208)/2 - $R$67</f>
        <v>32.618000000000002</v>
      </c>
      <c r="E208" s="6">
        <v>40</v>
      </c>
      <c r="F208" s="9">
        <v>24</v>
      </c>
      <c r="G208" s="3">
        <v>126</v>
      </c>
      <c r="H208" s="3">
        <f t="shared" si="33"/>
        <v>36</v>
      </c>
      <c r="I208" s="30">
        <f t="shared" si="34"/>
        <v>49083.333333333336</v>
      </c>
      <c r="J208" s="30">
        <f t="shared" si="22"/>
        <v>389.55026455026456</v>
      </c>
      <c r="K208" s="3">
        <v>42750</v>
      </c>
      <c r="L208" s="3">
        <v>49000</v>
      </c>
      <c r="M208" s="3">
        <v>55500</v>
      </c>
      <c r="N208" s="3">
        <f t="shared" si="35"/>
        <v>467.76570302157131</v>
      </c>
      <c r="O208" s="3">
        <v>44549</v>
      </c>
      <c r="P208" s="3">
        <f t="shared" si="36"/>
        <v>516.1748359938565</v>
      </c>
      <c r="Q208" s="122">
        <f>($C$234+$C$235+$C$236)/3</f>
        <v>1878.6666666666667</v>
      </c>
      <c r="R208" s="3">
        <f t="shared" si="37"/>
        <v>27</v>
      </c>
    </row>
    <row r="209" spans="1:18" ht="18.5" x14ac:dyDescent="0.35">
      <c r="A209" s="56">
        <v>45</v>
      </c>
      <c r="B209" s="40" t="s">
        <v>175</v>
      </c>
      <c r="C209" s="3">
        <v>15.9</v>
      </c>
      <c r="D209" s="7">
        <f>(E209+F209)/2 - $R$47</f>
        <v>56.918000000000006</v>
      </c>
      <c r="E209" s="6">
        <v>70</v>
      </c>
      <c r="F209" s="9">
        <v>34</v>
      </c>
      <c r="G209" s="3">
        <v>146</v>
      </c>
      <c r="H209" s="3">
        <f t="shared" si="33"/>
        <v>21</v>
      </c>
      <c r="I209" s="30">
        <f t="shared" si="34"/>
        <v>286.33333333333331</v>
      </c>
      <c r="J209" s="30">
        <f t="shared" si="22"/>
        <v>1.9611872146118721</v>
      </c>
      <c r="K209" s="3">
        <v>77</v>
      </c>
      <c r="L209" s="3">
        <v>236</v>
      </c>
      <c r="M209" s="3">
        <v>546</v>
      </c>
      <c r="N209" s="3">
        <f t="shared" si="35"/>
        <v>3.4494312893509482</v>
      </c>
      <c r="O209" s="3">
        <v>29032</v>
      </c>
      <c r="P209" s="3">
        <f t="shared" si="36"/>
        <v>2.4805897597888764</v>
      </c>
      <c r="Q209" s="122">
        <f>($G$231+$G$232+$G$233+$G$234+$G$235+$K$235+$K236+$K$237+$K$238+$K$239)/10</f>
        <v>1968.1</v>
      </c>
      <c r="R209" s="3">
        <f t="shared" si="37"/>
        <v>26</v>
      </c>
    </row>
    <row r="210" spans="1:18" ht="18.5" x14ac:dyDescent="0.35">
      <c r="A210" s="18">
        <v>46</v>
      </c>
      <c r="B210" s="2" t="s">
        <v>42</v>
      </c>
      <c r="C210" s="3">
        <v>45.6</v>
      </c>
      <c r="D210" s="7">
        <f>(E210+F210)/2 - $R$73</f>
        <v>25.327999999999999</v>
      </c>
      <c r="E210" s="6">
        <v>28</v>
      </c>
      <c r="F210" s="9">
        <v>21</v>
      </c>
      <c r="G210" s="3">
        <v>10.7</v>
      </c>
      <c r="H210" s="3">
        <f t="shared" si="33"/>
        <v>39</v>
      </c>
      <c r="I210" s="30">
        <f t="shared" si="34"/>
        <v>2134</v>
      </c>
      <c r="J210" s="30">
        <f t="shared" si="22"/>
        <v>199.43925233644862</v>
      </c>
      <c r="K210" s="3">
        <v>2131</v>
      </c>
      <c r="L210" s="3">
        <v>2193</v>
      </c>
      <c r="M210" s="3">
        <v>2078</v>
      </c>
      <c r="N210" s="3">
        <f t="shared" si="35"/>
        <v>321.11056210711672</v>
      </c>
      <c r="O210" s="3">
        <v>37423</v>
      </c>
      <c r="P210" s="3">
        <f t="shared" si="36"/>
        <v>297.66219726374447</v>
      </c>
      <c r="Q210" s="122">
        <v>1667.9</v>
      </c>
      <c r="R210" s="3">
        <f t="shared" si="37"/>
        <v>33</v>
      </c>
    </row>
    <row r="211" spans="1:18" ht="18.5" x14ac:dyDescent="0.35">
      <c r="A211" s="38">
        <v>47</v>
      </c>
      <c r="B211" s="40" t="s">
        <v>140</v>
      </c>
      <c r="C211" s="7">
        <v>39.799999999999997</v>
      </c>
      <c r="D211" s="7">
        <f>(E211+F211)/2 - $R$41</f>
        <v>64.207999999999998</v>
      </c>
      <c r="E211" s="41">
        <v>66</v>
      </c>
      <c r="F211" s="9">
        <v>70</v>
      </c>
      <c r="G211" s="3">
        <v>19.100000000000001</v>
      </c>
      <c r="H211" s="3">
        <f t="shared" si="33"/>
        <v>18</v>
      </c>
      <c r="I211" s="30">
        <f t="shared" si="34"/>
        <v>1849</v>
      </c>
      <c r="J211" s="30">
        <f t="shared" si="22"/>
        <v>96.806282722513089</v>
      </c>
      <c r="K211" s="3">
        <v>1610</v>
      </c>
      <c r="L211" s="3">
        <v>1800</v>
      </c>
      <c r="M211" s="3">
        <v>2137</v>
      </c>
      <c r="N211" s="3">
        <f t="shared" si="35"/>
        <v>147.82846098700938</v>
      </c>
      <c r="O211" s="3">
        <v>25978</v>
      </c>
      <c r="P211" s="3">
        <f t="shared" si="36"/>
        <v>95.124910443648389</v>
      </c>
      <c r="Q211" s="122">
        <f>($O$227+$O$228+$O$229)/3</f>
        <v>2533.3333333333335</v>
      </c>
      <c r="R211" s="3">
        <f t="shared" si="37"/>
        <v>13</v>
      </c>
    </row>
    <row r="212" spans="1:18" ht="18.5" x14ac:dyDescent="0.35">
      <c r="A212" s="18">
        <v>48</v>
      </c>
      <c r="B212" s="2" t="s">
        <v>58</v>
      </c>
      <c r="C212" s="3">
        <v>14.4</v>
      </c>
      <c r="D212" s="7">
        <v>100</v>
      </c>
      <c r="E212" s="8">
        <v>95</v>
      </c>
      <c r="F212" s="9">
        <v>97</v>
      </c>
      <c r="G212" s="7">
        <v>36.9</v>
      </c>
      <c r="H212" s="7">
        <f t="shared" si="33"/>
        <v>1.5</v>
      </c>
      <c r="I212" s="30">
        <f t="shared" si="34"/>
        <v>180</v>
      </c>
      <c r="J212" s="34">
        <f t="shared" si="22"/>
        <v>4.8780487804878048</v>
      </c>
      <c r="K212" s="3">
        <v>180</v>
      </c>
      <c r="L212" s="7">
        <v>180</v>
      </c>
      <c r="M212" s="7">
        <v>180</v>
      </c>
      <c r="N212" s="3">
        <f t="shared" si="35"/>
        <v>17.694337650500515</v>
      </c>
      <c r="O212" s="3">
        <v>8936</v>
      </c>
      <c r="P212" s="3">
        <f t="shared" si="36"/>
        <v>3.9165886711964681</v>
      </c>
      <c r="Q212" s="122">
        <f>($G$243+$G$244+$G$245+$G$246)/4</f>
        <v>3100.4250000000002</v>
      </c>
      <c r="R212" s="7">
        <f t="shared" si="37"/>
        <v>3</v>
      </c>
    </row>
    <row r="213" spans="1:18" x14ac:dyDescent="0.35">
      <c r="F213" s="12" t="s">
        <v>141</v>
      </c>
    </row>
    <row r="214" spans="1:18" x14ac:dyDescent="0.35">
      <c r="C214" s="32"/>
      <c r="F214" s="10" t="s">
        <v>142</v>
      </c>
    </row>
    <row r="215" spans="1:18" x14ac:dyDescent="0.35">
      <c r="A215" s="165" t="s">
        <v>285</v>
      </c>
      <c r="B215" s="20" t="s">
        <v>284</v>
      </c>
      <c r="C215" s="33"/>
      <c r="I215" s="63"/>
      <c r="J215" s="23"/>
      <c r="K215" s="23"/>
      <c r="L215" s="23"/>
      <c r="M215" s="63"/>
      <c r="N215" s="23"/>
      <c r="O215" s="23"/>
    </row>
    <row r="216" spans="1:18" x14ac:dyDescent="0.35">
      <c r="A216" s="99" t="s">
        <v>248</v>
      </c>
      <c r="B216" s="33" t="s">
        <v>95</v>
      </c>
      <c r="C216" s="20"/>
      <c r="I216" s="63"/>
      <c r="J216" s="23"/>
      <c r="K216" s="23"/>
      <c r="L216" s="23"/>
      <c r="M216" s="23"/>
      <c r="N216" s="23"/>
      <c r="O216" s="23"/>
    </row>
    <row r="217" spans="1:18" x14ac:dyDescent="0.35">
      <c r="A217" s="100" t="s">
        <v>249</v>
      </c>
      <c r="B217" s="20" t="s">
        <v>67</v>
      </c>
      <c r="C217" s="20"/>
      <c r="I217" s="63"/>
      <c r="J217" s="23"/>
      <c r="K217" s="23"/>
      <c r="L217" s="23"/>
      <c r="M217" s="23"/>
      <c r="N217" s="23"/>
      <c r="O217" s="23"/>
    </row>
    <row r="218" spans="1:18" x14ac:dyDescent="0.35">
      <c r="A218" s="97" t="s">
        <v>250</v>
      </c>
      <c r="B218" s="20" t="s">
        <v>82</v>
      </c>
      <c r="C218" s="20"/>
      <c r="I218" s="63"/>
      <c r="J218" s="23"/>
      <c r="K218" s="23"/>
      <c r="L218" s="23"/>
      <c r="M218" s="64"/>
      <c r="N218" s="23"/>
      <c r="O218" s="23"/>
    </row>
    <row r="219" spans="1:18" x14ac:dyDescent="0.35">
      <c r="A219" s="89" t="s">
        <v>251</v>
      </c>
      <c r="B219" s="20" t="s">
        <v>193</v>
      </c>
      <c r="I219" s="63"/>
      <c r="J219" s="23"/>
      <c r="K219" s="23"/>
      <c r="L219" s="23"/>
      <c r="M219" s="23"/>
      <c r="N219" s="23"/>
      <c r="O219" s="23"/>
    </row>
    <row r="220" spans="1:18" x14ac:dyDescent="0.35">
      <c r="A220" s="87" t="s">
        <v>110</v>
      </c>
      <c r="B220" s="20" t="s">
        <v>111</v>
      </c>
      <c r="I220" s="63"/>
      <c r="J220" s="23"/>
      <c r="K220" s="23"/>
      <c r="L220" s="23"/>
      <c r="M220" s="23"/>
      <c r="N220" s="23"/>
      <c r="O220" s="23"/>
    </row>
    <row r="221" spans="1:18" x14ac:dyDescent="0.35">
      <c r="A221" t="s">
        <v>268</v>
      </c>
      <c r="B221" s="25" t="s">
        <v>108</v>
      </c>
      <c r="I221" s="63"/>
      <c r="J221" s="23"/>
      <c r="K221" s="23"/>
      <c r="L221" s="23"/>
      <c r="M221" s="23"/>
      <c r="N221" s="23"/>
      <c r="O221" s="23"/>
    </row>
    <row r="222" spans="1:18" ht="15.5" x14ac:dyDescent="0.35">
      <c r="A222" s="119" t="s">
        <v>273</v>
      </c>
      <c r="B222" s="118"/>
      <c r="C222" s="118"/>
      <c r="D222" s="118"/>
      <c r="E222" s="118"/>
      <c r="F222" s="118"/>
      <c r="G222" s="118"/>
      <c r="H222" s="118"/>
      <c r="I222" s="120"/>
      <c r="J222" s="121"/>
      <c r="K222" s="121"/>
      <c r="L222" s="121"/>
      <c r="M222" s="120"/>
      <c r="N222" s="121"/>
      <c r="O222" s="121"/>
    </row>
    <row r="223" spans="1:18" x14ac:dyDescent="0.35">
      <c r="A223" s="63" t="s">
        <v>16</v>
      </c>
      <c r="B223" s="23" t="s">
        <v>68</v>
      </c>
      <c r="C223" s="23">
        <v>3097.9</v>
      </c>
      <c r="E223" s="63" t="s">
        <v>136</v>
      </c>
      <c r="F223" s="23" t="s">
        <v>155</v>
      </c>
      <c r="G223" s="23">
        <v>1588</v>
      </c>
      <c r="I223" s="63" t="s">
        <v>127</v>
      </c>
      <c r="J223" s="23" t="s">
        <v>147</v>
      </c>
      <c r="K223" s="23">
        <v>2886.1</v>
      </c>
      <c r="L223" s="23"/>
      <c r="M223" s="64" t="s">
        <v>51</v>
      </c>
      <c r="N223" s="23" t="s">
        <v>96</v>
      </c>
      <c r="O223" s="23">
        <v>1937.6</v>
      </c>
    </row>
    <row r="224" spans="1:18" x14ac:dyDescent="0.35">
      <c r="A224" s="63"/>
      <c r="B224" s="23" t="s">
        <v>69</v>
      </c>
      <c r="C224" s="23">
        <v>2497.1</v>
      </c>
      <c r="E224" s="23"/>
      <c r="F224" s="23" t="s">
        <v>156</v>
      </c>
      <c r="G224" s="23">
        <v>1810</v>
      </c>
      <c r="I224" s="23"/>
      <c r="J224" s="23" t="s">
        <v>148</v>
      </c>
      <c r="K224" s="23">
        <v>2760.2</v>
      </c>
      <c r="L224" s="23"/>
      <c r="M224" s="23"/>
      <c r="N224" s="23" t="s">
        <v>97</v>
      </c>
      <c r="O224" s="23">
        <v>2344.8000000000002</v>
      </c>
    </row>
    <row r="225" spans="1:32" x14ac:dyDescent="0.35">
      <c r="A225" s="63"/>
      <c r="B225" s="23" t="s">
        <v>70</v>
      </c>
      <c r="C225" s="23">
        <v>3500.6</v>
      </c>
      <c r="E225" s="57" t="s">
        <v>34</v>
      </c>
      <c r="F225" s="59" t="s">
        <v>157</v>
      </c>
      <c r="G225" s="60">
        <v>3009</v>
      </c>
      <c r="I225" s="23"/>
      <c r="J225" s="23" t="s">
        <v>149</v>
      </c>
      <c r="K225" s="23">
        <v>2337.5</v>
      </c>
      <c r="L225" s="23"/>
      <c r="M225" s="23"/>
      <c r="N225" s="23" t="s">
        <v>98</v>
      </c>
      <c r="O225" s="23">
        <v>1799.5</v>
      </c>
    </row>
    <row r="226" spans="1:32" x14ac:dyDescent="0.35">
      <c r="A226" s="63" t="s">
        <v>57</v>
      </c>
      <c r="B226" s="23" t="s">
        <v>71</v>
      </c>
      <c r="C226" s="23">
        <v>2672</v>
      </c>
      <c r="F226" s="61" t="s">
        <v>158</v>
      </c>
      <c r="G226" s="60">
        <v>3252.5</v>
      </c>
      <c r="I226" s="23"/>
      <c r="J226" s="23" t="s">
        <v>150</v>
      </c>
      <c r="K226" s="23">
        <v>2658</v>
      </c>
      <c r="L226" s="23"/>
      <c r="M226" s="23"/>
      <c r="N226" s="23" t="s">
        <v>99</v>
      </c>
      <c r="O226" s="23">
        <v>2051</v>
      </c>
    </row>
    <row r="227" spans="1:32" x14ac:dyDescent="0.35">
      <c r="A227" s="63"/>
      <c r="B227" s="23" t="s">
        <v>72</v>
      </c>
      <c r="C227" s="23">
        <v>2626</v>
      </c>
      <c r="F227" s="61" t="s">
        <v>159</v>
      </c>
      <c r="G227" s="60">
        <v>3082.4</v>
      </c>
      <c r="I227" s="63" t="s">
        <v>146</v>
      </c>
      <c r="J227" s="23" t="s">
        <v>151</v>
      </c>
      <c r="K227" s="23">
        <v>1482</v>
      </c>
      <c r="L227" s="23"/>
      <c r="M227" s="29" t="s">
        <v>140</v>
      </c>
      <c r="N227" s="61" t="s">
        <v>172</v>
      </c>
      <c r="O227" s="60">
        <v>3077</v>
      </c>
    </row>
    <row r="228" spans="1:32" x14ac:dyDescent="0.35">
      <c r="A228" s="63"/>
      <c r="B228" s="23" t="s">
        <v>73</v>
      </c>
      <c r="C228" s="23">
        <v>2101</v>
      </c>
      <c r="E228" s="1"/>
      <c r="F228" s="59" t="s">
        <v>160</v>
      </c>
      <c r="G228" s="60">
        <v>1762.4</v>
      </c>
      <c r="I228" s="23"/>
      <c r="J228" s="23" t="s">
        <v>152</v>
      </c>
      <c r="K228" s="23">
        <v>1791.9</v>
      </c>
      <c r="L228" s="23"/>
      <c r="N228" s="61" t="s">
        <v>173</v>
      </c>
      <c r="O228" s="60">
        <v>2807</v>
      </c>
    </row>
    <row r="229" spans="1:32" x14ac:dyDescent="0.35">
      <c r="A229" s="63" t="s">
        <v>2</v>
      </c>
      <c r="B229" s="23" t="s">
        <v>74</v>
      </c>
      <c r="C229" s="23">
        <v>2684.6</v>
      </c>
      <c r="E229" s="31" t="s">
        <v>126</v>
      </c>
      <c r="F229" s="61" t="s">
        <v>165</v>
      </c>
      <c r="G229" s="60">
        <v>1771</v>
      </c>
      <c r="I229" s="23"/>
      <c r="J229" s="23" t="s">
        <v>153</v>
      </c>
      <c r="K229" s="23">
        <v>1694.2</v>
      </c>
      <c r="L229" s="23"/>
      <c r="N229" s="61" t="s">
        <v>174</v>
      </c>
      <c r="O229" s="60">
        <v>1716</v>
      </c>
    </row>
    <row r="230" spans="1:32" x14ac:dyDescent="0.35">
      <c r="A230" s="63"/>
      <c r="B230" s="23" t="s">
        <v>75</v>
      </c>
      <c r="C230" s="23">
        <v>2360.9</v>
      </c>
      <c r="F230" s="61" t="s">
        <v>166</v>
      </c>
      <c r="G230" s="60">
        <v>1718</v>
      </c>
      <c r="I230" s="23"/>
      <c r="J230" s="23" t="s">
        <v>154</v>
      </c>
      <c r="K230" s="23">
        <v>2027.6</v>
      </c>
      <c r="L230" s="23"/>
      <c r="M230" s="63"/>
      <c r="N230" s="23"/>
      <c r="O230" s="23"/>
    </row>
    <row r="231" spans="1:32" x14ac:dyDescent="0.35">
      <c r="A231" s="63"/>
      <c r="B231" s="23" t="s">
        <v>76</v>
      </c>
      <c r="C231" s="23">
        <v>2583.5</v>
      </c>
      <c r="E231" s="31" t="s">
        <v>323</v>
      </c>
      <c r="F231" s="61" t="s">
        <v>179</v>
      </c>
      <c r="G231" s="60">
        <v>1636</v>
      </c>
      <c r="I231" s="57" t="s">
        <v>168</v>
      </c>
      <c r="J231" s="15" t="s">
        <v>161</v>
      </c>
      <c r="K231" s="60">
        <v>3218.8</v>
      </c>
      <c r="L231" s="23"/>
      <c r="M231" s="23"/>
      <c r="N231" s="23"/>
      <c r="O231" s="23"/>
    </row>
    <row r="232" spans="1:32" x14ac:dyDescent="0.35">
      <c r="A232" s="63" t="s">
        <v>15</v>
      </c>
      <c r="B232" s="23" t="s">
        <v>77</v>
      </c>
      <c r="C232" s="23">
        <v>1914.2</v>
      </c>
      <c r="E232" s="36"/>
      <c r="F232" s="59" t="s">
        <v>180</v>
      </c>
      <c r="G232" s="60">
        <v>1712</v>
      </c>
      <c r="I232" s="61"/>
      <c r="J232" s="15" t="s">
        <v>162</v>
      </c>
      <c r="K232" s="60">
        <v>3094</v>
      </c>
      <c r="L232" s="23"/>
      <c r="M232" s="23"/>
      <c r="N232" s="23"/>
      <c r="O232" s="23"/>
    </row>
    <row r="233" spans="1:32" x14ac:dyDescent="0.35">
      <c r="A233" s="63"/>
      <c r="B233" s="23" t="s">
        <v>78</v>
      </c>
      <c r="C233" s="23">
        <v>2371</v>
      </c>
      <c r="F233" s="15" t="s">
        <v>181</v>
      </c>
      <c r="G233" s="62">
        <v>2184</v>
      </c>
      <c r="I233" s="61"/>
      <c r="J233" s="61" t="s">
        <v>163</v>
      </c>
      <c r="K233" s="62">
        <v>2365.4</v>
      </c>
      <c r="L233" s="23"/>
      <c r="M233" s="23"/>
      <c r="N233" s="23"/>
      <c r="O233" s="23"/>
      <c r="S233" s="19"/>
      <c r="Z233" s="177" t="s">
        <v>301</v>
      </c>
      <c r="AA233" s="177"/>
      <c r="AB233" s="177" t="s">
        <v>302</v>
      </c>
      <c r="AC233" s="177"/>
      <c r="AD233" s="177" t="s">
        <v>303</v>
      </c>
      <c r="AE233" s="177"/>
      <c r="AF233" s="177" t="s">
        <v>304</v>
      </c>
    </row>
    <row r="234" spans="1:32" ht="15.5" x14ac:dyDescent="0.35">
      <c r="A234" s="63" t="s">
        <v>40</v>
      </c>
      <c r="B234" s="23" t="s">
        <v>79</v>
      </c>
      <c r="C234" s="23">
        <v>1804.6</v>
      </c>
      <c r="F234" s="15" t="s">
        <v>182</v>
      </c>
      <c r="G234" s="62">
        <v>2470</v>
      </c>
      <c r="I234" s="61"/>
      <c r="J234" s="15" t="s">
        <v>164</v>
      </c>
      <c r="K234" s="60">
        <v>3461.9</v>
      </c>
      <c r="L234" s="23"/>
      <c r="M234" s="23"/>
      <c r="N234" s="23"/>
      <c r="O234" s="23"/>
      <c r="S234" s="19"/>
      <c r="T234" s="182" t="s">
        <v>300</v>
      </c>
      <c r="U234" s="179">
        <f>CORREL(D165:D212,Q165:Q212)</f>
        <v>0.55677980933718318</v>
      </c>
      <c r="V234" s="177"/>
      <c r="W234" s="177"/>
      <c r="X234" s="177"/>
      <c r="Y234" s="177"/>
      <c r="Z234" s="180">
        <f>U234/SQRT((1-U234^2)/(AF234-2))</f>
        <v>4.1319200817943447</v>
      </c>
      <c r="AA234" s="180"/>
      <c r="AB234" s="181">
        <f>TDIST(ABS(Z234), (AF234-2), 2)</f>
        <v>1.9054950728911125E-4</v>
      </c>
      <c r="AC234" s="180"/>
      <c r="AD234" s="180">
        <f>_xlfn.T.INV.2T(0.05, (AF234-2))</f>
        <v>2.0243941639119702</v>
      </c>
      <c r="AE234" s="180"/>
      <c r="AF234" s="177">
        <f>ROWS(D165:D212) - 8</f>
        <v>40</v>
      </c>
    </row>
    <row r="235" spans="1:32" x14ac:dyDescent="0.35">
      <c r="A235" s="63"/>
      <c r="B235" s="23" t="s">
        <v>80</v>
      </c>
      <c r="C235" s="23">
        <v>1811.4</v>
      </c>
      <c r="F235" s="15" t="s">
        <v>183</v>
      </c>
      <c r="G235" s="62">
        <v>1643</v>
      </c>
      <c r="I235" s="31" t="s">
        <v>324</v>
      </c>
      <c r="J235" s="15" t="s">
        <v>184</v>
      </c>
      <c r="K235" s="60">
        <v>2142</v>
      </c>
      <c r="L235" s="23"/>
      <c r="M235" s="23"/>
      <c r="N235" s="23"/>
      <c r="O235" s="23"/>
      <c r="S235" s="19"/>
    </row>
    <row r="236" spans="1:32" x14ac:dyDescent="0.35">
      <c r="A236" s="63"/>
      <c r="B236" s="23" t="s">
        <v>81</v>
      </c>
      <c r="C236" s="23">
        <v>2020</v>
      </c>
      <c r="E236" s="63" t="s">
        <v>50</v>
      </c>
      <c r="F236" s="23" t="s">
        <v>92</v>
      </c>
      <c r="G236" s="23">
        <v>1285.4000000000001</v>
      </c>
      <c r="I236" s="1"/>
      <c r="J236" s="15" t="s">
        <v>185</v>
      </c>
      <c r="K236" s="60">
        <v>2096</v>
      </c>
      <c r="L236" s="23"/>
      <c r="M236" s="63"/>
      <c r="N236" s="23"/>
      <c r="O236" s="23"/>
    </row>
    <row r="237" spans="1:32" x14ac:dyDescent="0.35">
      <c r="A237" s="31" t="s">
        <v>167</v>
      </c>
      <c r="B237" s="15" t="s">
        <v>169</v>
      </c>
      <c r="C237" s="60">
        <v>2107.8000000000002</v>
      </c>
      <c r="E237" s="23"/>
      <c r="F237" s="23" t="s">
        <v>93</v>
      </c>
      <c r="G237" s="23">
        <v>1379.1</v>
      </c>
      <c r="J237" s="61" t="s">
        <v>186</v>
      </c>
      <c r="K237" s="62">
        <v>1825</v>
      </c>
      <c r="L237" s="23"/>
      <c r="M237" s="23"/>
      <c r="N237" s="23"/>
      <c r="O237" s="23"/>
    </row>
    <row r="238" spans="1:32" x14ac:dyDescent="0.35">
      <c r="B238" s="15" t="s">
        <v>170</v>
      </c>
      <c r="C238" s="60">
        <v>2429.6999999999998</v>
      </c>
      <c r="E238" s="23"/>
      <c r="F238" s="23" t="s">
        <v>94</v>
      </c>
      <c r="G238" s="23">
        <v>1684.4</v>
      </c>
      <c r="J238" s="61" t="s">
        <v>187</v>
      </c>
      <c r="K238" s="62">
        <v>2231</v>
      </c>
      <c r="L238" s="23"/>
      <c r="M238" s="23"/>
      <c r="N238" s="23"/>
      <c r="O238" s="23"/>
    </row>
    <row r="239" spans="1:32" x14ac:dyDescent="0.35">
      <c r="B239" s="15" t="s">
        <v>171</v>
      </c>
      <c r="C239" s="60">
        <v>2197.8000000000002</v>
      </c>
      <c r="E239" s="63" t="s">
        <v>9</v>
      </c>
      <c r="F239" s="23" t="s">
        <v>100</v>
      </c>
      <c r="G239" s="23">
        <v>2222.3000000000002</v>
      </c>
      <c r="J239" s="61" t="s">
        <v>188</v>
      </c>
      <c r="K239" s="62">
        <v>1742</v>
      </c>
      <c r="L239" s="23"/>
      <c r="M239" s="23"/>
      <c r="N239" s="23"/>
      <c r="O239" s="23"/>
    </row>
    <row r="240" spans="1:32" x14ac:dyDescent="0.35">
      <c r="A240" s="63" t="s">
        <v>14</v>
      </c>
      <c r="B240" s="23" t="s">
        <v>83</v>
      </c>
      <c r="C240" s="23">
        <v>2922</v>
      </c>
      <c r="E240" s="23"/>
      <c r="F240" s="23" t="s">
        <v>101</v>
      </c>
      <c r="G240" s="23">
        <v>2530.1999999999998</v>
      </c>
      <c r="L240" s="23"/>
      <c r="M240" s="63"/>
      <c r="N240" s="23"/>
      <c r="O240" s="23"/>
    </row>
    <row r="241" spans="1:17" x14ac:dyDescent="0.35">
      <c r="A241" s="63"/>
      <c r="B241" s="23" t="s">
        <v>84</v>
      </c>
      <c r="C241" s="23">
        <v>2814.1</v>
      </c>
      <c r="E241" s="23"/>
      <c r="F241" s="23" t="s">
        <v>102</v>
      </c>
      <c r="G241" s="23">
        <v>1820.6</v>
      </c>
      <c r="L241" s="23"/>
      <c r="M241" s="23"/>
      <c r="N241" s="23"/>
      <c r="O241" s="23"/>
    </row>
    <row r="242" spans="1:17" x14ac:dyDescent="0.35">
      <c r="A242" s="63"/>
      <c r="B242" s="23" t="s">
        <v>85</v>
      </c>
      <c r="C242" s="23">
        <v>1731.9</v>
      </c>
      <c r="E242" s="23"/>
      <c r="F242" s="23" t="s">
        <v>103</v>
      </c>
      <c r="G242" s="23">
        <v>2451.8000000000002</v>
      </c>
      <c r="J242" s="61"/>
      <c r="K242" s="62"/>
      <c r="L242" s="23"/>
      <c r="M242" s="23"/>
      <c r="N242" s="23"/>
      <c r="O242" s="23"/>
    </row>
    <row r="243" spans="1:17" x14ac:dyDescent="0.35">
      <c r="A243" s="63" t="s">
        <v>22</v>
      </c>
      <c r="B243" s="23" t="s">
        <v>87</v>
      </c>
      <c r="C243" s="23">
        <v>1484</v>
      </c>
      <c r="E243" s="63" t="s">
        <v>58</v>
      </c>
      <c r="F243" s="23" t="s">
        <v>104</v>
      </c>
      <c r="G243" s="23">
        <v>2960.7</v>
      </c>
      <c r="J243" s="61"/>
      <c r="K243" s="62"/>
      <c r="L243" s="23"/>
      <c r="M243" s="23"/>
      <c r="N243" s="23"/>
      <c r="O243" s="23"/>
    </row>
    <row r="244" spans="1:17" x14ac:dyDescent="0.35">
      <c r="A244" s="63"/>
      <c r="B244" s="23" t="s">
        <v>86</v>
      </c>
      <c r="C244" s="23">
        <v>1821</v>
      </c>
      <c r="E244" s="23"/>
      <c r="F244" s="23" t="s">
        <v>105</v>
      </c>
      <c r="G244" s="23">
        <v>3029</v>
      </c>
      <c r="J244" s="61"/>
      <c r="K244" s="62"/>
      <c r="L244" s="23"/>
      <c r="M244" s="63"/>
      <c r="N244" s="23"/>
      <c r="O244" s="23"/>
    </row>
    <row r="245" spans="1:17" x14ac:dyDescent="0.35">
      <c r="A245" s="63"/>
      <c r="B245" s="23" t="s">
        <v>88</v>
      </c>
      <c r="C245" s="23">
        <v>1498</v>
      </c>
      <c r="E245" s="23"/>
      <c r="F245" s="23" t="s">
        <v>106</v>
      </c>
      <c r="G245" s="23">
        <v>3416.4</v>
      </c>
      <c r="I245" s="23"/>
      <c r="J245" s="23"/>
      <c r="K245" s="23"/>
      <c r="L245" s="23"/>
      <c r="M245" s="23"/>
      <c r="N245" s="23"/>
      <c r="O245" s="23"/>
    </row>
    <row r="246" spans="1:17" x14ac:dyDescent="0.35">
      <c r="A246" s="63" t="s">
        <v>36</v>
      </c>
      <c r="B246" s="23" t="s">
        <v>89</v>
      </c>
      <c r="C246" s="23">
        <v>2183</v>
      </c>
      <c r="E246" s="23"/>
      <c r="F246" s="23" t="s">
        <v>107</v>
      </c>
      <c r="G246" s="23">
        <v>2995.6</v>
      </c>
      <c r="I246" s="63"/>
      <c r="J246" s="23"/>
      <c r="K246" s="23"/>
      <c r="L246" s="23"/>
      <c r="M246" s="23"/>
      <c r="N246" s="23"/>
      <c r="O246" s="23"/>
    </row>
    <row r="247" spans="1:17" x14ac:dyDescent="0.35">
      <c r="A247" s="23"/>
      <c r="B247" s="23" t="s">
        <v>90</v>
      </c>
      <c r="C247" s="23">
        <v>2064</v>
      </c>
      <c r="E247" s="63" t="s">
        <v>109</v>
      </c>
      <c r="F247" s="23" t="s">
        <v>112</v>
      </c>
      <c r="G247" s="23">
        <v>1589</v>
      </c>
      <c r="I247" s="23"/>
      <c r="J247" s="23"/>
      <c r="K247" s="23"/>
      <c r="L247" s="23"/>
      <c r="M247" s="23"/>
      <c r="N247" s="23"/>
      <c r="O247" s="23"/>
    </row>
    <row r="248" spans="1:17" x14ac:dyDescent="0.35">
      <c r="A248" s="23"/>
      <c r="B248" s="23" t="s">
        <v>91</v>
      </c>
      <c r="C248" s="23">
        <v>1804</v>
      </c>
      <c r="D248" s="49"/>
      <c r="E248" s="23"/>
      <c r="F248" s="23" t="s">
        <v>113</v>
      </c>
      <c r="G248" s="23">
        <v>1396</v>
      </c>
      <c r="H248" s="36"/>
      <c r="I248" s="57"/>
      <c r="J248" s="59"/>
      <c r="K248" s="60"/>
      <c r="L248" s="1"/>
      <c r="M248" s="57"/>
      <c r="N248" s="15"/>
      <c r="O248" s="60"/>
      <c r="P248" s="36"/>
      <c r="Q248" s="36"/>
    </row>
    <row r="249" spans="1:17" x14ac:dyDescent="0.35">
      <c r="A249" s="63" t="s">
        <v>121</v>
      </c>
      <c r="B249" s="23" t="s">
        <v>122</v>
      </c>
      <c r="C249" s="23">
        <v>2945.1</v>
      </c>
      <c r="E249" s="23"/>
      <c r="F249" s="23" t="s">
        <v>114</v>
      </c>
      <c r="G249" s="23">
        <v>1495</v>
      </c>
      <c r="J249" s="61"/>
      <c r="K249" s="60"/>
      <c r="M249" s="61"/>
      <c r="N249" s="15"/>
      <c r="O249" s="60"/>
    </row>
    <row r="250" spans="1:17" x14ac:dyDescent="0.35">
      <c r="A250" s="23"/>
      <c r="B250" s="23" t="s">
        <v>123</v>
      </c>
      <c r="C250" s="23">
        <v>2246.6999999999998</v>
      </c>
      <c r="E250" s="23"/>
      <c r="F250" s="23" t="s">
        <v>115</v>
      </c>
      <c r="G250" s="23">
        <v>1557</v>
      </c>
      <c r="J250" s="61"/>
      <c r="K250" s="60"/>
      <c r="M250" s="61"/>
      <c r="N250" s="61"/>
      <c r="O250" s="62"/>
    </row>
    <row r="251" spans="1:17" x14ac:dyDescent="0.35">
      <c r="A251" s="23"/>
      <c r="B251" s="23" t="s">
        <v>124</v>
      </c>
      <c r="C251" s="23">
        <v>2888.8</v>
      </c>
      <c r="D251" s="49"/>
      <c r="E251" s="63" t="s">
        <v>116</v>
      </c>
      <c r="F251" s="23" t="s">
        <v>117</v>
      </c>
      <c r="G251" s="23">
        <v>2468</v>
      </c>
      <c r="H251" s="36"/>
      <c r="I251" s="1"/>
      <c r="J251" s="59"/>
      <c r="K251" s="60"/>
      <c r="L251" s="1"/>
      <c r="M251" s="15"/>
      <c r="N251" s="15"/>
      <c r="O251" s="60"/>
      <c r="P251" s="36"/>
      <c r="Q251" s="36"/>
    </row>
    <row r="252" spans="1:17" x14ac:dyDescent="0.35">
      <c r="A252" s="23"/>
      <c r="B252" s="23" t="s">
        <v>125</v>
      </c>
      <c r="C252" s="23">
        <v>2136.3000000000002</v>
      </c>
      <c r="E252" s="23"/>
      <c r="F252" s="23" t="s">
        <v>118</v>
      </c>
      <c r="G252" s="23">
        <v>2799</v>
      </c>
      <c r="I252" s="31"/>
      <c r="J252" s="61"/>
      <c r="K252" s="60"/>
      <c r="M252" s="31"/>
      <c r="N252" s="15"/>
      <c r="O252" s="60"/>
    </row>
    <row r="253" spans="1:17" x14ac:dyDescent="0.35">
      <c r="A253" s="31" t="s">
        <v>176</v>
      </c>
      <c r="B253" s="15" t="s">
        <v>177</v>
      </c>
      <c r="C253" s="60">
        <v>3397.4</v>
      </c>
      <c r="E253" s="23"/>
      <c r="F253" s="23" t="s">
        <v>119</v>
      </c>
      <c r="G253" s="23">
        <v>3036</v>
      </c>
      <c r="J253" s="61"/>
      <c r="K253" s="60"/>
      <c r="N253" s="15"/>
      <c r="O253" s="60"/>
    </row>
    <row r="254" spans="1:17" x14ac:dyDescent="0.35">
      <c r="B254" s="15" t="s">
        <v>178</v>
      </c>
      <c r="C254" s="60">
        <v>3309.7</v>
      </c>
      <c r="E254" s="23"/>
      <c r="F254" s="23" t="s">
        <v>120</v>
      </c>
      <c r="G254" s="23">
        <v>2480</v>
      </c>
      <c r="I254" s="29"/>
      <c r="J254" s="61"/>
      <c r="K254" s="60"/>
      <c r="N254" s="15"/>
      <c r="O254" s="60"/>
    </row>
    <row r="255" spans="1:17" x14ac:dyDescent="0.35">
      <c r="J255" s="61"/>
      <c r="K255" s="60"/>
      <c r="M255" s="31"/>
      <c r="N255" s="15"/>
      <c r="O255" s="60"/>
    </row>
    <row r="256" spans="1:17" x14ac:dyDescent="0.35">
      <c r="J256" s="61"/>
      <c r="K256" s="60"/>
      <c r="N256" s="15"/>
      <c r="O256" s="60"/>
    </row>
    <row r="257" spans="1:17" x14ac:dyDescent="0.35">
      <c r="I257" s="31"/>
      <c r="J257" s="61"/>
      <c r="K257" s="60"/>
      <c r="M257" s="31"/>
      <c r="N257" s="15"/>
      <c r="O257" s="60"/>
    </row>
    <row r="258" spans="1:17" x14ac:dyDescent="0.35">
      <c r="B258" s="53"/>
      <c r="C258" s="53"/>
      <c r="D258" s="49"/>
      <c r="E258" s="50"/>
      <c r="F258" s="51"/>
      <c r="G258" s="36"/>
      <c r="H258" s="36"/>
      <c r="I258" s="36"/>
      <c r="J258" s="58"/>
      <c r="K258" s="60"/>
      <c r="L258" s="1"/>
      <c r="M258" s="1"/>
      <c r="N258" s="15"/>
      <c r="O258" s="60"/>
      <c r="P258" s="36"/>
      <c r="Q258" s="36"/>
    </row>
    <row r="259" spans="1:17" x14ac:dyDescent="0.35">
      <c r="J259" s="15"/>
      <c r="K259" s="62"/>
      <c r="N259" s="61"/>
      <c r="O259" s="62"/>
    </row>
    <row r="260" spans="1:17" x14ac:dyDescent="0.35">
      <c r="B260" s="19"/>
      <c r="C260" s="19"/>
      <c r="D260" s="19"/>
      <c r="E260" s="19"/>
      <c r="F260" s="19"/>
      <c r="J260" s="15"/>
      <c r="K260" s="62"/>
      <c r="N260" s="61"/>
      <c r="O260" s="62"/>
    </row>
    <row r="261" spans="1:17" x14ac:dyDescent="0.35">
      <c r="A261" s="19"/>
      <c r="J261" s="15"/>
      <c r="K261" s="62"/>
      <c r="N261" s="61"/>
      <c r="O261" s="62"/>
    </row>
    <row r="262" spans="1:17" x14ac:dyDescent="0.35">
      <c r="J262" s="15"/>
      <c r="K262" s="62"/>
      <c r="N262" s="61"/>
      <c r="O262" s="62"/>
    </row>
    <row r="263" spans="1:17" x14ac:dyDescent="0.35">
      <c r="J263" s="15"/>
      <c r="K263" s="62"/>
    </row>
    <row r="265" spans="1:17" x14ac:dyDescent="0.35">
      <c r="I265" s="36"/>
      <c r="J265" s="52"/>
      <c r="K265" s="36"/>
      <c r="L265" s="36"/>
      <c r="M265" s="36"/>
      <c r="N265" s="36"/>
      <c r="O265" s="36"/>
      <c r="P265" s="36"/>
      <c r="Q265" s="36"/>
    </row>
    <row r="279" spans="1:51" x14ac:dyDescent="0.35">
      <c r="W279" s="19" t="s">
        <v>135</v>
      </c>
      <c r="Y279" s="173" t="s">
        <v>143</v>
      </c>
      <c r="Z279" s="19" t="s">
        <v>129</v>
      </c>
      <c r="AA279" s="174" t="s">
        <v>144</v>
      </c>
      <c r="AB279" s="19" t="s">
        <v>130</v>
      </c>
      <c r="AC279" s="153" t="s">
        <v>144</v>
      </c>
      <c r="AD279" s="19" t="s">
        <v>131</v>
      </c>
      <c r="AE279" s="175" t="s">
        <v>145</v>
      </c>
      <c r="AF279" s="19" t="s">
        <v>132</v>
      </c>
      <c r="AG279" s="176" t="s">
        <v>145</v>
      </c>
      <c r="AH279" s="19" t="s">
        <v>133</v>
      </c>
    </row>
    <row r="280" spans="1:51" x14ac:dyDescent="0.35">
      <c r="Z280" s="177" t="s">
        <v>301</v>
      </c>
      <c r="AA280" s="177"/>
      <c r="AB280" s="177" t="s">
        <v>302</v>
      </c>
      <c r="AC280" s="177"/>
      <c r="AD280" s="177" t="s">
        <v>303</v>
      </c>
      <c r="AE280" s="177"/>
      <c r="AF280" s="177" t="s">
        <v>304</v>
      </c>
      <c r="AG280" s="183"/>
      <c r="AW280" s="25" t="s">
        <v>297</v>
      </c>
    </row>
    <row r="281" spans="1:51" ht="15.5" x14ac:dyDescent="0.35">
      <c r="T281" s="182" t="s">
        <v>300</v>
      </c>
      <c r="U281" s="179">
        <f>CORREL(C165:C212,N165:N212)</f>
        <v>0.48441524504271177</v>
      </c>
      <c r="V281" s="177"/>
      <c r="W281" s="177"/>
      <c r="X281" s="177"/>
      <c r="Y281" s="177"/>
      <c r="Z281" s="180">
        <f>U281/SQRT((1-U281^2)/(AF281-2))</f>
        <v>3.4133581856913584</v>
      </c>
      <c r="AA281" s="180"/>
      <c r="AB281" s="181">
        <f>TDIST(ABS(Z281), (AF281-2), 2)</f>
        <v>1.5379448804204426E-3</v>
      </c>
      <c r="AC281" s="180"/>
      <c r="AD281" s="180">
        <f>_xlfn.T.INV.2T(0.05, (AF281-2))</f>
        <v>2.0243941639119702</v>
      </c>
      <c r="AE281" s="180"/>
      <c r="AF281" s="177">
        <f>ROWS(C165:C212) - 8</f>
        <v>40</v>
      </c>
      <c r="AG281" s="183"/>
    </row>
    <row r="282" spans="1:51" x14ac:dyDescent="0.35">
      <c r="AW282" s="25"/>
    </row>
    <row r="283" spans="1:51" x14ac:dyDescent="0.35">
      <c r="A283" s="94" t="s">
        <v>270</v>
      </c>
      <c r="B283" s="95"/>
      <c r="C283" s="95"/>
      <c r="D283" s="95"/>
      <c r="E283" s="103"/>
      <c r="F283" s="111" t="s">
        <v>269</v>
      </c>
      <c r="G283" s="103"/>
    </row>
    <row r="284" spans="1:51" ht="86.5" customHeight="1" x14ac:dyDescent="0.35">
      <c r="A284" s="109" t="s">
        <v>265</v>
      </c>
      <c r="B284" s="90" t="s">
        <v>0</v>
      </c>
      <c r="C284" s="117" t="s">
        <v>134</v>
      </c>
      <c r="D284" s="91" t="s">
        <v>48</v>
      </c>
      <c r="E284" s="92" t="s">
        <v>263</v>
      </c>
      <c r="F284" s="110" t="s">
        <v>264</v>
      </c>
      <c r="G284" s="91" t="s">
        <v>319</v>
      </c>
      <c r="H284" s="115" t="s">
        <v>199</v>
      </c>
      <c r="I284" s="115" t="s">
        <v>804</v>
      </c>
      <c r="J284" s="524" t="s">
        <v>803</v>
      </c>
    </row>
    <row r="285" spans="1:51" ht="18.5" x14ac:dyDescent="0.35">
      <c r="A285" s="18">
        <v>1</v>
      </c>
      <c r="B285" s="2" t="s">
        <v>1</v>
      </c>
      <c r="C285" s="3">
        <v>22.2</v>
      </c>
      <c r="D285" s="30">
        <f>D165</f>
        <v>95.798000000000002</v>
      </c>
      <c r="E285" s="30">
        <f>N165</f>
        <v>43.621753542865555</v>
      </c>
      <c r="F285" s="30">
        <f>N83</f>
        <v>17.62204900687977</v>
      </c>
      <c r="G285" s="30">
        <f>(E285+F285)/2</f>
        <v>30.621901274872663</v>
      </c>
      <c r="H285" s="3">
        <f>_xlfn.RANK.AVG(G285,$G$285:$G$332,0)</f>
        <v>33</v>
      </c>
      <c r="I285" s="3">
        <f>_xlfn.RANK.AVG(G285,$G$285:$G$332,1)</f>
        <v>3</v>
      </c>
      <c r="J285" s="17" t="s">
        <v>200</v>
      </c>
    </row>
    <row r="286" spans="1:51" ht="18.5" x14ac:dyDescent="0.35">
      <c r="A286" s="18">
        <v>2</v>
      </c>
      <c r="B286" s="2" t="s">
        <v>2</v>
      </c>
      <c r="C286" s="3">
        <v>21.6</v>
      </c>
      <c r="D286" s="30">
        <f>D166</f>
        <v>93.367999999999995</v>
      </c>
      <c r="E286" s="30">
        <f>N166</f>
        <v>67.636332102791442</v>
      </c>
      <c r="F286" s="30">
        <f>N84</f>
        <v>127.73784700500468</v>
      </c>
      <c r="G286" s="30">
        <f>(E286+F286)/2</f>
        <v>97.687089553898062</v>
      </c>
      <c r="H286" s="3">
        <f t="shared" ref="H286:H332" si="38">_xlfn.RANK.AVG(G286,$G$285:$G$332,0)</f>
        <v>23</v>
      </c>
      <c r="I286" s="3">
        <f t="shared" ref="I286:I332" si="39">_xlfn.RANK.AVG(G286,$G$285:$G$332,1)</f>
        <v>13</v>
      </c>
      <c r="J286" s="17" t="s">
        <v>201</v>
      </c>
      <c r="AV286" s="30"/>
      <c r="AW286" s="30"/>
    </row>
    <row r="287" spans="1:51" ht="18.5" x14ac:dyDescent="0.35">
      <c r="A287" s="18">
        <v>3</v>
      </c>
      <c r="B287" s="2" t="s">
        <v>109</v>
      </c>
      <c r="C287" s="3">
        <v>25.6</v>
      </c>
      <c r="D287" s="30">
        <f>D167</f>
        <v>76.358000000000004</v>
      </c>
      <c r="E287" s="30">
        <f>N167</f>
        <v>19.704721102092854</v>
      </c>
      <c r="F287" s="30">
        <f>N85</f>
        <v>206.89074191941762</v>
      </c>
      <c r="G287" s="30">
        <f>(E287+F287)/2</f>
        <v>113.29773151075524</v>
      </c>
      <c r="H287" s="3">
        <f t="shared" si="38"/>
        <v>22</v>
      </c>
      <c r="I287" s="3">
        <f t="shared" si="39"/>
        <v>14</v>
      </c>
      <c r="J287" s="17" t="s">
        <v>202</v>
      </c>
      <c r="AV287" s="30"/>
      <c r="AW287" s="30"/>
    </row>
    <row r="288" spans="1:51" ht="18.5" x14ac:dyDescent="0.35">
      <c r="A288" s="18">
        <v>4</v>
      </c>
      <c r="B288" s="2" t="s">
        <v>4</v>
      </c>
      <c r="C288" s="3">
        <v>11.4</v>
      </c>
      <c r="D288" s="30">
        <f>D168</f>
        <v>83.64800000000001</v>
      </c>
      <c r="E288" s="30">
        <f>N168</f>
        <v>6.9013107823061786</v>
      </c>
      <c r="F288" s="30">
        <f>N86</f>
        <v>29.350524028065841</v>
      </c>
      <c r="G288" s="30">
        <f>(E288+F288)/2</f>
        <v>18.125917405186009</v>
      </c>
      <c r="H288" s="3">
        <f t="shared" si="38"/>
        <v>34</v>
      </c>
      <c r="I288" s="3">
        <f t="shared" si="39"/>
        <v>2</v>
      </c>
      <c r="J288" s="17" t="s">
        <v>203</v>
      </c>
      <c r="AV288" s="30"/>
      <c r="AW288" s="30"/>
      <c r="AX288" s="3"/>
      <c r="AY288" s="3"/>
    </row>
    <row r="289" spans="1:51" ht="18.5" x14ac:dyDescent="0.35">
      <c r="A289" s="18">
        <v>5</v>
      </c>
      <c r="B289" s="2"/>
      <c r="C289" s="46"/>
      <c r="D289" s="30"/>
      <c r="E289" s="112"/>
      <c r="F289" s="112"/>
      <c r="G289" s="112"/>
      <c r="H289" s="3"/>
      <c r="I289" s="3"/>
      <c r="J289" s="17"/>
      <c r="AV289" s="30"/>
      <c r="AW289" s="30"/>
      <c r="AX289" s="3"/>
      <c r="AY289" s="3"/>
    </row>
    <row r="290" spans="1:51" ht="18.5" x14ac:dyDescent="0.35">
      <c r="A290" s="18">
        <v>6</v>
      </c>
      <c r="B290" s="2" t="s">
        <v>6</v>
      </c>
      <c r="C290" s="3">
        <v>23.4</v>
      </c>
      <c r="D290" s="30">
        <f>D170</f>
        <v>100</v>
      </c>
      <c r="E290" s="30">
        <f>N170</f>
        <v>72.539839493688902</v>
      </c>
      <c r="F290" s="30">
        <f>N88</f>
        <v>21.561524434402294</v>
      </c>
      <c r="G290" s="30">
        <f>(E290+F290)/2</f>
        <v>47.050681964045594</v>
      </c>
      <c r="H290" s="3">
        <f t="shared" si="38"/>
        <v>30</v>
      </c>
      <c r="I290" s="3">
        <f t="shared" si="39"/>
        <v>6</v>
      </c>
      <c r="J290" s="17" t="s">
        <v>204</v>
      </c>
      <c r="AV290" s="30"/>
      <c r="AW290" s="30"/>
      <c r="AX290" s="3"/>
      <c r="AY290" s="3"/>
    </row>
    <row r="291" spans="1:51" ht="18.5" x14ac:dyDescent="0.35">
      <c r="A291" s="18">
        <v>7</v>
      </c>
      <c r="B291" s="2" t="s">
        <v>116</v>
      </c>
      <c r="C291" s="7">
        <v>36.9</v>
      </c>
      <c r="D291" s="30">
        <f>D171</f>
        <v>62.993000000000009</v>
      </c>
      <c r="E291" s="30">
        <f>N171</f>
        <v>66.957953862817661</v>
      </c>
      <c r="F291" s="30">
        <f>N89</f>
        <v>660.99582836600905</v>
      </c>
      <c r="G291" s="30">
        <f>(E291+F291)/2</f>
        <v>363.97689111441338</v>
      </c>
      <c r="H291" s="3">
        <f t="shared" si="38"/>
        <v>3</v>
      </c>
      <c r="I291" s="3">
        <f t="shared" si="39"/>
        <v>33</v>
      </c>
      <c r="J291" s="17" t="s">
        <v>205</v>
      </c>
      <c r="AV291" s="30"/>
      <c r="AW291" s="30"/>
      <c r="AX291" s="3"/>
      <c r="AY291" s="3"/>
    </row>
    <row r="292" spans="1:51" ht="18.5" x14ac:dyDescent="0.35">
      <c r="A292" s="18">
        <v>8</v>
      </c>
      <c r="B292" s="2" t="s">
        <v>121</v>
      </c>
      <c r="C292" s="7">
        <v>24.8</v>
      </c>
      <c r="D292" s="30">
        <f>D172</f>
        <v>66.638000000000005</v>
      </c>
      <c r="E292" s="30">
        <f>N172</f>
        <v>19.988794790557712</v>
      </c>
      <c r="F292" s="30">
        <f>N90</f>
        <v>67.759849504638211</v>
      </c>
      <c r="G292" s="30">
        <f>(E292+F292)/2</f>
        <v>43.874322147597965</v>
      </c>
      <c r="H292" s="3">
        <f t="shared" si="38"/>
        <v>31</v>
      </c>
      <c r="I292" s="3">
        <f t="shared" si="39"/>
        <v>5</v>
      </c>
      <c r="J292" s="17" t="s">
        <v>206</v>
      </c>
      <c r="AV292" s="30"/>
      <c r="AW292" s="30"/>
      <c r="AX292" s="3"/>
      <c r="AY292" s="3"/>
    </row>
    <row r="293" spans="1:51" ht="18.5" x14ac:dyDescent="0.35">
      <c r="A293" s="18">
        <v>9</v>
      </c>
      <c r="C293" s="3"/>
      <c r="D293" s="30"/>
      <c r="E293" s="112"/>
      <c r="F293" s="112"/>
      <c r="G293" s="112"/>
      <c r="H293" s="3"/>
      <c r="I293" s="3"/>
      <c r="J293" s="61"/>
      <c r="AV293" s="30"/>
      <c r="AW293" s="30"/>
      <c r="AX293" s="3"/>
      <c r="AY293" s="3"/>
    </row>
    <row r="294" spans="1:51" ht="18.5" x14ac:dyDescent="0.35">
      <c r="A294" s="18">
        <v>10</v>
      </c>
      <c r="C294" s="3"/>
      <c r="D294" s="30"/>
      <c r="E294" s="112"/>
      <c r="F294" s="112"/>
      <c r="G294" s="112"/>
      <c r="H294" s="3"/>
      <c r="I294" s="3"/>
      <c r="J294" s="61"/>
      <c r="AV294" s="30"/>
      <c r="AW294" s="30"/>
      <c r="AX294" s="3"/>
      <c r="AY294" s="3"/>
    </row>
    <row r="295" spans="1:51" ht="18.5" x14ac:dyDescent="0.35">
      <c r="A295" s="18">
        <v>11</v>
      </c>
      <c r="B295" s="40" t="s">
        <v>126</v>
      </c>
      <c r="C295" s="7">
        <v>46</v>
      </c>
      <c r="D295" s="30">
        <f t="shared" ref="D295:D303" si="40">D175</f>
        <v>54.488</v>
      </c>
      <c r="E295" s="30">
        <f t="shared" ref="E295:E303" si="41">N175</f>
        <v>153.53396538579179</v>
      </c>
      <c r="F295" s="30">
        <f t="shared" ref="F295:F303" si="42">N93</f>
        <v>252.22426789726305</v>
      </c>
      <c r="G295" s="30">
        <f t="shared" ref="G295:G303" si="43">(E295+F295)/2</f>
        <v>202.87911664152742</v>
      </c>
      <c r="H295" s="3">
        <f t="shared" si="38"/>
        <v>12</v>
      </c>
      <c r="I295" s="3">
        <f t="shared" si="39"/>
        <v>24</v>
      </c>
      <c r="J295" s="83" t="s">
        <v>207</v>
      </c>
      <c r="AV295" s="30"/>
      <c r="AW295" s="30"/>
      <c r="AX295" s="3"/>
      <c r="AY295" s="3"/>
    </row>
    <row r="296" spans="1:51" ht="18.5" x14ac:dyDescent="0.35">
      <c r="A296" s="18">
        <v>12</v>
      </c>
      <c r="B296" s="40" t="s">
        <v>127</v>
      </c>
      <c r="C296" s="3">
        <v>36.5</v>
      </c>
      <c r="D296" s="30">
        <f t="shared" si="40"/>
        <v>69.067999999999998</v>
      </c>
      <c r="E296" s="30">
        <f t="shared" si="41"/>
        <v>329.26562036256524</v>
      </c>
      <c r="F296" s="30">
        <f t="shared" si="42"/>
        <v>347.89895373940067</v>
      </c>
      <c r="G296" s="30">
        <f t="shared" si="43"/>
        <v>338.58228705098293</v>
      </c>
      <c r="H296" s="3">
        <f t="shared" si="38"/>
        <v>4</v>
      </c>
      <c r="I296" s="3">
        <f t="shared" si="39"/>
        <v>32</v>
      </c>
      <c r="J296" s="83" t="s">
        <v>208</v>
      </c>
      <c r="AV296" s="30"/>
      <c r="AW296" s="30"/>
      <c r="AX296" s="30"/>
      <c r="AY296" s="2"/>
    </row>
    <row r="297" spans="1:51" ht="18.5" x14ac:dyDescent="0.35">
      <c r="A297" s="18">
        <v>13</v>
      </c>
      <c r="B297" s="2" t="s">
        <v>14</v>
      </c>
      <c r="C297" s="3">
        <v>36.6</v>
      </c>
      <c r="D297" s="30">
        <f t="shared" si="40"/>
        <v>47.198</v>
      </c>
      <c r="E297" s="30">
        <f t="shared" si="41"/>
        <v>161.92307692307693</v>
      </c>
      <c r="F297" s="30">
        <f t="shared" si="42"/>
        <v>498.5470085470086</v>
      </c>
      <c r="G297" s="30">
        <f t="shared" si="43"/>
        <v>330.23504273504278</v>
      </c>
      <c r="H297" s="3">
        <f t="shared" si="38"/>
        <v>6</v>
      </c>
      <c r="I297" s="3">
        <f t="shared" si="39"/>
        <v>30</v>
      </c>
      <c r="J297" s="17" t="s">
        <v>128</v>
      </c>
      <c r="AV297" s="30"/>
      <c r="AW297" s="30"/>
      <c r="AX297" s="30"/>
      <c r="AY297" s="2"/>
    </row>
    <row r="298" spans="1:51" ht="18.5" x14ac:dyDescent="0.35">
      <c r="A298" s="18">
        <v>14</v>
      </c>
      <c r="B298" s="2" t="s">
        <v>15</v>
      </c>
      <c r="C298" s="3">
        <v>42.6</v>
      </c>
      <c r="D298" s="30">
        <f t="shared" si="40"/>
        <v>67.853000000000009</v>
      </c>
      <c r="E298" s="30">
        <f t="shared" si="41"/>
        <v>386.9241453142223</v>
      </c>
      <c r="F298" s="30">
        <f t="shared" si="42"/>
        <v>164.294959372812</v>
      </c>
      <c r="G298" s="30">
        <f t="shared" si="43"/>
        <v>275.60955234351718</v>
      </c>
      <c r="H298" s="3">
        <f t="shared" si="38"/>
        <v>8</v>
      </c>
      <c r="I298" s="3">
        <f t="shared" si="39"/>
        <v>28</v>
      </c>
      <c r="J298" s="17" t="s">
        <v>209</v>
      </c>
      <c r="AV298" s="30"/>
      <c r="AW298" s="30"/>
    </row>
    <row r="299" spans="1:51" ht="18.5" x14ac:dyDescent="0.35">
      <c r="A299" s="18">
        <v>15</v>
      </c>
      <c r="B299" s="2" t="s">
        <v>16</v>
      </c>
      <c r="C299" s="3">
        <v>27.6</v>
      </c>
      <c r="D299" s="30">
        <f t="shared" si="40"/>
        <v>36.262999999999998</v>
      </c>
      <c r="E299" s="30">
        <f t="shared" si="41"/>
        <v>202.20640982967703</v>
      </c>
      <c r="F299" s="30">
        <f t="shared" si="42"/>
        <v>149.95156231393671</v>
      </c>
      <c r="G299" s="30">
        <f t="shared" si="43"/>
        <v>176.07898607180687</v>
      </c>
      <c r="H299" s="3">
        <f t="shared" si="38"/>
        <v>17</v>
      </c>
      <c r="I299" s="3">
        <f t="shared" si="39"/>
        <v>19</v>
      </c>
      <c r="J299" s="17" t="s">
        <v>210</v>
      </c>
      <c r="AV299" s="30"/>
      <c r="AW299" s="30"/>
    </row>
    <row r="300" spans="1:51" ht="18.5" x14ac:dyDescent="0.35">
      <c r="A300" s="18">
        <v>16</v>
      </c>
      <c r="B300" s="2" t="s">
        <v>17</v>
      </c>
      <c r="C300" s="3">
        <v>48.6</v>
      </c>
      <c r="D300" s="30">
        <f t="shared" si="40"/>
        <v>39.908000000000001</v>
      </c>
      <c r="E300" s="30">
        <f t="shared" si="41"/>
        <v>158.25036449968664</v>
      </c>
      <c r="F300" s="30">
        <f t="shared" si="42"/>
        <v>197.04576949546356</v>
      </c>
      <c r="G300" s="30">
        <f t="shared" si="43"/>
        <v>177.64806699757509</v>
      </c>
      <c r="H300" s="3">
        <f t="shared" si="38"/>
        <v>15</v>
      </c>
      <c r="I300" s="3">
        <f t="shared" si="39"/>
        <v>21</v>
      </c>
      <c r="J300" s="17" t="s">
        <v>211</v>
      </c>
      <c r="AV300" s="30"/>
      <c r="AW300" s="30"/>
    </row>
    <row r="301" spans="1:51" ht="18.5" x14ac:dyDescent="0.35">
      <c r="A301" s="18">
        <v>17</v>
      </c>
      <c r="B301" s="2" t="s">
        <v>19</v>
      </c>
      <c r="C301" s="3">
        <v>40.799999999999997</v>
      </c>
      <c r="D301" s="30">
        <f t="shared" si="40"/>
        <v>28.972999999999999</v>
      </c>
      <c r="E301" s="30">
        <f t="shared" si="41"/>
        <v>279.15881058101922</v>
      </c>
      <c r="F301" s="30">
        <f t="shared" si="42"/>
        <v>259.50528183773065</v>
      </c>
      <c r="G301" s="30">
        <f t="shared" si="43"/>
        <v>269.33204620937494</v>
      </c>
      <c r="H301" s="3">
        <f t="shared" si="38"/>
        <v>9</v>
      </c>
      <c r="I301" s="3">
        <f t="shared" si="39"/>
        <v>27</v>
      </c>
      <c r="J301" s="17" t="s">
        <v>212</v>
      </c>
    </row>
    <row r="302" spans="1:51" ht="18.5" x14ac:dyDescent="0.35">
      <c r="A302" s="18">
        <v>18</v>
      </c>
      <c r="B302" s="2" t="s">
        <v>24</v>
      </c>
      <c r="C302" s="3">
        <v>49.2</v>
      </c>
      <c r="D302" s="30">
        <f t="shared" si="40"/>
        <v>38.692999999999998</v>
      </c>
      <c r="E302" s="30">
        <f t="shared" si="41"/>
        <v>614.8159602423749</v>
      </c>
      <c r="F302" s="30">
        <f t="shared" si="42"/>
        <v>525.70276968486451</v>
      </c>
      <c r="G302" s="30">
        <f t="shared" si="43"/>
        <v>570.25936496361965</v>
      </c>
      <c r="H302" s="3">
        <f t="shared" si="38"/>
        <v>1</v>
      </c>
      <c r="I302" s="3">
        <f t="shared" si="39"/>
        <v>35</v>
      </c>
      <c r="J302" s="17" t="s">
        <v>213</v>
      </c>
    </row>
    <row r="303" spans="1:51" ht="18.5" x14ac:dyDescent="0.35">
      <c r="A303" s="18">
        <v>19</v>
      </c>
      <c r="B303" s="2" t="s">
        <v>20</v>
      </c>
      <c r="C303" s="3">
        <v>41.4</v>
      </c>
      <c r="D303" s="30">
        <f t="shared" si="40"/>
        <v>37.478000000000002</v>
      </c>
      <c r="E303" s="30">
        <f t="shared" si="41"/>
        <v>18.442845310827327</v>
      </c>
      <c r="F303" s="30">
        <f t="shared" si="42"/>
        <v>327.44598544564178</v>
      </c>
      <c r="G303" s="30">
        <f t="shared" si="43"/>
        <v>172.94441537823457</v>
      </c>
      <c r="H303" s="3">
        <f t="shared" si="38"/>
        <v>19</v>
      </c>
      <c r="I303" s="3">
        <f t="shared" si="39"/>
        <v>17</v>
      </c>
      <c r="J303" s="17" t="s">
        <v>214</v>
      </c>
    </row>
    <row r="304" spans="1:51" ht="18.5" x14ac:dyDescent="0.35">
      <c r="A304" s="18">
        <v>20</v>
      </c>
      <c r="B304" s="2"/>
      <c r="C304" s="3"/>
      <c r="D304" s="30"/>
      <c r="E304" s="112"/>
      <c r="F304" s="112"/>
      <c r="G304" s="112"/>
      <c r="H304" s="3"/>
      <c r="I304" s="3"/>
      <c r="J304" s="17"/>
    </row>
    <row r="305" spans="1:56" ht="18.5" x14ac:dyDescent="0.35">
      <c r="A305" s="18">
        <v>21</v>
      </c>
      <c r="B305" s="2" t="s">
        <v>22</v>
      </c>
      <c r="C305" s="3">
        <v>57</v>
      </c>
      <c r="D305" s="30">
        <f>D185</f>
        <v>24.113</v>
      </c>
      <c r="E305" s="30">
        <f>N185</f>
        <v>35.328025666450927</v>
      </c>
      <c r="F305" s="30">
        <f>N103</f>
        <v>534.46185927064198</v>
      </c>
      <c r="G305" s="30">
        <f>(E305+F305)/2</f>
        <v>284.89494246854645</v>
      </c>
      <c r="H305" s="3">
        <f t="shared" si="38"/>
        <v>7</v>
      </c>
      <c r="I305" s="3">
        <f t="shared" si="39"/>
        <v>29</v>
      </c>
      <c r="J305" s="17" t="s">
        <v>215</v>
      </c>
    </row>
    <row r="306" spans="1:56" ht="18.5" x14ac:dyDescent="0.35">
      <c r="A306" s="18">
        <v>22</v>
      </c>
      <c r="B306" s="2" t="s">
        <v>23</v>
      </c>
      <c r="C306" s="3">
        <v>54.6</v>
      </c>
      <c r="D306" s="30">
        <f>D186</f>
        <v>27.757999999999999</v>
      </c>
      <c r="E306" s="30">
        <f>N186</f>
        <v>192.40434828198858</v>
      </c>
      <c r="F306" s="30">
        <f>N104</f>
        <v>754.1903037196679</v>
      </c>
      <c r="G306" s="30">
        <f>(E306+F306)/2</f>
        <v>473.29732600082821</v>
      </c>
      <c r="H306" s="3">
        <f t="shared" si="38"/>
        <v>2</v>
      </c>
      <c r="I306" s="3">
        <f t="shared" si="39"/>
        <v>34</v>
      </c>
      <c r="J306" s="17" t="s">
        <v>216</v>
      </c>
    </row>
    <row r="307" spans="1:56" ht="18.5" x14ac:dyDescent="0.35">
      <c r="A307" s="18">
        <v>23</v>
      </c>
      <c r="B307" s="2"/>
      <c r="C307" s="3"/>
      <c r="D307" s="30"/>
      <c r="E307" s="112"/>
      <c r="F307" s="112"/>
      <c r="G307" s="112"/>
      <c r="H307" s="3"/>
      <c r="I307" s="3"/>
      <c r="J307" s="17"/>
    </row>
    <row r="308" spans="1:56" ht="18.5" x14ac:dyDescent="0.35">
      <c r="A308" s="18">
        <v>24</v>
      </c>
      <c r="B308" s="2"/>
      <c r="C308" s="3"/>
      <c r="D308" s="30"/>
      <c r="E308" s="112"/>
      <c r="F308" s="112"/>
      <c r="G308" s="112"/>
      <c r="H308" s="3"/>
      <c r="I308" s="3"/>
      <c r="J308" s="17"/>
    </row>
    <row r="309" spans="1:56" ht="18.5" x14ac:dyDescent="0.35">
      <c r="A309" s="18">
        <v>25</v>
      </c>
      <c r="B309" s="2"/>
      <c r="C309" s="3"/>
      <c r="D309" s="30"/>
      <c r="E309" s="112"/>
      <c r="F309" s="112"/>
      <c r="G309" s="112"/>
      <c r="H309" s="3"/>
      <c r="I309" s="3"/>
      <c r="J309" s="17"/>
    </row>
    <row r="310" spans="1:56" ht="18.5" x14ac:dyDescent="0.35">
      <c r="A310" s="18">
        <v>26</v>
      </c>
      <c r="B310" s="2" t="s">
        <v>28</v>
      </c>
      <c r="C310" s="3">
        <v>0.96</v>
      </c>
      <c r="D310" s="30">
        <f>D190</f>
        <v>94.582999999999998</v>
      </c>
      <c r="E310" s="30">
        <f>N190</f>
        <v>37.497507625685763</v>
      </c>
      <c r="F310" s="30">
        <f>N108</f>
        <v>31.872257031428717</v>
      </c>
      <c r="G310" s="30">
        <f>(E310+F310)/2</f>
        <v>34.684882328557237</v>
      </c>
      <c r="H310" s="3">
        <f t="shared" si="38"/>
        <v>32</v>
      </c>
      <c r="I310" s="3">
        <f t="shared" si="39"/>
        <v>4</v>
      </c>
      <c r="J310" s="17" t="s">
        <v>217</v>
      </c>
    </row>
    <row r="311" spans="1:56" ht="18.5" x14ac:dyDescent="0.35">
      <c r="A311" s="18">
        <v>27</v>
      </c>
      <c r="B311" s="40" t="s">
        <v>136</v>
      </c>
      <c r="C311" s="3">
        <v>32</v>
      </c>
      <c r="D311" s="30">
        <f>D191</f>
        <v>55.703000000000003</v>
      </c>
      <c r="E311" s="30">
        <f>N191</f>
        <v>47.452911696647412</v>
      </c>
      <c r="F311" s="30">
        <f>N109</f>
        <v>198.5845762405568</v>
      </c>
      <c r="G311" s="30">
        <f>(E311+F311)/2</f>
        <v>123.01874396860211</v>
      </c>
      <c r="H311" s="3">
        <f t="shared" si="38"/>
        <v>21</v>
      </c>
      <c r="I311" s="3">
        <f t="shared" si="39"/>
        <v>15</v>
      </c>
      <c r="J311" s="83" t="s">
        <v>218</v>
      </c>
    </row>
    <row r="312" spans="1:56" ht="18.5" x14ac:dyDescent="0.35">
      <c r="A312" s="18">
        <v>28</v>
      </c>
      <c r="C312" s="7"/>
      <c r="D312" s="30"/>
      <c r="E312" s="112"/>
      <c r="F312" s="112"/>
      <c r="G312" s="112"/>
      <c r="H312" s="3"/>
      <c r="I312" s="3"/>
      <c r="J312" s="61"/>
    </row>
    <row r="313" spans="1:56" ht="18.5" x14ac:dyDescent="0.35">
      <c r="A313" s="18">
        <v>29</v>
      </c>
      <c r="B313" s="2" t="s">
        <v>31</v>
      </c>
      <c r="C313" s="3">
        <v>29.4</v>
      </c>
      <c r="D313" s="30">
        <f t="shared" ref="D313:D318" si="44">D193</f>
        <v>86.078000000000003</v>
      </c>
      <c r="E313" s="30">
        <f t="shared" ref="E313:E318" si="45">N193</f>
        <v>130.09600854828005</v>
      </c>
      <c r="F313" s="30">
        <f t="shared" ref="F313:F318" si="46">N111</f>
        <v>243.31241523724026</v>
      </c>
      <c r="G313" s="30">
        <f t="shared" ref="G313:G318" si="47">(E313+F313)/2</f>
        <v>186.70421189276016</v>
      </c>
      <c r="H313" s="3">
        <f t="shared" si="38"/>
        <v>14</v>
      </c>
      <c r="I313" s="3">
        <f t="shared" si="39"/>
        <v>22</v>
      </c>
      <c r="J313" s="17" t="s">
        <v>219</v>
      </c>
      <c r="O313" s="1"/>
      <c r="P313" s="1"/>
      <c r="Q313" s="1"/>
      <c r="R313" s="1"/>
      <c r="S313" s="1"/>
      <c r="T313" s="1"/>
      <c r="U313" s="1"/>
      <c r="V313" s="1"/>
      <c r="W313" s="1"/>
      <c r="X313" s="1"/>
    </row>
    <row r="314" spans="1:56" ht="18.5" x14ac:dyDescent="0.35">
      <c r="A314" s="18">
        <v>30</v>
      </c>
      <c r="B314" s="2" t="s">
        <v>57</v>
      </c>
      <c r="C314" s="3">
        <v>18</v>
      </c>
      <c r="D314" s="30">
        <f t="shared" si="44"/>
        <v>82.433000000000007</v>
      </c>
      <c r="E314" s="30">
        <f t="shared" si="45"/>
        <v>15.816227849741718</v>
      </c>
      <c r="F314" s="30">
        <f t="shared" si="46"/>
        <v>161.58314982065443</v>
      </c>
      <c r="G314" s="30">
        <f t="shared" si="47"/>
        <v>88.699688835198074</v>
      </c>
      <c r="H314" s="3">
        <f t="shared" si="38"/>
        <v>26</v>
      </c>
      <c r="I314" s="3">
        <f t="shared" si="39"/>
        <v>10</v>
      </c>
      <c r="J314" s="17" t="s">
        <v>220</v>
      </c>
      <c r="M314" s="133" t="s">
        <v>135</v>
      </c>
      <c r="O314" s="185" t="s">
        <v>312</v>
      </c>
      <c r="P314" s="133" t="s">
        <v>313</v>
      </c>
      <c r="Q314" s="173" t="s">
        <v>145</v>
      </c>
      <c r="R314" s="133" t="s">
        <v>314</v>
      </c>
      <c r="S314" s="174" t="s">
        <v>144</v>
      </c>
      <c r="T314" s="133" t="s">
        <v>306</v>
      </c>
      <c r="U314" s="153" t="s">
        <v>308</v>
      </c>
      <c r="V314" s="133" t="s">
        <v>307</v>
      </c>
      <c r="W314" s="175" t="s">
        <v>145</v>
      </c>
      <c r="X314" s="133" t="s">
        <v>309</v>
      </c>
      <c r="Y314" s="176" t="s">
        <v>311</v>
      </c>
      <c r="Z314" s="133" t="s">
        <v>310</v>
      </c>
      <c r="AD314" s="19" t="s">
        <v>298</v>
      </c>
      <c r="AE314" s="19"/>
      <c r="AF314" s="124"/>
      <c r="AG314" t="s">
        <v>235</v>
      </c>
      <c r="AK314" s="128"/>
      <c r="AL314" t="s">
        <v>237</v>
      </c>
      <c r="AP314" s="131"/>
      <c r="AQ314" t="s">
        <v>280</v>
      </c>
    </row>
    <row r="315" spans="1:56" ht="18.5" x14ac:dyDescent="0.35">
      <c r="A315" s="18">
        <v>31</v>
      </c>
      <c r="B315" s="2" t="s">
        <v>32</v>
      </c>
      <c r="C315" s="3">
        <v>31.2</v>
      </c>
      <c r="D315" s="30">
        <f t="shared" si="44"/>
        <v>78.787999999999997</v>
      </c>
      <c r="E315" s="30">
        <f t="shared" si="45"/>
        <v>58.906846794167251</v>
      </c>
      <c r="F315" s="30">
        <f t="shared" si="46"/>
        <v>117.60668603589939</v>
      </c>
      <c r="G315" s="30">
        <f t="shared" si="47"/>
        <v>88.256766415033326</v>
      </c>
      <c r="H315" s="3">
        <f t="shared" si="38"/>
        <v>27</v>
      </c>
      <c r="I315" s="3">
        <f t="shared" si="39"/>
        <v>9</v>
      </c>
      <c r="J315" s="17" t="s">
        <v>221</v>
      </c>
      <c r="R315" s="177" t="s">
        <v>301</v>
      </c>
      <c r="S315" s="177"/>
      <c r="T315" s="177" t="s">
        <v>302</v>
      </c>
      <c r="U315" s="177"/>
      <c r="V315" s="177" t="s">
        <v>303</v>
      </c>
      <c r="W315" s="177"/>
      <c r="X315" s="177" t="s">
        <v>304</v>
      </c>
      <c r="AD315" s="133" t="s">
        <v>299</v>
      </c>
      <c r="AF315" s="125"/>
      <c r="AG315" t="s">
        <v>236</v>
      </c>
      <c r="AK315" s="129"/>
      <c r="AL315" t="s">
        <v>238</v>
      </c>
      <c r="AP315" s="132"/>
      <c r="AQ315" t="s">
        <v>239</v>
      </c>
    </row>
    <row r="316" spans="1:56" ht="18.5" x14ac:dyDescent="0.35">
      <c r="A316" s="18">
        <v>32</v>
      </c>
      <c r="B316" s="2" t="s">
        <v>53</v>
      </c>
      <c r="C316" s="3">
        <v>35.4</v>
      </c>
      <c r="D316" s="30">
        <f t="shared" si="44"/>
        <v>50.843000000000004</v>
      </c>
      <c r="E316" s="30">
        <f t="shared" si="45"/>
        <v>315.15255132986886</v>
      </c>
      <c r="F316" s="30">
        <f t="shared" si="46"/>
        <v>172.95923178723365</v>
      </c>
      <c r="G316" s="30">
        <f t="shared" si="47"/>
        <v>244.05589155855125</v>
      </c>
      <c r="H316" s="3">
        <f t="shared" si="38"/>
        <v>11</v>
      </c>
      <c r="I316" s="3">
        <f t="shared" si="39"/>
        <v>25</v>
      </c>
      <c r="J316" s="17" t="s">
        <v>222</v>
      </c>
      <c r="L316" s="182" t="s">
        <v>300</v>
      </c>
      <c r="M316" s="179">
        <f>CORREL(C285:C332,G285:G332)</f>
        <v>0.72621783424118314</v>
      </c>
      <c r="N316" s="177"/>
      <c r="O316" s="177"/>
      <c r="P316" s="177"/>
      <c r="Q316" s="177"/>
      <c r="R316" s="180">
        <f>M316/SQRT((1-M316^2)/(X316-2))</f>
        <v>6.0683902653779098</v>
      </c>
      <c r="S316" s="180"/>
      <c r="T316" s="181">
        <f>TDIST(ABS(R316), (X316-2), 2)</f>
        <v>7.8898784915202087E-7</v>
      </c>
      <c r="U316" s="180"/>
      <c r="V316" s="180">
        <f>_xlfn.T.INV.2T(0.05, (X316-2))</f>
        <v>2.0345152974493397</v>
      </c>
      <c r="W316" s="180"/>
      <c r="X316" s="177">
        <f>ROWS(C285:C332) - 13</f>
        <v>35</v>
      </c>
      <c r="AD316" s="133" t="s">
        <v>234</v>
      </c>
      <c r="AF316" s="126"/>
      <c r="AG316" t="s">
        <v>246</v>
      </c>
      <c r="AK316" s="188"/>
      <c r="AL316" s="15" t="s">
        <v>316</v>
      </c>
      <c r="AP316" s="130"/>
      <c r="AQ316" s="15" t="s">
        <v>283</v>
      </c>
      <c r="AR316" s="84"/>
    </row>
    <row r="317" spans="1:56" ht="18.5" x14ac:dyDescent="0.35">
      <c r="A317" s="18">
        <v>33</v>
      </c>
      <c r="B317" s="40" t="s">
        <v>34</v>
      </c>
      <c r="C317" s="3">
        <v>26.6</v>
      </c>
      <c r="D317" s="30">
        <f t="shared" si="44"/>
        <v>73.927999999999997</v>
      </c>
      <c r="E317" s="30">
        <f t="shared" si="45"/>
        <v>6.2120737653563145</v>
      </c>
      <c r="F317" s="30">
        <f t="shared" si="46"/>
        <v>5.6636399066079175</v>
      </c>
      <c r="G317" s="30">
        <f t="shared" si="47"/>
        <v>5.9378568359821156</v>
      </c>
      <c r="H317" s="3">
        <f t="shared" si="38"/>
        <v>35</v>
      </c>
      <c r="I317" s="3">
        <f t="shared" si="39"/>
        <v>1</v>
      </c>
      <c r="J317" s="83" t="s">
        <v>223</v>
      </c>
      <c r="O317" s="1"/>
      <c r="P317" s="1"/>
      <c r="Q317" s="1"/>
      <c r="R317" s="1"/>
      <c r="S317" s="1"/>
      <c r="T317" s="1"/>
      <c r="U317" s="1"/>
      <c r="V317" s="1"/>
      <c r="W317" s="1"/>
      <c r="X317" s="1"/>
      <c r="AD317" s="134"/>
      <c r="AF317" s="127"/>
      <c r="AG317" t="s">
        <v>247</v>
      </c>
      <c r="AK317" s="189"/>
      <c r="AL317" s="15" t="s">
        <v>317</v>
      </c>
      <c r="AP317" s="25"/>
      <c r="AQ317" s="190" t="s">
        <v>293</v>
      </c>
      <c r="AT317" s="76"/>
      <c r="AU317" s="79"/>
    </row>
    <row r="318" spans="1:56" ht="18.5" x14ac:dyDescent="0.35">
      <c r="A318" s="18">
        <v>34</v>
      </c>
      <c r="B318" s="40" t="s">
        <v>45</v>
      </c>
      <c r="C318" s="3">
        <v>16.3</v>
      </c>
      <c r="D318" s="30">
        <f t="shared" si="44"/>
        <v>41.123000000000005</v>
      </c>
      <c r="E318" s="30">
        <f t="shared" si="45"/>
        <v>125.09307626695848</v>
      </c>
      <c r="F318" s="30">
        <f t="shared" si="46"/>
        <v>23.163179993123379</v>
      </c>
      <c r="G318" s="30">
        <f t="shared" si="47"/>
        <v>74.12812813004092</v>
      </c>
      <c r="H318" s="3">
        <f t="shared" si="38"/>
        <v>28</v>
      </c>
      <c r="I318" s="3">
        <f t="shared" si="39"/>
        <v>8</v>
      </c>
      <c r="J318" s="83" t="s">
        <v>224</v>
      </c>
      <c r="AB318" s="80"/>
      <c r="AD318" s="84" t="s">
        <v>296</v>
      </c>
      <c r="AE318" s="76"/>
      <c r="AF318" s="79"/>
      <c r="AG318" s="78"/>
      <c r="AH318" s="45"/>
      <c r="AI318" s="45"/>
      <c r="AJ318" s="15"/>
      <c r="AL318" s="76"/>
      <c r="AM318" s="81"/>
      <c r="AN318" s="85"/>
      <c r="AO318" s="85"/>
      <c r="AP318" s="15"/>
      <c r="AR318" s="76"/>
      <c r="AS318" s="18"/>
      <c r="AT318" s="76"/>
      <c r="AU318" s="79"/>
    </row>
    <row r="319" spans="1:56" ht="18.5" x14ac:dyDescent="0.35">
      <c r="A319" s="18">
        <v>35</v>
      </c>
      <c r="C319" s="3"/>
      <c r="D319" s="30"/>
      <c r="E319" s="112"/>
      <c r="F319" s="112"/>
      <c r="G319" s="112"/>
      <c r="H319" s="3"/>
      <c r="I319" s="3"/>
      <c r="J319" s="61"/>
      <c r="V319" s="17"/>
      <c r="W319" s="2"/>
      <c r="X319" s="40"/>
      <c r="AB319" s="25"/>
      <c r="AD319" s="133" t="s">
        <v>294</v>
      </c>
      <c r="AE319" s="76"/>
      <c r="AF319" s="79"/>
      <c r="AG319" s="78"/>
      <c r="AH319" s="45"/>
      <c r="AI319" s="45"/>
      <c r="AJ319" s="15"/>
      <c r="AK319" s="45" t="s">
        <v>240</v>
      </c>
      <c r="AL319" s="15" t="s">
        <v>295</v>
      </c>
      <c r="AN319" s="85" t="s">
        <v>240</v>
      </c>
      <c r="AO319" s="15" t="s">
        <v>318</v>
      </c>
      <c r="AP319" s="85"/>
      <c r="AQ319" s="85"/>
      <c r="AR319" s="15"/>
      <c r="AT319" s="76"/>
      <c r="AU319" s="18"/>
    </row>
    <row r="320" spans="1:56" ht="18.5" x14ac:dyDescent="0.35">
      <c r="A320" s="18">
        <v>36</v>
      </c>
      <c r="B320" s="2" t="s">
        <v>36</v>
      </c>
      <c r="C320" s="3">
        <v>15.6</v>
      </c>
      <c r="D320" s="30">
        <f>D200</f>
        <v>58.132999999999996</v>
      </c>
      <c r="E320" s="30">
        <f>N200</f>
        <v>136.44417248783603</v>
      </c>
      <c r="F320" s="30">
        <f>N118</f>
        <v>56.998521676436468</v>
      </c>
      <c r="G320" s="30">
        <f>(E320+F320)/2</f>
        <v>96.721347082136248</v>
      </c>
      <c r="H320" s="3">
        <f t="shared" si="38"/>
        <v>24</v>
      </c>
      <c r="I320" s="3">
        <f t="shared" si="39"/>
        <v>12</v>
      </c>
      <c r="J320" s="17" t="s">
        <v>225</v>
      </c>
      <c r="V320" s="76"/>
      <c r="W320" s="78"/>
      <c r="AB320" s="76"/>
      <c r="AJ320" s="177" t="s">
        <v>301</v>
      </c>
      <c r="AK320" s="177"/>
      <c r="AL320" s="177" t="s">
        <v>302</v>
      </c>
      <c r="AM320" s="177"/>
      <c r="AN320" s="177" t="s">
        <v>303</v>
      </c>
      <c r="AO320" s="177"/>
      <c r="AP320" s="177" t="s">
        <v>304</v>
      </c>
      <c r="AW320" s="78"/>
      <c r="AX320" s="76"/>
      <c r="BA320" s="76"/>
      <c r="BB320" s="81"/>
      <c r="BC320" s="81"/>
      <c r="BD320" s="76"/>
    </row>
    <row r="321" spans="1:56" ht="18.5" x14ac:dyDescent="0.35">
      <c r="A321" s="18">
        <v>37</v>
      </c>
      <c r="C321" s="3"/>
      <c r="D321" s="30"/>
      <c r="E321" s="112"/>
      <c r="F321" s="112"/>
      <c r="G321" s="112"/>
      <c r="H321" s="3"/>
      <c r="I321" s="3"/>
      <c r="J321" s="61"/>
      <c r="V321" s="17"/>
      <c r="W321" s="17"/>
      <c r="X321" s="40"/>
      <c r="AB321" s="17"/>
      <c r="AD321" s="182" t="s">
        <v>300</v>
      </c>
      <c r="AE321" s="179">
        <f>CORREL(C285:C332,D285:D332)</f>
        <v>-0.7236604471113337</v>
      </c>
      <c r="AF321" s="177"/>
      <c r="AG321" s="177"/>
      <c r="AH321" s="177"/>
      <c r="AI321" s="177"/>
      <c r="AJ321" s="180">
        <f>AE321/SQRT((1-AE321^2)/(AP321-2))</f>
        <v>-6.02343770020269</v>
      </c>
      <c r="AK321" s="180"/>
      <c r="AL321" s="181">
        <f>TDIST(ABS(AJ321), (AP321-2), 2)</f>
        <v>9.0043895478643647E-7</v>
      </c>
      <c r="AM321" s="180"/>
      <c r="AN321" s="180">
        <f>_xlfn.T.INV.2T(0.05, (AP321-2))</f>
        <v>2.0345152974493397</v>
      </c>
      <c r="AO321" s="180"/>
      <c r="AP321" s="177">
        <f>ROWS(C285:V332) - 13</f>
        <v>35</v>
      </c>
      <c r="AV321" s="2"/>
      <c r="AW321" s="40"/>
      <c r="AZ321" s="40"/>
      <c r="BA321" s="17"/>
      <c r="BB321" s="17"/>
      <c r="BC321" s="40"/>
    </row>
    <row r="322" spans="1:56" ht="18.5" x14ac:dyDescent="0.35">
      <c r="A322" s="18">
        <v>38</v>
      </c>
      <c r="C322" s="3"/>
      <c r="D322" s="30"/>
      <c r="E322" s="112"/>
      <c r="F322" s="112"/>
      <c r="G322" s="112"/>
      <c r="H322" s="3"/>
      <c r="I322" s="3"/>
      <c r="J322" s="61"/>
      <c r="V322" s="17"/>
      <c r="W322" s="17"/>
      <c r="X322" s="2"/>
      <c r="AB322" s="17"/>
      <c r="AC322" s="2"/>
      <c r="AD322" s="40"/>
      <c r="AE322" s="17"/>
      <c r="AF322" s="17"/>
      <c r="AG322" s="75"/>
      <c r="AH322" s="40"/>
      <c r="AI322" s="77"/>
      <c r="AJ322" s="45"/>
      <c r="AK322" s="45"/>
      <c r="AL322" s="17"/>
      <c r="AM322" s="17"/>
      <c r="AN322" s="40"/>
      <c r="AO322" s="77"/>
      <c r="AP322" s="45"/>
      <c r="AQ322" s="17"/>
      <c r="AR322" s="2"/>
      <c r="AS322" s="40"/>
      <c r="AT322" s="17"/>
      <c r="AU322" s="17"/>
      <c r="AV322" s="75"/>
      <c r="AW322" s="40"/>
      <c r="AX322" s="77"/>
      <c r="AY322" s="45"/>
      <c r="AZ322" s="45"/>
      <c r="BA322" s="17"/>
      <c r="BB322" s="17"/>
      <c r="BC322" s="40"/>
      <c r="BD322" s="77"/>
    </row>
    <row r="323" spans="1:56" ht="18.5" x14ac:dyDescent="0.35">
      <c r="A323" s="18">
        <v>39</v>
      </c>
      <c r="C323" s="3"/>
      <c r="D323" s="30"/>
      <c r="E323" s="112"/>
      <c r="F323" s="112"/>
      <c r="G323" s="112"/>
      <c r="H323" s="3"/>
      <c r="I323" s="3"/>
      <c r="J323" s="61"/>
      <c r="V323" s="17"/>
      <c r="W323" s="17"/>
      <c r="X323" s="40"/>
      <c r="AB323" s="17"/>
      <c r="AC323" s="2"/>
      <c r="AD323" s="80"/>
      <c r="AE323" s="19"/>
      <c r="AS323" s="40"/>
      <c r="AT323" s="17"/>
      <c r="AU323" s="17"/>
      <c r="AV323" s="2"/>
      <c r="AW323" s="2"/>
      <c r="AZ323" s="2"/>
      <c r="BA323" s="17"/>
      <c r="BB323" s="17"/>
      <c r="BC323" s="40"/>
    </row>
    <row r="324" spans="1:56" ht="18.5" x14ac:dyDescent="0.35">
      <c r="A324" s="18">
        <v>40</v>
      </c>
      <c r="B324" s="2" t="s">
        <v>51</v>
      </c>
      <c r="C324" s="3">
        <v>43.8</v>
      </c>
      <c r="D324" s="30">
        <f>D204</f>
        <v>43.552999999999997</v>
      </c>
      <c r="E324" s="30">
        <f>N204</f>
        <v>76.38607573093438</v>
      </c>
      <c r="F324" s="30">
        <f>N122</f>
        <v>275.0517030229484</v>
      </c>
      <c r="G324" s="30">
        <f>(E324+F324)/2</f>
        <v>175.71888937694138</v>
      </c>
      <c r="H324" s="3">
        <f t="shared" si="38"/>
        <v>18</v>
      </c>
      <c r="I324" s="3">
        <f t="shared" si="39"/>
        <v>18</v>
      </c>
      <c r="J324" s="17" t="s">
        <v>226</v>
      </c>
      <c r="V324" s="17"/>
      <c r="W324" s="17"/>
      <c r="X324" s="2"/>
      <c r="AB324" s="17"/>
      <c r="AC324" s="2"/>
      <c r="AD324" s="25"/>
      <c r="AS324" s="40"/>
      <c r="AT324" s="17"/>
      <c r="AU324" s="17"/>
      <c r="AW324" s="2"/>
      <c r="AZ324" s="40"/>
      <c r="BA324" s="17"/>
      <c r="BB324" s="17"/>
      <c r="BC324" s="40"/>
    </row>
    <row r="325" spans="1:56" ht="18.5" x14ac:dyDescent="0.35">
      <c r="A325" s="18">
        <v>41</v>
      </c>
      <c r="B325" s="40" t="s">
        <v>139</v>
      </c>
      <c r="C325" s="3">
        <v>20.3</v>
      </c>
      <c r="D325" s="30">
        <f>D205</f>
        <v>72.713000000000008</v>
      </c>
      <c r="E325" s="30">
        <f>N205</f>
        <v>86.192310415340259</v>
      </c>
      <c r="F325" s="30">
        <f>N123</f>
        <v>102.78295492206766</v>
      </c>
      <c r="G325" s="30">
        <f>(E325+F325)/2</f>
        <v>94.487632668703952</v>
      </c>
      <c r="H325" s="3">
        <f t="shared" si="38"/>
        <v>25</v>
      </c>
      <c r="I325" s="3">
        <f t="shared" si="39"/>
        <v>11</v>
      </c>
      <c r="J325" s="83" t="s">
        <v>227</v>
      </c>
      <c r="V325" s="17"/>
      <c r="W325" s="17"/>
      <c r="X325" s="40"/>
      <c r="AB325" s="17"/>
      <c r="AC325" s="2"/>
      <c r="AD325" s="80" t="s">
        <v>282</v>
      </c>
      <c r="AE325" s="19"/>
      <c r="AH325" s="15" t="s">
        <v>529</v>
      </c>
      <c r="AS325" s="40"/>
      <c r="AT325" s="17"/>
      <c r="AU325" s="17"/>
      <c r="AV325" s="2"/>
      <c r="AW325" s="2"/>
      <c r="AX325" s="76"/>
      <c r="AZ325" s="17"/>
      <c r="BA325" s="17"/>
      <c r="BB325" s="17"/>
      <c r="BC325" s="2"/>
    </row>
    <row r="326" spans="1:56" ht="18.5" x14ac:dyDescent="0.35">
      <c r="A326" s="18">
        <v>42</v>
      </c>
      <c r="B326" s="2" t="s">
        <v>38</v>
      </c>
      <c r="C326" s="3">
        <v>51</v>
      </c>
      <c r="D326" s="30">
        <f>D206</f>
        <v>35.048000000000002</v>
      </c>
      <c r="E326" s="30">
        <f>N206</f>
        <v>451.8659770976293</v>
      </c>
      <c r="F326" s="30">
        <f>N124</f>
        <v>223.67321712605093</v>
      </c>
      <c r="G326" s="30">
        <f>(E326+F326)/2</f>
        <v>337.76959711184008</v>
      </c>
      <c r="H326" s="3">
        <f t="shared" si="38"/>
        <v>5</v>
      </c>
      <c r="I326" s="3">
        <f t="shared" si="39"/>
        <v>31</v>
      </c>
      <c r="J326" s="17" t="s">
        <v>228</v>
      </c>
      <c r="V326" s="17"/>
      <c r="W326" s="2"/>
      <c r="X326" s="40"/>
      <c r="AB326" s="17"/>
      <c r="AC326" s="75"/>
      <c r="AD326" s="25" t="s">
        <v>196</v>
      </c>
      <c r="AK326" s="15" t="s">
        <v>528</v>
      </c>
      <c r="AS326" s="40"/>
      <c r="AT326" s="17"/>
      <c r="AU326" s="77"/>
      <c r="AV326" s="45"/>
      <c r="AW326" s="45"/>
      <c r="AX326" s="17"/>
      <c r="AY326" s="17"/>
      <c r="AZ326" s="2"/>
      <c r="BA326" s="17"/>
      <c r="BB326" s="75"/>
      <c r="BC326" s="40"/>
    </row>
    <row r="327" spans="1:56" ht="18.5" x14ac:dyDescent="0.35">
      <c r="A327" s="18">
        <v>43</v>
      </c>
      <c r="B327" s="2" t="s">
        <v>39</v>
      </c>
      <c r="C327" s="3">
        <v>48.6</v>
      </c>
      <c r="D327" s="30">
        <f>D207</f>
        <v>33.832999999999998</v>
      </c>
      <c r="E327" s="30">
        <f>N207</f>
        <v>214.54530811935737</v>
      </c>
      <c r="F327" s="30">
        <f>N125</f>
        <v>183.87882114691004</v>
      </c>
      <c r="G327" s="30">
        <f>(E327+F327)/2</f>
        <v>199.21206463313371</v>
      </c>
      <c r="H327" s="3">
        <f t="shared" si="38"/>
        <v>13</v>
      </c>
      <c r="I327" s="3">
        <f t="shared" si="39"/>
        <v>23</v>
      </c>
      <c r="J327" s="17" t="s">
        <v>229</v>
      </c>
      <c r="V327" s="17"/>
      <c r="W327" s="17"/>
      <c r="X327" s="2"/>
      <c r="AB327" s="77"/>
      <c r="AC327" s="45"/>
      <c r="AD327" s="76" t="s">
        <v>59</v>
      </c>
      <c r="AE327" s="18"/>
      <c r="AF327" s="76"/>
      <c r="AG327" s="76"/>
      <c r="AH327" s="76" t="s">
        <v>60</v>
      </c>
      <c r="AI327" s="79"/>
      <c r="AJ327" s="78"/>
      <c r="AK327" s="76" t="s">
        <v>195</v>
      </c>
      <c r="AN327" s="76" t="s">
        <v>198</v>
      </c>
      <c r="AO327" s="81"/>
      <c r="AP327" s="81"/>
      <c r="AQ327" s="76"/>
      <c r="AS327" s="45"/>
      <c r="AT327" s="77"/>
      <c r="AU327" s="17"/>
      <c r="AV327" s="2"/>
      <c r="AW327" s="40"/>
      <c r="AX327" s="17"/>
      <c r="AY327" s="17"/>
      <c r="AZ327" s="40"/>
      <c r="BA327" s="17"/>
      <c r="BB327" s="2"/>
      <c r="BC327" s="40"/>
    </row>
    <row r="328" spans="1:56" ht="18.5" x14ac:dyDescent="0.35">
      <c r="A328" s="18">
        <v>44</v>
      </c>
      <c r="B328" s="2" t="s">
        <v>40</v>
      </c>
      <c r="C328" s="3">
        <v>28.2</v>
      </c>
      <c r="D328" s="30">
        <f>D208</f>
        <v>32.618000000000002</v>
      </c>
      <c r="E328" s="30">
        <f>N208</f>
        <v>467.76570302157131</v>
      </c>
      <c r="F328" s="30">
        <f>N126</f>
        <v>25.392018045405326</v>
      </c>
      <c r="G328" s="30">
        <f>(E328+F328)/2</f>
        <v>246.57886053348832</v>
      </c>
      <c r="H328" s="3">
        <f t="shared" si="38"/>
        <v>10</v>
      </c>
      <c r="I328" s="3">
        <f t="shared" si="39"/>
        <v>26</v>
      </c>
      <c r="J328" s="17" t="s">
        <v>230</v>
      </c>
      <c r="V328" s="17"/>
      <c r="W328" s="17"/>
      <c r="X328" s="2"/>
      <c r="AB328" s="17"/>
      <c r="AC328" s="2"/>
      <c r="AD328" s="17" t="s">
        <v>39</v>
      </c>
      <c r="AE328" s="2"/>
      <c r="AF328" s="40">
        <v>15</v>
      </c>
      <c r="AG328" s="17"/>
      <c r="AH328" s="17" t="s">
        <v>15</v>
      </c>
      <c r="AI328" s="2"/>
      <c r="AJ328" s="40">
        <v>36</v>
      </c>
      <c r="AK328" t="s">
        <v>140</v>
      </c>
      <c r="AM328" s="40">
        <v>59</v>
      </c>
      <c r="AN328" s="17" t="s">
        <v>16</v>
      </c>
      <c r="AO328" s="17"/>
      <c r="AP328" s="40">
        <v>19</v>
      </c>
      <c r="AS328" s="40"/>
      <c r="AT328" s="17"/>
      <c r="AU328" s="17"/>
      <c r="AV328" s="2"/>
      <c r="AW328" s="40"/>
      <c r="AX328" s="17"/>
      <c r="AZ328" s="17"/>
      <c r="BA328" s="17"/>
      <c r="BB328" s="17"/>
      <c r="BC328" s="40"/>
    </row>
    <row r="329" spans="1:56" ht="18.5" x14ac:dyDescent="0.35">
      <c r="A329" s="18">
        <v>45</v>
      </c>
      <c r="C329" s="3"/>
      <c r="D329" s="30"/>
      <c r="E329" s="112"/>
      <c r="F329" s="112"/>
      <c r="G329" s="112"/>
      <c r="H329" s="3"/>
      <c r="I329" s="3"/>
      <c r="J329" s="61"/>
      <c r="V329" s="17"/>
      <c r="W329" s="17"/>
      <c r="X329" s="40"/>
      <c r="Y329" s="40"/>
      <c r="AB329" s="17"/>
      <c r="AC329" s="40"/>
      <c r="AD329" s="17" t="s">
        <v>22</v>
      </c>
      <c r="AE329" s="2"/>
      <c r="AF329" s="40">
        <v>17</v>
      </c>
      <c r="AG329" s="17"/>
      <c r="AH329" s="17" t="s">
        <v>136</v>
      </c>
      <c r="AI329" s="75"/>
      <c r="AJ329" s="40">
        <v>44</v>
      </c>
      <c r="AK329" s="77" t="s">
        <v>63</v>
      </c>
      <c r="AL329" s="45"/>
      <c r="AM329" s="45">
        <v>65</v>
      </c>
      <c r="AN329" s="17" t="s">
        <v>51</v>
      </c>
      <c r="AO329" s="17"/>
      <c r="AP329" s="40">
        <v>24</v>
      </c>
      <c r="AQ329" s="77"/>
      <c r="AS329" s="40"/>
      <c r="AT329" s="17"/>
      <c r="AU329" s="17"/>
      <c r="AW329" s="2"/>
      <c r="AX329" s="17"/>
      <c r="AZ329" s="17"/>
      <c r="BA329" s="17"/>
      <c r="BB329" s="17"/>
      <c r="BC329" s="40"/>
    </row>
    <row r="330" spans="1:56" ht="18.5" x14ac:dyDescent="0.35">
      <c r="A330" s="18">
        <v>46</v>
      </c>
      <c r="B330" s="2" t="s">
        <v>42</v>
      </c>
      <c r="C330" s="3">
        <v>45.6</v>
      </c>
      <c r="D330" s="30">
        <f>D210</f>
        <v>25.327999999999999</v>
      </c>
      <c r="E330" s="30">
        <f>N210</f>
        <v>321.11056210711672</v>
      </c>
      <c r="F330" s="30">
        <f>N128</f>
        <v>31.506281683436722</v>
      </c>
      <c r="G330" s="30">
        <f>(E330+F330)/2</f>
        <v>176.30842189527672</v>
      </c>
      <c r="H330" s="3">
        <f t="shared" si="38"/>
        <v>16</v>
      </c>
      <c r="I330" s="3">
        <f t="shared" si="39"/>
        <v>20</v>
      </c>
      <c r="J330" s="17" t="s">
        <v>231</v>
      </c>
      <c r="V330" s="17"/>
      <c r="W330" s="75"/>
      <c r="X330" s="40"/>
      <c r="Y330" s="40"/>
      <c r="AB330" s="17"/>
      <c r="AC330" s="75"/>
      <c r="AD330" s="17" t="s">
        <v>24</v>
      </c>
      <c r="AE330" s="2"/>
      <c r="AF330" s="40">
        <v>20</v>
      </c>
      <c r="AG330" s="17"/>
      <c r="AH330" s="17" t="s">
        <v>116</v>
      </c>
      <c r="AI330" s="2"/>
      <c r="AJ330" s="2">
        <v>46</v>
      </c>
      <c r="AK330" t="s">
        <v>121</v>
      </c>
      <c r="AM330" s="2">
        <v>70</v>
      </c>
      <c r="AN330" s="17" t="s">
        <v>45</v>
      </c>
      <c r="AO330" s="17"/>
      <c r="AP330" s="40">
        <v>34</v>
      </c>
      <c r="AS330" s="40"/>
      <c r="AT330" s="17"/>
      <c r="AU330" s="76"/>
      <c r="AV330" s="2"/>
      <c r="AW330" s="40"/>
      <c r="AX330" s="17"/>
      <c r="AZ330" s="17"/>
      <c r="BA330" s="17"/>
      <c r="BB330" s="40"/>
    </row>
    <row r="331" spans="1:56" ht="18.5" x14ac:dyDescent="0.35">
      <c r="A331" s="18">
        <v>47</v>
      </c>
      <c r="B331" s="40" t="s">
        <v>140</v>
      </c>
      <c r="C331" s="7">
        <v>39.799999999999997</v>
      </c>
      <c r="D331" s="30">
        <f>D211</f>
        <v>64.207999999999998</v>
      </c>
      <c r="E331" s="30">
        <f>N211</f>
        <v>147.82846098700938</v>
      </c>
      <c r="F331" s="30">
        <f>N129</f>
        <v>128.59525014924023</v>
      </c>
      <c r="G331" s="30">
        <f>(E331+F331)/2</f>
        <v>138.2118555681248</v>
      </c>
      <c r="H331" s="3">
        <f t="shared" si="38"/>
        <v>20</v>
      </c>
      <c r="I331" s="3">
        <f t="shared" si="39"/>
        <v>16</v>
      </c>
      <c r="J331" s="83" t="s">
        <v>232</v>
      </c>
      <c r="V331" s="17"/>
      <c r="W331" s="2"/>
      <c r="X331" s="2"/>
      <c r="Y331" s="40"/>
      <c r="AB331" s="17"/>
      <c r="AC331" s="2"/>
      <c r="AD331" s="17" t="s">
        <v>23</v>
      </c>
      <c r="AE331" s="2"/>
      <c r="AF331" s="40">
        <v>21</v>
      </c>
      <c r="AG331" s="17"/>
      <c r="AH331" s="17" t="s">
        <v>109</v>
      </c>
      <c r="AJ331" s="2">
        <v>47</v>
      </c>
      <c r="AK331" t="s">
        <v>57</v>
      </c>
      <c r="AM331" s="40">
        <v>84</v>
      </c>
      <c r="AN331" s="17" t="s">
        <v>6</v>
      </c>
      <c r="AO331" s="17"/>
      <c r="AP331" s="40">
        <v>78</v>
      </c>
      <c r="AS331" s="40"/>
      <c r="AT331" s="17"/>
      <c r="AU331" s="17"/>
      <c r="AV331" s="2"/>
      <c r="AW331" s="40"/>
      <c r="AX331" s="17"/>
    </row>
    <row r="332" spans="1:56" ht="18.5" x14ac:dyDescent="0.35">
      <c r="A332" s="18">
        <v>48</v>
      </c>
      <c r="B332" s="2" t="s">
        <v>58</v>
      </c>
      <c r="C332" s="3">
        <v>14.4</v>
      </c>
      <c r="D332" s="30">
        <f>D212</f>
        <v>100</v>
      </c>
      <c r="E332" s="30">
        <f>N212</f>
        <v>17.694337650500515</v>
      </c>
      <c r="F332" s="30">
        <f>N130</f>
        <v>122.0661196876069</v>
      </c>
      <c r="G332" s="30">
        <f>(E332+F332)/2</f>
        <v>69.880228669053707</v>
      </c>
      <c r="H332" s="3">
        <f t="shared" si="38"/>
        <v>29</v>
      </c>
      <c r="I332" s="3">
        <f t="shared" si="39"/>
        <v>7</v>
      </c>
      <c r="J332" s="17" t="s">
        <v>233</v>
      </c>
      <c r="V332" s="17"/>
      <c r="W332" s="2"/>
      <c r="X332" s="2"/>
      <c r="Y332" s="40"/>
      <c r="AB332" s="17"/>
      <c r="AC332" s="75"/>
      <c r="AD332" s="17" t="s">
        <v>126</v>
      </c>
      <c r="AE332" s="2"/>
      <c r="AF332" s="40">
        <v>23</v>
      </c>
      <c r="AG332" s="17"/>
      <c r="AH332" s="17" t="s">
        <v>127</v>
      </c>
      <c r="AI332" s="2"/>
      <c r="AJ332" s="2">
        <v>52</v>
      </c>
      <c r="AK332" s="76" t="s">
        <v>315</v>
      </c>
      <c r="AM332" s="17"/>
      <c r="AN332" s="17" t="s">
        <v>139</v>
      </c>
      <c r="AO332" s="17"/>
      <c r="AP332" s="2">
        <v>92</v>
      </c>
      <c r="AS332" s="40"/>
      <c r="AT332" s="17"/>
      <c r="AU332" s="77"/>
      <c r="AV332" s="45"/>
      <c r="AW332" s="45"/>
      <c r="AX332" s="78"/>
    </row>
    <row r="333" spans="1:56" ht="15.5" x14ac:dyDescent="0.35">
      <c r="E333" s="59"/>
      <c r="V333" s="17"/>
      <c r="X333" s="2"/>
      <c r="Y333" s="40"/>
      <c r="AB333" s="17"/>
      <c r="AC333" s="75"/>
      <c r="AD333" s="17" t="s">
        <v>38</v>
      </c>
      <c r="AE333" s="75"/>
      <c r="AF333" s="40">
        <v>26</v>
      </c>
      <c r="AG333" s="17"/>
      <c r="AH333" s="17" t="s">
        <v>31</v>
      </c>
      <c r="AI333" s="2"/>
      <c r="AJ333" s="40">
        <v>62</v>
      </c>
      <c r="AK333" s="17" t="s">
        <v>2</v>
      </c>
      <c r="AL333" s="17"/>
      <c r="AM333" s="40">
        <v>127</v>
      </c>
      <c r="AN333" s="17" t="s">
        <v>4</v>
      </c>
      <c r="AO333" s="75"/>
      <c r="AP333" s="40">
        <v>95</v>
      </c>
      <c r="AS333" s="40"/>
      <c r="AT333" s="78"/>
      <c r="AU333" s="17"/>
      <c r="AV333" s="75"/>
      <c r="AW333" s="40"/>
    </row>
    <row r="334" spans="1:56" ht="15.5" x14ac:dyDescent="0.35">
      <c r="A334" s="165" t="s">
        <v>285</v>
      </c>
      <c r="B334" s="20" t="s">
        <v>284</v>
      </c>
      <c r="E334" s="59"/>
      <c r="V334" s="17"/>
      <c r="X334" s="2"/>
      <c r="AB334" s="77"/>
      <c r="AC334" s="45"/>
      <c r="AD334" s="77" t="s">
        <v>63</v>
      </c>
      <c r="AE334" s="45"/>
      <c r="AF334" s="45">
        <v>26.5</v>
      </c>
      <c r="AG334" s="77"/>
      <c r="AH334" s="77" t="s">
        <v>63</v>
      </c>
      <c r="AI334" s="45"/>
      <c r="AJ334" s="45">
        <v>63</v>
      </c>
      <c r="AK334" s="77" t="s">
        <v>63</v>
      </c>
      <c r="AL334" s="45"/>
      <c r="AM334" s="45">
        <v>134</v>
      </c>
      <c r="AN334" s="17" t="s">
        <v>58</v>
      </c>
      <c r="AO334" s="2"/>
      <c r="AP334" s="40">
        <v>119</v>
      </c>
      <c r="AS334" s="45"/>
      <c r="AT334" s="78"/>
      <c r="AU334" s="17"/>
      <c r="AW334" s="2"/>
    </row>
    <row r="335" spans="1:56" ht="15.5" x14ac:dyDescent="0.35">
      <c r="A335" s="489" t="s">
        <v>689</v>
      </c>
      <c r="B335" s="25" t="s">
        <v>686</v>
      </c>
      <c r="F335" t="s">
        <v>690</v>
      </c>
      <c r="L335" s="36"/>
      <c r="AB335" s="17"/>
      <c r="AC335" s="2"/>
      <c r="AD335" s="17" t="s">
        <v>19</v>
      </c>
      <c r="AE335" s="2"/>
      <c r="AF335" s="40">
        <v>27</v>
      </c>
      <c r="AG335" s="17"/>
      <c r="AH335" s="17" t="s">
        <v>53</v>
      </c>
      <c r="AI335" s="2"/>
      <c r="AJ335" s="40">
        <v>65</v>
      </c>
      <c r="AK335" s="17" t="s">
        <v>28</v>
      </c>
      <c r="AL335" s="17"/>
      <c r="AM335" s="40">
        <v>140</v>
      </c>
      <c r="AN335" s="17" t="s">
        <v>49</v>
      </c>
      <c r="AO335" s="17"/>
      <c r="AP335" s="40">
        <v>122</v>
      </c>
    </row>
    <row r="336" spans="1:56" ht="18.5" x14ac:dyDescent="0.35">
      <c r="E336" s="72"/>
      <c r="F336" s="15" t="s">
        <v>691</v>
      </c>
      <c r="AB336" s="17"/>
      <c r="AC336" s="75"/>
      <c r="AD336" s="17" t="s">
        <v>17</v>
      </c>
      <c r="AE336" s="40"/>
      <c r="AF336" s="40">
        <v>28</v>
      </c>
      <c r="AG336" s="17"/>
      <c r="AH336" s="17" t="s">
        <v>36</v>
      </c>
      <c r="AJ336" s="2">
        <v>116</v>
      </c>
      <c r="AK336" s="17"/>
      <c r="AM336" s="17"/>
      <c r="AN336" s="76" t="s">
        <v>197</v>
      </c>
      <c r="AP336" s="17"/>
    </row>
    <row r="337" spans="5:47" ht="15.5" x14ac:dyDescent="0.35">
      <c r="E337" s="73"/>
      <c r="F337" s="58"/>
      <c r="AB337" s="76"/>
      <c r="AC337" s="79"/>
      <c r="AD337" s="17" t="s">
        <v>20</v>
      </c>
      <c r="AE337" s="75"/>
      <c r="AF337" s="40">
        <v>29</v>
      </c>
      <c r="AG337" s="17"/>
      <c r="AH337" s="76" t="s">
        <v>61</v>
      </c>
      <c r="AI337" s="2"/>
      <c r="AJ337" s="40"/>
      <c r="AK337" s="17"/>
      <c r="AM337" s="17"/>
      <c r="AN337" s="17" t="s">
        <v>40</v>
      </c>
      <c r="AO337" s="17"/>
      <c r="AP337" s="2">
        <v>30</v>
      </c>
    </row>
    <row r="338" spans="5:47" ht="15.5" x14ac:dyDescent="0.35">
      <c r="E338" s="73"/>
      <c r="F338" s="58"/>
      <c r="AB338" s="24"/>
      <c r="AD338" s="17" t="s">
        <v>14</v>
      </c>
      <c r="AE338" s="2"/>
      <c r="AF338" s="40">
        <v>37</v>
      </c>
      <c r="AG338" s="17"/>
      <c r="AH338" s="17" t="s">
        <v>32</v>
      </c>
      <c r="AI338" s="2"/>
      <c r="AJ338" s="40">
        <v>57</v>
      </c>
      <c r="AK338" s="17"/>
      <c r="AN338" s="17"/>
      <c r="AO338" s="17"/>
      <c r="AP338" s="2"/>
    </row>
    <row r="339" spans="5:47" ht="15.5" x14ac:dyDescent="0.35">
      <c r="E339" s="73"/>
      <c r="F339" s="58"/>
      <c r="AB339" s="17"/>
      <c r="AC339" s="2"/>
      <c r="AD339" s="17" t="s">
        <v>62</v>
      </c>
      <c r="AE339" s="75"/>
      <c r="AF339" s="40">
        <v>40</v>
      </c>
      <c r="AG339" s="17"/>
      <c r="AH339" s="77" t="s">
        <v>63</v>
      </c>
      <c r="AI339" s="45"/>
      <c r="AJ339" s="45">
        <v>62</v>
      </c>
      <c r="AK339" s="15"/>
      <c r="AL339" s="369" t="s">
        <v>530</v>
      </c>
      <c r="AM339" s="23"/>
      <c r="AN339" s="23"/>
      <c r="AO339" s="23"/>
      <c r="AP339" s="23"/>
      <c r="AQ339" s="23"/>
      <c r="AR339" s="23"/>
      <c r="AS339" s="23"/>
      <c r="AT339" s="23"/>
      <c r="AU339" s="23"/>
    </row>
    <row r="340" spans="5:47" ht="15.5" x14ac:dyDescent="0.35">
      <c r="E340" s="73"/>
      <c r="F340" s="58"/>
      <c r="AB340" s="17"/>
      <c r="AC340" s="75"/>
      <c r="AD340" s="17"/>
      <c r="AE340" s="75"/>
      <c r="AF340" s="40"/>
      <c r="AG340" s="78"/>
      <c r="AH340" s="17" t="s">
        <v>34</v>
      </c>
      <c r="AI340" s="75"/>
      <c r="AJ340" s="40">
        <v>67</v>
      </c>
      <c r="AK340" s="23"/>
      <c r="AL340" s="23"/>
      <c r="AM340" s="60" t="s">
        <v>533</v>
      </c>
      <c r="AN340" s="370" t="s">
        <v>534</v>
      </c>
      <c r="AO340" s="23"/>
      <c r="AP340" s="23"/>
      <c r="AQ340" s="23"/>
      <c r="AR340" s="23"/>
      <c r="AS340" s="23"/>
      <c r="AT340" s="23"/>
      <c r="AU340" s="23"/>
    </row>
    <row r="341" spans="5:47" ht="15.5" x14ac:dyDescent="0.35">
      <c r="E341" s="52"/>
      <c r="F341" s="58"/>
      <c r="AB341" s="17"/>
      <c r="AC341" s="2"/>
      <c r="AD341" s="2"/>
      <c r="AE341" s="17"/>
      <c r="AF341" s="17"/>
      <c r="AG341" s="2"/>
      <c r="AH341" s="2"/>
      <c r="AI341" s="17"/>
      <c r="AJ341" s="75"/>
      <c r="AK341" s="23"/>
      <c r="AL341" s="60" t="s">
        <v>531</v>
      </c>
      <c r="AM341" s="20" t="s">
        <v>532</v>
      </c>
      <c r="AN341" s="23"/>
      <c r="AO341" s="23"/>
      <c r="AP341" s="23"/>
      <c r="AQ341" s="23"/>
      <c r="AR341" s="23"/>
      <c r="AS341" s="23"/>
      <c r="AT341" s="23"/>
      <c r="AU341" s="23"/>
    </row>
    <row r="342" spans="5:47" ht="15.5" x14ac:dyDescent="0.35">
      <c r="E342" s="52"/>
      <c r="F342" s="58"/>
      <c r="AB342" s="17"/>
      <c r="AC342" s="2"/>
      <c r="AD342" s="2"/>
      <c r="AE342" s="77"/>
      <c r="AF342" s="77"/>
      <c r="AG342" s="45"/>
      <c r="AH342" s="45"/>
      <c r="AI342" s="17"/>
      <c r="AJ342" s="2"/>
      <c r="AL342" s="17"/>
      <c r="AM342" s="17"/>
    </row>
    <row r="343" spans="5:47" ht="15.5" x14ac:dyDescent="0.35">
      <c r="E343" s="52"/>
      <c r="F343" s="58"/>
      <c r="AB343" s="17"/>
      <c r="AC343" s="2"/>
      <c r="AD343" s="2"/>
      <c r="AE343" s="17"/>
      <c r="AF343" s="17"/>
      <c r="AG343" s="75"/>
      <c r="AH343" s="75"/>
      <c r="AI343" s="17"/>
      <c r="AJ343" s="2"/>
      <c r="AL343" s="17"/>
      <c r="AM343" s="17"/>
    </row>
    <row r="344" spans="5:47" ht="15.5" x14ac:dyDescent="0.35">
      <c r="E344" s="52"/>
      <c r="F344" s="58"/>
      <c r="AB344" s="77"/>
      <c r="AC344" s="45"/>
      <c r="AD344" s="45"/>
      <c r="AE344" s="17"/>
      <c r="AI344" s="17"/>
      <c r="AJ344" s="2"/>
      <c r="AL344" s="17"/>
      <c r="AM344" s="17"/>
    </row>
    <row r="345" spans="5:47" ht="15.5" x14ac:dyDescent="0.35">
      <c r="E345" s="74"/>
      <c r="F345" s="58"/>
      <c r="AB345" s="17"/>
      <c r="AC345" s="75"/>
      <c r="AD345" s="75"/>
      <c r="AE345" s="17"/>
      <c r="AI345" s="77"/>
      <c r="AJ345" s="45"/>
      <c r="AL345" s="17"/>
      <c r="AM345" s="17"/>
    </row>
    <row r="346" spans="5:47" ht="15.5" x14ac:dyDescent="0.35">
      <c r="E346" s="52"/>
      <c r="F346" s="58"/>
      <c r="AD346" s="17"/>
      <c r="AE346" s="17"/>
      <c r="AI346" s="17"/>
      <c r="AJ346" s="75"/>
      <c r="AL346" s="17"/>
      <c r="AM346" s="17"/>
    </row>
    <row r="347" spans="5:47" ht="15.5" x14ac:dyDescent="0.35">
      <c r="E347" s="52"/>
      <c r="F347" s="58"/>
      <c r="AB347" s="17"/>
      <c r="AC347" s="2"/>
      <c r="AD347" s="17"/>
      <c r="AE347" s="17"/>
      <c r="AL347" s="17"/>
      <c r="AM347" s="17"/>
    </row>
    <row r="348" spans="5:47" ht="15.5" x14ac:dyDescent="0.35">
      <c r="E348" s="52"/>
      <c r="F348" s="58"/>
      <c r="AB348" s="17"/>
      <c r="AC348" s="2"/>
      <c r="AD348" s="17"/>
      <c r="AE348" s="17"/>
      <c r="AL348" s="17"/>
      <c r="AM348" s="17"/>
    </row>
    <row r="349" spans="5:47" ht="15.5" x14ac:dyDescent="0.35">
      <c r="E349" s="73"/>
      <c r="F349" s="58"/>
      <c r="AB349" s="17"/>
      <c r="AC349" s="2"/>
      <c r="AD349" s="17"/>
      <c r="AE349" s="17"/>
    </row>
    <row r="350" spans="5:47" ht="15.5" x14ac:dyDescent="0.35">
      <c r="E350" s="73"/>
      <c r="F350" s="58"/>
      <c r="AB350" s="17"/>
      <c r="AC350" s="2"/>
      <c r="AD350" s="78"/>
      <c r="AE350" s="78"/>
    </row>
    <row r="351" spans="5:47" ht="15.5" x14ac:dyDescent="0.35">
      <c r="E351" s="73"/>
      <c r="F351" s="58"/>
      <c r="AB351" s="78"/>
      <c r="AC351" s="79"/>
      <c r="AD351" s="78"/>
      <c r="AE351" s="78"/>
    </row>
    <row r="352" spans="5:47" ht="15.5" x14ac:dyDescent="0.35">
      <c r="E352" s="73"/>
      <c r="F352" s="58"/>
      <c r="AB352" s="76"/>
      <c r="AC352" s="79"/>
      <c r="AD352" s="78"/>
      <c r="AE352" s="78"/>
    </row>
    <row r="353" spans="1:31" ht="15.5" x14ac:dyDescent="0.35">
      <c r="E353" s="73"/>
      <c r="F353" s="58"/>
      <c r="AB353" s="17"/>
      <c r="AC353" s="75"/>
      <c r="AD353" s="17"/>
      <c r="AE353" s="78"/>
    </row>
    <row r="354" spans="1:31" ht="18.5" x14ac:dyDescent="0.35">
      <c r="E354" s="73"/>
      <c r="F354" s="58"/>
      <c r="L354" s="19" t="s">
        <v>298</v>
      </c>
      <c r="M354" s="19"/>
      <c r="N354" s="124"/>
      <c r="O354" t="s">
        <v>235</v>
      </c>
      <c r="S354" s="128"/>
      <c r="T354" t="s">
        <v>237</v>
      </c>
      <c r="X354" s="131"/>
      <c r="Y354" t="s">
        <v>280</v>
      </c>
      <c r="AC354" s="75"/>
      <c r="AD354" s="17"/>
      <c r="AE354" s="78"/>
    </row>
    <row r="355" spans="1:31" ht="18.5" x14ac:dyDescent="0.35">
      <c r="E355" s="73"/>
      <c r="F355" s="58"/>
      <c r="L355" s="133" t="s">
        <v>299</v>
      </c>
      <c r="N355" s="125"/>
      <c r="O355" t="s">
        <v>236</v>
      </c>
      <c r="S355" s="129"/>
      <c r="T355" t="s">
        <v>238</v>
      </c>
      <c r="X355" s="132"/>
      <c r="Y355" t="s">
        <v>239</v>
      </c>
      <c r="AC355" s="75"/>
      <c r="AD355" s="17"/>
      <c r="AE355" s="78"/>
    </row>
    <row r="356" spans="1:31" ht="18.5" x14ac:dyDescent="0.35">
      <c r="E356" s="73"/>
      <c r="F356" s="58"/>
      <c r="L356" s="133" t="s">
        <v>234</v>
      </c>
      <c r="N356" s="126"/>
      <c r="O356" t="s">
        <v>246</v>
      </c>
      <c r="S356" s="188"/>
      <c r="T356" s="15" t="s">
        <v>316</v>
      </c>
      <c r="X356" s="130"/>
      <c r="Y356" s="15" t="s">
        <v>283</v>
      </c>
      <c r="Z356" s="84"/>
      <c r="AC356" s="75"/>
      <c r="AD356" s="17"/>
      <c r="AE356" s="78"/>
    </row>
    <row r="357" spans="1:31" ht="18.5" x14ac:dyDescent="0.35">
      <c r="E357" s="73"/>
      <c r="F357" s="58"/>
      <c r="L357" s="134"/>
      <c r="N357" s="127"/>
      <c r="O357" t="s">
        <v>247</v>
      </c>
      <c r="S357" s="189"/>
      <c r="T357" s="15" t="s">
        <v>317</v>
      </c>
      <c r="X357" s="25"/>
      <c r="Y357" s="191" t="s">
        <v>293</v>
      </c>
      <c r="AB357" s="76"/>
      <c r="AC357" s="75"/>
      <c r="AD357" s="17"/>
      <c r="AE357" s="78"/>
    </row>
    <row r="358" spans="1:31" ht="15.5" x14ac:dyDescent="0.35">
      <c r="E358" s="73"/>
      <c r="F358" s="58"/>
      <c r="L358" s="84" t="s">
        <v>296</v>
      </c>
      <c r="M358" s="76"/>
      <c r="N358" s="79"/>
      <c r="O358" s="78"/>
      <c r="P358" s="45"/>
      <c r="Q358" s="45"/>
      <c r="R358" s="15"/>
      <c r="T358" s="76"/>
      <c r="U358" s="81"/>
      <c r="V358" s="85"/>
      <c r="W358" s="85"/>
      <c r="X358" s="15"/>
      <c r="Z358" s="76"/>
      <c r="AA358" s="18"/>
      <c r="AB358" s="76"/>
      <c r="AC358" s="75"/>
      <c r="AD358" s="17"/>
      <c r="AE358" s="78"/>
    </row>
    <row r="359" spans="1:31" ht="15.5" x14ac:dyDescent="0.35">
      <c r="E359" s="73"/>
      <c r="F359" s="58"/>
      <c r="R359" s="177" t="s">
        <v>301</v>
      </c>
      <c r="S359" s="177"/>
      <c r="T359" s="177" t="s">
        <v>302</v>
      </c>
      <c r="U359" s="177"/>
      <c r="V359" s="177" t="s">
        <v>303</v>
      </c>
      <c r="W359" s="177"/>
      <c r="X359" s="177" t="s">
        <v>304</v>
      </c>
      <c r="AB359" s="17"/>
      <c r="AC359" s="2"/>
      <c r="AD359" s="78"/>
      <c r="AE359" s="78"/>
    </row>
    <row r="360" spans="1:31" ht="15.5" x14ac:dyDescent="0.35">
      <c r="E360" s="73"/>
      <c r="F360" s="58"/>
      <c r="L360" s="182" t="s">
        <v>300</v>
      </c>
      <c r="M360" s="179">
        <f>CORREL(D285:D332,H285:H332)</f>
        <v>0.64896747093030049</v>
      </c>
      <c r="N360" s="177"/>
      <c r="O360" s="177"/>
      <c r="P360" s="177"/>
      <c r="Q360" s="177"/>
      <c r="R360" s="180">
        <f>M360/SQRT((1-M360^2)/(X360-2))</f>
        <v>4.9000461779574787</v>
      </c>
      <c r="S360" s="180"/>
      <c r="T360" s="181">
        <f>TDIST(ABS(R360), (X360-2), 2)</f>
        <v>2.4756760966304795E-5</v>
      </c>
      <c r="U360" s="180"/>
      <c r="V360" s="180">
        <f>_xlfn.T.INV.2T(0.05, (X360-2))</f>
        <v>2.0345152974493397</v>
      </c>
      <c r="W360" s="180"/>
      <c r="X360" s="184">
        <f>ROWS(D285:D332) - 13</f>
        <v>35</v>
      </c>
      <c r="AB360" s="17"/>
      <c r="AC360" s="2"/>
      <c r="AD360" s="78"/>
      <c r="AE360" s="78"/>
    </row>
    <row r="361" spans="1:31" ht="15.5" x14ac:dyDescent="0.35">
      <c r="E361" s="73"/>
      <c r="F361" s="58"/>
      <c r="AB361" s="17"/>
      <c r="AC361" s="2"/>
      <c r="AD361" s="78"/>
      <c r="AE361" s="78"/>
    </row>
    <row r="362" spans="1:31" ht="15.5" x14ac:dyDescent="0.35">
      <c r="E362" s="73"/>
      <c r="F362" s="58"/>
      <c r="AB362" s="17"/>
      <c r="AC362" s="2"/>
      <c r="AD362" s="78"/>
      <c r="AE362" s="78"/>
    </row>
    <row r="363" spans="1:31" ht="80.5" customHeight="1" x14ac:dyDescent="0.35">
      <c r="A363" s="109" t="s">
        <v>275</v>
      </c>
      <c r="B363" s="143" t="s">
        <v>278</v>
      </c>
      <c r="C363" s="117" t="s">
        <v>277</v>
      </c>
      <c r="D363" s="91" t="s">
        <v>276</v>
      </c>
      <c r="E363" s="145" t="s">
        <v>279</v>
      </c>
      <c r="F363" s="144"/>
      <c r="G363" s="95"/>
      <c r="AB363" s="77"/>
      <c r="AC363" s="45"/>
      <c r="AD363" s="17"/>
      <c r="AE363" s="78"/>
    </row>
    <row r="364" spans="1:31" ht="18.5" x14ac:dyDescent="0.35">
      <c r="A364" s="135"/>
      <c r="B364" s="30">
        <f>($G$305+$G$306+$G$326+$G$327+$G$302+$G$295)/6</f>
        <v>344.71873530324928</v>
      </c>
      <c r="C364" s="30">
        <f>($C$305+$C$306+$C$326+$C$327+$C$302+$C$295)/6</f>
        <v>51.066666666666663</v>
      </c>
      <c r="D364" s="30">
        <f>($D$305+$D$306+$D$326+$D$327+$D$302+$D$295)/6</f>
        <v>35.655499999999996</v>
      </c>
      <c r="E364" s="23" t="s">
        <v>235</v>
      </c>
      <c r="F364" s="58"/>
      <c r="I364" s="3"/>
      <c r="AB364" s="17"/>
      <c r="AC364" s="75"/>
      <c r="AD364" s="78"/>
      <c r="AE364" s="78"/>
    </row>
    <row r="365" spans="1:31" ht="18.5" x14ac:dyDescent="0.35">
      <c r="A365" s="136"/>
      <c r="B365" s="30">
        <f>($G$297+$G$301+$G$303+$G$330+$G$300)/5</f>
        <v>225.29359864310081</v>
      </c>
      <c r="C365" s="30">
        <f>($C$297+$C$301+$C$303+$C$330+$C$300)/5</f>
        <v>42.6</v>
      </c>
      <c r="D365" s="30">
        <f>($D$297+$D$301+$D$303+$D$330+$D$300)/5</f>
        <v>35.777000000000001</v>
      </c>
      <c r="E365" s="23" t="s">
        <v>236</v>
      </c>
      <c r="F365" s="58"/>
      <c r="I365" s="3"/>
    </row>
    <row r="366" spans="1:31" ht="18.5" x14ac:dyDescent="0.35">
      <c r="A366" s="137"/>
      <c r="B366" s="30">
        <f>($G$298+$G$287+$G$296+$G$311+$G$291)/5</f>
        <v>242.89704119765415</v>
      </c>
      <c r="C366" s="30">
        <f>($C$298+$C$287+$C$296+$C$311+$C$291)/5</f>
        <v>34.72</v>
      </c>
      <c r="D366" s="30">
        <f>($D$298+$D$287+$D$296+$D$311+$D$291)/5</f>
        <v>66.394999999999996</v>
      </c>
      <c r="E366" s="23" t="s">
        <v>237</v>
      </c>
      <c r="F366" s="58"/>
      <c r="I366" s="3"/>
    </row>
    <row r="367" spans="1:31" ht="18.5" x14ac:dyDescent="0.35">
      <c r="A367" s="138"/>
      <c r="B367" s="30">
        <f>($G$316+$G$313+$G$320)/3</f>
        <v>175.82715017781587</v>
      </c>
      <c r="C367" s="30">
        <f>($C$316+$C$313+$C$320)/3</f>
        <v>26.799999999999997</v>
      </c>
      <c r="D367" s="30">
        <f>($D$316+$D$313+$D$320)/3</f>
        <v>65.017999999999986</v>
      </c>
      <c r="E367" s="23" t="s">
        <v>238</v>
      </c>
      <c r="F367" s="58"/>
      <c r="I367" s="3"/>
    </row>
    <row r="368" spans="1:31" ht="18.5" x14ac:dyDescent="0.35">
      <c r="A368" s="139"/>
      <c r="B368" s="30">
        <f>($G$331)/1</f>
        <v>138.2118555681248</v>
      </c>
      <c r="C368" s="30">
        <f>($C$331)/1</f>
        <v>39.799999999999997</v>
      </c>
      <c r="D368" s="30">
        <f>($D$331)/1</f>
        <v>64.207999999999998</v>
      </c>
      <c r="E368" s="23" t="s">
        <v>280</v>
      </c>
      <c r="F368" s="58"/>
      <c r="I368" s="3"/>
    </row>
    <row r="369" spans="1:9" ht="18.5" x14ac:dyDescent="0.35">
      <c r="A369" s="140"/>
      <c r="B369" s="30">
        <f>($G$292+$G$314)/2</f>
        <v>66.28700549139802</v>
      </c>
      <c r="C369" s="30">
        <f>($C$292+$C$314)/2</f>
        <v>21.4</v>
      </c>
      <c r="D369" s="30">
        <f>($D$292+$D$314)/2</f>
        <v>74.535500000000013</v>
      </c>
      <c r="E369" s="23" t="s">
        <v>239</v>
      </c>
      <c r="F369" s="58"/>
      <c r="I369" s="3"/>
    </row>
    <row r="370" spans="1:9" ht="18.5" x14ac:dyDescent="0.35">
      <c r="A370" s="141"/>
      <c r="B370" s="30">
        <f>($G$315)/1</f>
        <v>88.256766415033326</v>
      </c>
      <c r="C370" s="30">
        <f>($C$315)/1</f>
        <v>31.2</v>
      </c>
      <c r="D370" s="30">
        <f>($D$315)/1</f>
        <v>78.787999999999997</v>
      </c>
      <c r="E370" s="23" t="s">
        <v>246</v>
      </c>
      <c r="F370" s="58"/>
      <c r="I370" s="3"/>
    </row>
    <row r="371" spans="1:9" ht="18.5" x14ac:dyDescent="0.35">
      <c r="A371" s="142"/>
      <c r="B371" s="30">
        <f>($G$317)/1</f>
        <v>5.9378568359821156</v>
      </c>
      <c r="C371" s="30">
        <f>($C$317)/1</f>
        <v>26.6</v>
      </c>
      <c r="D371" s="30">
        <f>($D$317)/1</f>
        <v>73.927999999999997</v>
      </c>
      <c r="E371" s="23" t="s">
        <v>247</v>
      </c>
      <c r="F371" s="58"/>
      <c r="I371" s="3"/>
    </row>
    <row r="372" spans="1:9" ht="18.5" x14ac:dyDescent="0.35">
      <c r="A372" s="187"/>
      <c r="B372" s="30">
        <f>($G$286)/1</f>
        <v>97.687089553898062</v>
      </c>
      <c r="C372" s="30">
        <f>($C$286)/1</f>
        <v>21.6</v>
      </c>
      <c r="D372" s="30">
        <f>($D$286)/1</f>
        <v>93.367999999999995</v>
      </c>
      <c r="E372" s="15" t="s">
        <v>316</v>
      </c>
      <c r="F372" s="58"/>
    </row>
    <row r="373" spans="1:9" ht="18.5" x14ac:dyDescent="0.35">
      <c r="A373" s="186"/>
      <c r="B373" s="30">
        <f>($G$310)/1</f>
        <v>34.684882328557237</v>
      </c>
      <c r="C373" s="30">
        <f>($C$310)/1</f>
        <v>0.96</v>
      </c>
      <c r="D373" s="30">
        <f>($D$310)/1</f>
        <v>94.582999999999998</v>
      </c>
      <c r="E373" s="15" t="s">
        <v>317</v>
      </c>
      <c r="F373" s="58"/>
    </row>
    <row r="374" spans="1:9" x14ac:dyDescent="0.35">
      <c r="F374" s="58"/>
    </row>
    <row r="375" spans="1:9" x14ac:dyDescent="0.35">
      <c r="F375" s="58"/>
    </row>
    <row r="376" spans="1:9" x14ac:dyDescent="0.35">
      <c r="F376" s="58"/>
    </row>
    <row r="377" spans="1:9" x14ac:dyDescent="0.35">
      <c r="F377" s="58"/>
    </row>
    <row r="378" spans="1:9" x14ac:dyDescent="0.35">
      <c r="F378" s="58"/>
    </row>
    <row r="379" spans="1:9" x14ac:dyDescent="0.35">
      <c r="F379" s="58"/>
    </row>
    <row r="380" spans="1:9" x14ac:dyDescent="0.35">
      <c r="F380" s="58"/>
    </row>
    <row r="381" spans="1:9" x14ac:dyDescent="0.35">
      <c r="F381" s="58"/>
    </row>
    <row r="382" spans="1:9" x14ac:dyDescent="0.35">
      <c r="F382" s="58"/>
    </row>
    <row r="383" spans="1:9" x14ac:dyDescent="0.35">
      <c r="F383" s="58"/>
    </row>
    <row r="384" spans="1:9" x14ac:dyDescent="0.35">
      <c r="F384" s="58"/>
    </row>
    <row r="385" spans="6:40" x14ac:dyDescent="0.35">
      <c r="F385" s="58"/>
    </row>
    <row r="386" spans="6:40" x14ac:dyDescent="0.35">
      <c r="F386" s="58"/>
      <c r="K386" s="152"/>
      <c r="L386" s="152"/>
      <c r="M386" s="152"/>
      <c r="N386" s="152"/>
      <c r="O386" s="152"/>
      <c r="P386" s="152"/>
      <c r="Q386" s="155"/>
      <c r="R386" s="155"/>
      <c r="S386" s="155"/>
      <c r="T386" s="155"/>
      <c r="U386" s="155"/>
    </row>
    <row r="387" spans="6:40" x14ac:dyDescent="0.35">
      <c r="F387" s="58"/>
    </row>
    <row r="388" spans="6:40" x14ac:dyDescent="0.35">
      <c r="F388" s="58"/>
    </row>
    <row r="389" spans="6:40" ht="15.5" x14ac:dyDescent="0.35">
      <c r="F389" s="58"/>
      <c r="K389" s="168" t="s">
        <v>289</v>
      </c>
      <c r="L389" s="153" t="s">
        <v>39</v>
      </c>
      <c r="M389" s="154" t="s">
        <v>22</v>
      </c>
      <c r="N389" s="154" t="s">
        <v>24</v>
      </c>
      <c r="O389" s="154" t="s">
        <v>23</v>
      </c>
      <c r="P389" s="154" t="s">
        <v>126</v>
      </c>
      <c r="Q389" s="154" t="s">
        <v>38</v>
      </c>
      <c r="R389" s="156" t="s">
        <v>281</v>
      </c>
      <c r="S389" s="156" t="s">
        <v>17</v>
      </c>
      <c r="T389" s="156" t="s">
        <v>20</v>
      </c>
      <c r="U389" s="156" t="s">
        <v>14</v>
      </c>
      <c r="V389" s="157" t="s">
        <v>62</v>
      </c>
      <c r="W389" s="158" t="s">
        <v>15</v>
      </c>
      <c r="Z389" s="170" t="s">
        <v>291</v>
      </c>
      <c r="AA389" s="169"/>
      <c r="AB389" s="135"/>
      <c r="AC389" s="171" t="s">
        <v>39</v>
      </c>
      <c r="AD389" s="154" t="s">
        <v>22</v>
      </c>
      <c r="AE389" s="154" t="s">
        <v>24</v>
      </c>
      <c r="AF389" s="154" t="s">
        <v>23</v>
      </c>
      <c r="AG389" s="154" t="s">
        <v>126</v>
      </c>
      <c r="AH389" s="154" t="s">
        <v>38</v>
      </c>
      <c r="AI389" s="156" t="s">
        <v>281</v>
      </c>
      <c r="AJ389" s="156" t="s">
        <v>17</v>
      </c>
      <c r="AK389" s="156" t="s">
        <v>20</v>
      </c>
      <c r="AL389" s="156" t="s">
        <v>14</v>
      </c>
      <c r="AM389" s="157" t="s">
        <v>62</v>
      </c>
      <c r="AN389" s="158" t="s">
        <v>15</v>
      </c>
    </row>
    <row r="390" spans="6:40" ht="15.5" x14ac:dyDescent="0.35">
      <c r="F390" s="58"/>
      <c r="K390" s="168" t="s">
        <v>290</v>
      </c>
      <c r="L390" s="158" t="s">
        <v>136</v>
      </c>
      <c r="M390" s="158" t="s">
        <v>116</v>
      </c>
      <c r="N390" s="158" t="s">
        <v>109</v>
      </c>
      <c r="O390" s="158" t="s">
        <v>127</v>
      </c>
      <c r="P390" s="159" t="s">
        <v>31</v>
      </c>
      <c r="Q390" s="159" t="s">
        <v>53</v>
      </c>
      <c r="R390" s="159" t="s">
        <v>36</v>
      </c>
      <c r="S390" s="160" t="s">
        <v>140</v>
      </c>
      <c r="T390" s="161" t="s">
        <v>121</v>
      </c>
      <c r="U390" s="161" t="s">
        <v>57</v>
      </c>
      <c r="V390" s="162" t="s">
        <v>32</v>
      </c>
      <c r="W390" s="163" t="s">
        <v>34</v>
      </c>
      <c r="X390" s="149"/>
      <c r="Y390" s="151"/>
      <c r="Z390" s="170" t="s">
        <v>292</v>
      </c>
      <c r="AA390" s="169"/>
      <c r="AB390" s="137"/>
      <c r="AC390" s="172" t="s">
        <v>136</v>
      </c>
      <c r="AD390" s="158" t="s">
        <v>116</v>
      </c>
      <c r="AE390" s="158" t="s">
        <v>109</v>
      </c>
      <c r="AF390" s="158" t="s">
        <v>127</v>
      </c>
      <c r="AG390" s="159" t="s">
        <v>31</v>
      </c>
      <c r="AH390" s="159" t="s">
        <v>53</v>
      </c>
      <c r="AI390" s="159" t="s">
        <v>36</v>
      </c>
      <c r="AJ390" s="160" t="s">
        <v>140</v>
      </c>
      <c r="AK390" s="161" t="s">
        <v>121</v>
      </c>
      <c r="AL390" s="161" t="s">
        <v>57</v>
      </c>
      <c r="AM390" s="162" t="s">
        <v>32</v>
      </c>
      <c r="AN390" s="163" t="s">
        <v>34</v>
      </c>
    </row>
    <row r="391" spans="6:40" ht="15.5" x14ac:dyDescent="0.35">
      <c r="F391" s="58"/>
      <c r="K391" s="168"/>
      <c r="L391" s="195" t="s">
        <v>2</v>
      </c>
      <c r="M391" s="194" t="s">
        <v>28</v>
      </c>
      <c r="N391" s="192"/>
      <c r="O391" s="192"/>
      <c r="P391" s="192"/>
      <c r="Q391" s="192"/>
      <c r="R391" s="192"/>
      <c r="S391" s="193"/>
      <c r="T391" s="193"/>
      <c r="U391" s="193"/>
      <c r="V391" s="192"/>
      <c r="W391" s="192"/>
      <c r="X391" s="149"/>
      <c r="Y391" s="151"/>
      <c r="Z391" s="170"/>
      <c r="AA391" s="169"/>
      <c r="AB391" s="195" t="s">
        <v>2</v>
      </c>
      <c r="AC391" s="194" t="s">
        <v>28</v>
      </c>
      <c r="AD391" s="192"/>
      <c r="AE391" s="192"/>
      <c r="AF391" s="192"/>
      <c r="AG391" s="192"/>
      <c r="AH391" s="192"/>
      <c r="AI391" s="192"/>
      <c r="AJ391" s="193"/>
      <c r="AK391" s="193"/>
      <c r="AL391" s="193"/>
      <c r="AM391" s="192"/>
      <c r="AN391" s="192"/>
    </row>
    <row r="392" spans="6:40" ht="15.5" x14ac:dyDescent="0.35">
      <c r="F392" s="58"/>
      <c r="P392" s="177" t="s">
        <v>301</v>
      </c>
      <c r="Q392" s="177"/>
      <c r="R392" s="177" t="s">
        <v>302</v>
      </c>
      <c r="S392" s="177"/>
      <c r="T392" s="177" t="s">
        <v>303</v>
      </c>
      <c r="U392" s="177"/>
      <c r="V392" s="177" t="s">
        <v>304</v>
      </c>
      <c r="W392" s="148"/>
      <c r="X392" s="77"/>
      <c r="AE392" s="177" t="s">
        <v>301</v>
      </c>
      <c r="AF392" s="177"/>
      <c r="AG392" s="177" t="s">
        <v>302</v>
      </c>
      <c r="AH392" s="177"/>
      <c r="AI392" s="177" t="s">
        <v>303</v>
      </c>
      <c r="AJ392" s="177"/>
      <c r="AK392" s="177" t="s">
        <v>304</v>
      </c>
    </row>
    <row r="393" spans="6:40" ht="15.5" x14ac:dyDescent="0.35">
      <c r="F393" s="73"/>
      <c r="J393" s="178" t="s">
        <v>300</v>
      </c>
      <c r="K393" s="179">
        <f>CORREL(C364:C373,D364:D373)</f>
        <v>-0.86296122234489492</v>
      </c>
      <c r="L393" s="177"/>
      <c r="M393" s="177"/>
      <c r="N393" s="177"/>
      <c r="O393" s="177"/>
      <c r="P393" s="180">
        <f>K393/SQRT((1-K393^2)/(V393-2))</f>
        <v>-4.830728489655721</v>
      </c>
      <c r="Q393" s="180"/>
      <c r="R393" s="181">
        <f>TDIST(ABS(P393), (V393-2), 2)</f>
        <v>1.3034219309236384E-3</v>
      </c>
      <c r="S393" s="180"/>
      <c r="T393" s="180">
        <f>_xlfn.T.INV.2T(0.05, (V393-2))</f>
        <v>2.3060041352041671</v>
      </c>
      <c r="U393" s="180"/>
      <c r="V393" s="177">
        <v>10</v>
      </c>
      <c r="Y393" s="178" t="s">
        <v>300</v>
      </c>
      <c r="Z393" s="179">
        <f>CORREL(B364:B373,D364:D373)</f>
        <v>-0.80290412955686907</v>
      </c>
      <c r="AA393" s="177"/>
      <c r="AB393" s="177"/>
      <c r="AC393" s="177"/>
      <c r="AD393" s="177"/>
      <c r="AE393" s="180">
        <f>Z393/SQRT((1-Z393^2)/(AK393-2))</f>
        <v>-3.8096370861156368</v>
      </c>
      <c r="AF393" s="180"/>
      <c r="AG393" s="181">
        <f>TDIST(ABS(AE393), (AK393-2), 2)</f>
        <v>5.1653006003688877E-3</v>
      </c>
      <c r="AH393" s="180"/>
      <c r="AI393" s="180">
        <f>_xlfn.T.INV.2T(0.05, (AK393-2))</f>
        <v>2.3060041352041671</v>
      </c>
      <c r="AJ393" s="180"/>
      <c r="AK393" s="177">
        <v>10</v>
      </c>
    </row>
    <row r="394" spans="6:40" ht="15.5" x14ac:dyDescent="0.35">
      <c r="K394" s="15" t="s">
        <v>325</v>
      </c>
      <c r="L394" s="15"/>
      <c r="M394" s="15"/>
      <c r="O394" s="15"/>
      <c r="P394" s="15"/>
      <c r="Q394" s="15"/>
      <c r="R394" s="15"/>
      <c r="S394" s="15"/>
      <c r="T394" s="15"/>
      <c r="U394" s="146"/>
      <c r="V394" s="147"/>
      <c r="X394" s="150"/>
      <c r="Z394" s="15" t="s">
        <v>325</v>
      </c>
    </row>
    <row r="395" spans="6:40" x14ac:dyDescent="0.35">
      <c r="K395" t="s">
        <v>326</v>
      </c>
      <c r="Z395" t="s">
        <v>328</v>
      </c>
    </row>
    <row r="396" spans="6:40" ht="15.5" x14ac:dyDescent="0.35">
      <c r="K396" t="s">
        <v>327</v>
      </c>
      <c r="O396" s="15"/>
      <c r="P396" s="15"/>
      <c r="Q396" s="15"/>
      <c r="R396" s="15"/>
      <c r="S396" s="15"/>
      <c r="T396" s="15"/>
      <c r="U396" s="146"/>
      <c r="V396" s="147"/>
      <c r="X396" s="150"/>
      <c r="Z396" t="s">
        <v>327</v>
      </c>
    </row>
    <row r="397" spans="6:40" x14ac:dyDescent="0.35">
      <c r="K397" t="s">
        <v>336</v>
      </c>
      <c r="Z397" t="s">
        <v>338</v>
      </c>
    </row>
    <row r="398" spans="6:40" x14ac:dyDescent="0.35">
      <c r="K398" t="s">
        <v>337</v>
      </c>
      <c r="Z398" t="s">
        <v>337</v>
      </c>
    </row>
    <row r="401" spans="1:59" ht="26" x14ac:dyDescent="0.35">
      <c r="A401" s="5"/>
      <c r="B401" s="201" t="s">
        <v>335</v>
      </c>
      <c r="C401" s="5"/>
      <c r="D401" s="5"/>
      <c r="E401" s="5"/>
      <c r="F401" s="5"/>
      <c r="G401" s="5"/>
      <c r="H401" s="5"/>
      <c r="I401" s="5"/>
      <c r="J401" s="5"/>
      <c r="K401" s="11"/>
      <c r="L401" s="11"/>
      <c r="M401" s="5"/>
      <c r="N401" s="5"/>
      <c r="O401" s="5"/>
      <c r="P401" s="5"/>
      <c r="Q401" s="5"/>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row>
  </sheetData>
  <sheetProtection algorithmName="SHA-512" hashValue="iepluj/iY23WT8D97dsEabJyRrxKiCGe0eMwbTjvMchlDwXGdym23jPLm8+NCX8QFO87+ySpZmv2BzFoYxKREA==" saltValue="Iy/VQosZiYvPiXQve9PEnQ==" spinCount="100000" sheet="1" objects="1" scenarios="1"/>
  <hyperlinks>
    <hyperlink ref="B216" r:id="rId1" location="Europe" display="https://wiki2.org/en/List_of_cities_by_sunshine_duration - Europe" xr:uid="{2C4EE56F-C16A-433B-8152-D7441EF8E8E5}"/>
    <hyperlink ref="B217" r:id="rId2" xr:uid="{F305DC13-7ADB-4B9A-9919-1B530652642B}"/>
    <hyperlink ref="B218" r:id="rId3" xr:uid="{04C3DABC-A25D-45BA-8DD3-CDD0242BCB19}"/>
    <hyperlink ref="B221" r:id="rId4" xr:uid="{B79915DF-AF03-433A-9453-82003BA97BFB}"/>
    <hyperlink ref="B135" r:id="rId5" xr:uid="{DA4868F6-F40D-44DE-A69D-552B5F1F7AC8}"/>
    <hyperlink ref="B137" r:id="rId6" xr:uid="{3EBDC90F-4193-4BB8-BA27-897CF0B34D77}"/>
    <hyperlink ref="B136" r:id="rId7" location="IMF_estimates_between_2010_and_2019" display="https://en.wikipedia.org/wiki/List_of_countries_by_past_and_projected_GDP_(PPP)_per_capita - IMF_estimates_between_2010_and_2019" xr:uid="{576F439D-01F1-41DA-866D-313404F5BE5C}"/>
    <hyperlink ref="B219" r:id="rId8" location="IMF_estimates_between_2010_and_2019" display="https://en.wikipedia.org/wiki/List_of_countries_by_past_and_projected_GDP_(PPP)_per_capita - IMF_estimates_between_2010_and_2019" xr:uid="{9885357C-A369-4250-AEFA-3322C4B57ACF}"/>
    <hyperlink ref="B220" r:id="rId9" xr:uid="{868E61E0-D19D-4D65-A272-221AE6B1BC36}"/>
    <hyperlink ref="B138" r:id="rId10" xr:uid="{D62E6A6E-3DD3-499D-92E5-7E0AD810544E}"/>
    <hyperlink ref="B215" r:id="rId11" xr:uid="{75BD64E7-33BE-467B-976F-3250D422E637}"/>
    <hyperlink ref="B334" r:id="rId12" xr:uid="{A76D9018-ED22-484A-A7B5-4187EA5005C0}"/>
    <hyperlink ref="AW280" r:id="rId13" display="https://en.wikipedia.org/wiki/Sunshine_duration" xr:uid="{3C444847-5858-4E32-BC97-B5A72D7F238A}"/>
    <hyperlink ref="AD326" r:id="rId14" xr:uid="{91E107E2-06DF-4039-B971-A9F737399D47}"/>
    <hyperlink ref="J75:N75" r:id="rId15" display="https://en.wikipedia.org/wiki/Importance_of_religion_by_country" xr:uid="{FCC65421-B726-483F-A3AF-74DC2249DE9B}"/>
    <hyperlink ref="J76" r:id="rId16" xr:uid="{87960B1F-96D7-47E6-A8E9-D239357E7721}"/>
    <hyperlink ref="J77" r:id="rId17" xr:uid="{D422999A-3341-4940-BA61-095F3DA518E4}"/>
    <hyperlink ref="AN340" r:id="rId18" xr:uid="{B306DC87-5469-48D7-A2FD-E6EBED2EC609}"/>
    <hyperlink ref="AM341" r:id="rId19" xr:uid="{25DEB693-D687-48F0-AC7A-0797C4A9A19A}"/>
    <hyperlink ref="B139" r:id="rId20" display="http://web.archive.org/web/20190802231507/http:/data.myworld2015.org/" xr:uid="{F0D4B9D0-BC19-429F-8AF2-383F4A7557A3}"/>
    <hyperlink ref="B335" r:id="rId21" display="http://web.archive.org/web/20190802231507/http:/data.myworld2015.org/" xr:uid="{12BA1208-A6FF-475F-A804-526930728F12}"/>
    <hyperlink ref="J75" r:id="rId22" xr:uid="{D81B1AAA-020B-48B2-955E-670012D0744E}"/>
    <hyperlink ref="H78" r:id="rId23" xr:uid="{086C9931-2DB5-4011-93B0-0843FB7CF538}"/>
  </hyperlinks>
  <pageMargins left="0.7" right="0.7" top="0.75" bottom="0.75" header="0.3" footer="0.3"/>
  <pageSetup paperSize="9" orientation="portrait" r:id="rId24"/>
  <drawing r:id="rId2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66A46A-A811-4A72-93D3-764A9DCA143A}">
  <dimension ref="A2:BG57"/>
  <sheetViews>
    <sheetView zoomScaleNormal="100" workbookViewId="0">
      <selection activeCell="A3" sqref="A3"/>
    </sheetView>
  </sheetViews>
  <sheetFormatPr defaultRowHeight="14.5" x14ac:dyDescent="0.35"/>
  <cols>
    <col min="1" max="17" width="12.6328125" customWidth="1"/>
    <col min="18" max="18" width="12.1796875" customWidth="1"/>
    <col min="19" max="19" width="9.26953125" bestFit="1" customWidth="1"/>
    <col min="20" max="21" width="10.90625" customWidth="1"/>
    <col min="22" max="23" width="12.08984375" customWidth="1"/>
    <col min="24" max="24" width="11.26953125" customWidth="1"/>
    <col min="25" max="25" width="11" customWidth="1"/>
    <col min="26" max="26" width="8.90625" customWidth="1"/>
    <col min="40" max="40" width="10" bestFit="1" customWidth="1"/>
    <col min="41" max="42" width="8.7265625" customWidth="1"/>
  </cols>
  <sheetData>
    <row r="2" spans="1:59" ht="26" x14ac:dyDescent="0.35">
      <c r="A2" s="5"/>
      <c r="B2" s="201" t="s">
        <v>1297</v>
      </c>
      <c r="C2" s="5"/>
      <c r="D2" s="5"/>
      <c r="E2" s="5"/>
      <c r="F2" s="5"/>
      <c r="G2" s="5"/>
      <c r="H2" s="5"/>
      <c r="I2" s="5"/>
      <c r="J2" s="5"/>
      <c r="K2" s="11"/>
      <c r="L2" s="11"/>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row>
    <row r="3" spans="1:59" ht="15.5" x14ac:dyDescent="0.35">
      <c r="B3" s="483" t="s">
        <v>616</v>
      </c>
      <c r="C3" s="484"/>
      <c r="D3" s="484"/>
      <c r="E3" s="244"/>
      <c r="F3" s="29" t="s">
        <v>1229</v>
      </c>
    </row>
    <row r="4" spans="1:59" ht="18.5" x14ac:dyDescent="0.35">
      <c r="A4" s="5"/>
      <c r="B4" s="210" t="s">
        <v>527</v>
      </c>
      <c r="C4" s="5"/>
      <c r="D4" s="5"/>
      <c r="E4" s="5"/>
      <c r="F4" s="5"/>
      <c r="G4" s="5"/>
      <c r="H4" s="5"/>
      <c r="I4" s="5"/>
      <c r="J4" s="5"/>
      <c r="K4" s="5"/>
      <c r="L4" s="5"/>
      <c r="M4" s="5"/>
      <c r="N4" s="5"/>
      <c r="O4" s="5"/>
      <c r="P4" s="5"/>
      <c r="Q4" s="5"/>
      <c r="R4" s="5"/>
      <c r="S4" s="5"/>
      <c r="T4" s="5"/>
      <c r="U4" s="5"/>
      <c r="V4" s="5"/>
      <c r="W4" s="5"/>
      <c r="X4" s="5"/>
      <c r="Y4" s="202"/>
      <c r="Z4" s="203"/>
      <c r="AA4" s="204"/>
      <c r="AB4" s="205"/>
      <c r="AC4" s="206"/>
      <c r="AD4" s="5"/>
      <c r="AE4" s="5"/>
      <c r="AF4" s="5"/>
      <c r="AG4" s="5"/>
      <c r="AH4" s="5"/>
      <c r="AI4" s="5"/>
      <c r="AJ4" s="5"/>
      <c r="AK4" s="5"/>
      <c r="AL4" s="5"/>
      <c r="AM4" s="5"/>
      <c r="AN4" s="5"/>
      <c r="AO4" s="5"/>
      <c r="AP4" s="5"/>
      <c r="AQ4" s="5"/>
      <c r="AR4" s="5"/>
      <c r="AS4" s="207"/>
      <c r="AT4" s="203"/>
      <c r="AU4" s="204"/>
      <c r="AV4" s="205"/>
      <c r="AW4" s="208"/>
      <c r="AX4" s="5"/>
      <c r="AY4" s="5"/>
      <c r="AZ4" s="209"/>
      <c r="BA4" s="5"/>
      <c r="BB4" s="5"/>
      <c r="BC4" s="209"/>
      <c r="BD4" s="209"/>
      <c r="BE4" s="5"/>
      <c r="BF4" s="208"/>
      <c r="BG4" s="5"/>
    </row>
    <row r="5" spans="1:59" ht="18.5" x14ac:dyDescent="0.35">
      <c r="Y5" s="22"/>
      <c r="Z5" s="3"/>
      <c r="AA5" s="7"/>
      <c r="AB5" s="6"/>
      <c r="AC5" s="9"/>
      <c r="AS5" s="35"/>
      <c r="AT5" s="3"/>
      <c r="AU5" s="7"/>
      <c r="AV5" s="6"/>
      <c r="AW5" s="32"/>
      <c r="AZ5" s="15"/>
      <c r="BC5" s="15"/>
      <c r="BD5" s="15"/>
      <c r="BF5" s="32"/>
    </row>
    <row r="7" spans="1:59" x14ac:dyDescent="0.35">
      <c r="H7" s="365"/>
      <c r="N7" s="221"/>
      <c r="O7" s="364"/>
      <c r="P7" s="363"/>
      <c r="Q7" s="53"/>
    </row>
    <row r="8" spans="1:59" x14ac:dyDescent="0.35">
      <c r="C8" s="353" t="s">
        <v>526</v>
      </c>
      <c r="D8" s="362" t="s">
        <v>525</v>
      </c>
      <c r="E8" s="362" t="s">
        <v>489</v>
      </c>
      <c r="F8" s="362" t="s">
        <v>489</v>
      </c>
      <c r="G8" s="357" t="s">
        <v>482</v>
      </c>
      <c r="H8" s="361" t="s">
        <v>475</v>
      </c>
      <c r="I8" s="360" t="s">
        <v>479</v>
      </c>
      <c r="J8" s="359" t="s">
        <v>482</v>
      </c>
      <c r="K8" s="357"/>
      <c r="L8" s="358" t="s">
        <v>487</v>
      </c>
      <c r="M8" s="357" t="s">
        <v>482</v>
      </c>
      <c r="N8" s="356" t="s">
        <v>473</v>
      </c>
      <c r="O8" s="355" t="s">
        <v>484</v>
      </c>
      <c r="P8" s="325" t="s">
        <v>468</v>
      </c>
      <c r="Q8" s="327" t="s">
        <v>477</v>
      </c>
    </row>
    <row r="9" spans="1:59" x14ac:dyDescent="0.35">
      <c r="C9" s="353" t="s">
        <v>524</v>
      </c>
      <c r="D9" s="354"/>
      <c r="E9" s="354"/>
      <c r="F9" s="354"/>
      <c r="G9" s="323" t="s">
        <v>1298</v>
      </c>
      <c r="H9" s="323" t="s">
        <v>1299</v>
      </c>
      <c r="I9" s="323" t="s">
        <v>523</v>
      </c>
      <c r="J9" s="323" t="s">
        <v>523</v>
      </c>
      <c r="K9" s="323" t="s">
        <v>1175</v>
      </c>
      <c r="L9" s="323" t="s">
        <v>522</v>
      </c>
      <c r="M9" s="323" t="s">
        <v>521</v>
      </c>
      <c r="N9" s="323" t="s">
        <v>523</v>
      </c>
      <c r="O9" s="323" t="s">
        <v>522</v>
      </c>
      <c r="P9" s="323" t="s">
        <v>521</v>
      </c>
      <c r="Q9" s="323" t="s">
        <v>520</v>
      </c>
    </row>
    <row r="10" spans="1:59" x14ac:dyDescent="0.35">
      <c r="C10" s="353" t="s">
        <v>519</v>
      </c>
      <c r="D10" s="222"/>
      <c r="E10" s="222"/>
      <c r="F10" s="222"/>
      <c r="G10" s="323" t="s">
        <v>518</v>
      </c>
      <c r="H10" s="323" t="s">
        <v>517</v>
      </c>
      <c r="I10" s="323" t="s">
        <v>1173</v>
      </c>
      <c r="J10" s="323" t="s">
        <v>1174</v>
      </c>
      <c r="K10" s="323" t="s">
        <v>1176</v>
      </c>
      <c r="L10" s="323" t="s">
        <v>516</v>
      </c>
      <c r="M10" s="323" t="s">
        <v>516</v>
      </c>
      <c r="N10" s="323" t="s">
        <v>515</v>
      </c>
      <c r="O10" s="323" t="s">
        <v>515</v>
      </c>
      <c r="P10" s="323" t="s">
        <v>515</v>
      </c>
      <c r="Q10" s="323" t="s">
        <v>515</v>
      </c>
    </row>
    <row r="11" spans="1:59" ht="93" x14ac:dyDescent="0.35">
      <c r="B11" s="352" t="s">
        <v>514</v>
      </c>
      <c r="C11" s="351" t="s">
        <v>513</v>
      </c>
      <c r="D11" s="92" t="s">
        <v>512</v>
      </c>
      <c r="E11" s="350" t="s">
        <v>511</v>
      </c>
      <c r="F11" s="350" t="s">
        <v>510</v>
      </c>
      <c r="G11" s="349" t="s">
        <v>509</v>
      </c>
      <c r="H11" s="349" t="s">
        <v>508</v>
      </c>
      <c r="I11" s="347" t="s">
        <v>507</v>
      </c>
      <c r="J11" s="346" t="s">
        <v>506</v>
      </c>
      <c r="K11" s="348" t="s">
        <v>1177</v>
      </c>
      <c r="L11" s="345" t="s">
        <v>505</v>
      </c>
      <c r="M11" s="344" t="s">
        <v>504</v>
      </c>
      <c r="N11" s="343" t="s">
        <v>503</v>
      </c>
      <c r="O11" s="342" t="s">
        <v>502</v>
      </c>
      <c r="P11" s="341" t="s">
        <v>501</v>
      </c>
      <c r="Q11" s="340" t="s">
        <v>500</v>
      </c>
    </row>
    <row r="12" spans="1:59" ht="15.5" x14ac:dyDescent="0.35">
      <c r="B12" s="45">
        <v>72</v>
      </c>
      <c r="C12" s="339" t="s">
        <v>499</v>
      </c>
      <c r="D12" s="40">
        <f>(E12+F12)/2</f>
        <v>67</v>
      </c>
      <c r="E12" s="2">
        <v>61</v>
      </c>
      <c r="F12" s="2">
        <v>73</v>
      </c>
      <c r="G12" s="2">
        <v>27</v>
      </c>
      <c r="H12" s="2">
        <v>39</v>
      </c>
      <c r="I12" s="40">
        <v>9</v>
      </c>
      <c r="J12" s="40">
        <v>14</v>
      </c>
      <c r="K12" s="2">
        <f>(I12+J12)/2</f>
        <v>11.5</v>
      </c>
      <c r="L12" s="1">
        <v>12</v>
      </c>
      <c r="M12" s="2">
        <v>13</v>
      </c>
      <c r="N12" s="40">
        <v>20</v>
      </c>
      <c r="O12" s="2">
        <v>9</v>
      </c>
      <c r="P12" s="222">
        <v>5</v>
      </c>
      <c r="Q12" s="2">
        <v>4</v>
      </c>
    </row>
    <row r="13" spans="1:59" ht="15.5" x14ac:dyDescent="0.35">
      <c r="B13" s="45">
        <v>66</v>
      </c>
      <c r="C13" s="339" t="s">
        <v>498</v>
      </c>
      <c r="D13" s="40">
        <f>(E13+F13)/2</f>
        <v>56.5</v>
      </c>
      <c r="E13" s="2">
        <v>51</v>
      </c>
      <c r="F13" s="2">
        <v>62</v>
      </c>
      <c r="G13" s="2">
        <v>49</v>
      </c>
      <c r="H13" s="2"/>
      <c r="I13" s="40">
        <v>40</v>
      </c>
      <c r="J13" s="40">
        <v>32</v>
      </c>
      <c r="K13" s="2">
        <f>(I13+J13)/2</f>
        <v>36</v>
      </c>
      <c r="L13" s="2">
        <v>38</v>
      </c>
      <c r="M13" s="2">
        <v>25</v>
      </c>
      <c r="N13" s="40">
        <v>39</v>
      </c>
      <c r="O13" s="2">
        <v>28</v>
      </c>
      <c r="P13" s="40">
        <v>16</v>
      </c>
      <c r="Q13" s="2">
        <v>10</v>
      </c>
    </row>
    <row r="14" spans="1:59" ht="15.5" x14ac:dyDescent="0.35">
      <c r="B14" s="45">
        <v>60</v>
      </c>
      <c r="C14" s="339" t="s">
        <v>497</v>
      </c>
      <c r="D14" s="40">
        <f>(E14+F14)/2</f>
        <v>51</v>
      </c>
      <c r="E14" s="2">
        <v>47</v>
      </c>
      <c r="F14" s="2">
        <v>55</v>
      </c>
      <c r="G14" s="2">
        <v>82</v>
      </c>
      <c r="H14" s="2">
        <v>90</v>
      </c>
      <c r="I14" s="40">
        <v>72</v>
      </c>
      <c r="J14" s="40">
        <v>65</v>
      </c>
      <c r="K14" s="2">
        <f>(I14+J14)/2</f>
        <v>68.5</v>
      </c>
      <c r="L14" s="2">
        <v>56</v>
      </c>
      <c r="M14" s="2">
        <v>47</v>
      </c>
      <c r="N14" s="40">
        <v>72</v>
      </c>
      <c r="O14" s="2">
        <v>48</v>
      </c>
      <c r="P14" s="40">
        <v>28</v>
      </c>
      <c r="Q14" s="2">
        <v>11</v>
      </c>
    </row>
    <row r="15" spans="1:59" ht="15.5" x14ac:dyDescent="0.35">
      <c r="B15" s="221" t="s">
        <v>496</v>
      </c>
      <c r="C15" s="336" t="s">
        <v>495</v>
      </c>
      <c r="I15" s="45"/>
      <c r="J15" s="338"/>
      <c r="M15" s="77"/>
      <c r="O15" s="338"/>
      <c r="P15" s="221"/>
      <c r="Q15" s="335">
        <v>3</v>
      </c>
    </row>
    <row r="16" spans="1:59" ht="15.5" x14ac:dyDescent="0.35">
      <c r="B16" s="221" t="s">
        <v>494</v>
      </c>
      <c r="C16" s="337" t="s">
        <v>493</v>
      </c>
      <c r="I16" s="45"/>
      <c r="J16" s="2"/>
      <c r="M16" s="2"/>
      <c r="O16" s="45"/>
      <c r="Q16" s="335">
        <v>7</v>
      </c>
    </row>
    <row r="17" spans="2:21" ht="15.5" x14ac:dyDescent="0.35">
      <c r="B17" s="221" t="s">
        <v>492</v>
      </c>
      <c r="C17" s="336" t="s">
        <v>491</v>
      </c>
      <c r="I17" s="45"/>
      <c r="J17" s="2"/>
      <c r="M17" s="2"/>
      <c r="O17" s="45"/>
      <c r="Q17" s="335">
        <v>9.5</v>
      </c>
    </row>
    <row r="18" spans="2:21" ht="15.5" x14ac:dyDescent="0.35">
      <c r="U18" s="334"/>
    </row>
    <row r="21" spans="2:21" x14ac:dyDescent="0.35">
      <c r="C21" s="111" t="s">
        <v>490</v>
      </c>
      <c r="D21" s="333" t="s">
        <v>489</v>
      </c>
      <c r="E21" s="20" t="s">
        <v>488</v>
      </c>
      <c r="F21" s="15"/>
      <c r="G21" s="15"/>
      <c r="H21" s="15"/>
      <c r="I21" s="15"/>
      <c r="J21" s="15"/>
      <c r="K21" s="15"/>
    </row>
    <row r="22" spans="2:21" x14ac:dyDescent="0.35">
      <c r="C22" s="111"/>
      <c r="D22" s="332" t="s">
        <v>487</v>
      </c>
      <c r="E22" s="20" t="s">
        <v>486</v>
      </c>
      <c r="F22" s="15"/>
      <c r="G22" s="15"/>
      <c r="H22" s="15"/>
      <c r="I22" s="15"/>
      <c r="J22" s="15"/>
      <c r="K22" s="15"/>
    </row>
    <row r="23" spans="2:21" x14ac:dyDescent="0.35">
      <c r="C23" s="111" t="s">
        <v>485</v>
      </c>
      <c r="D23" s="331" t="s">
        <v>484</v>
      </c>
      <c r="E23" s="20" t="s">
        <v>483</v>
      </c>
      <c r="F23" s="15"/>
      <c r="G23" s="15"/>
      <c r="H23" s="15"/>
      <c r="I23" s="15"/>
      <c r="J23" s="15"/>
      <c r="K23" s="15"/>
    </row>
    <row r="24" spans="2:21" x14ac:dyDescent="0.35">
      <c r="C24" s="111"/>
      <c r="D24" s="330" t="s">
        <v>482</v>
      </c>
      <c r="E24" s="25" t="s">
        <v>481</v>
      </c>
      <c r="S24" s="29"/>
    </row>
    <row r="25" spans="2:21" x14ac:dyDescent="0.35">
      <c r="C25" s="111" t="s">
        <v>480</v>
      </c>
      <c r="D25" s="329" t="s">
        <v>479</v>
      </c>
      <c r="E25" s="25" t="s">
        <v>478</v>
      </c>
    </row>
    <row r="26" spans="2:21" x14ac:dyDescent="0.35">
      <c r="C26" s="103"/>
      <c r="D26" s="328" t="s">
        <v>477</v>
      </c>
      <c r="E26" s="25" t="s">
        <v>476</v>
      </c>
    </row>
    <row r="27" spans="2:21" x14ac:dyDescent="0.35">
      <c r="C27" s="327"/>
      <c r="D27" s="326" t="s">
        <v>475</v>
      </c>
      <c r="E27" s="25" t="s">
        <v>474</v>
      </c>
    </row>
    <row r="28" spans="2:21" x14ac:dyDescent="0.35">
      <c r="C28" s="103"/>
      <c r="D28" s="324" t="s">
        <v>473</v>
      </c>
      <c r="E28" s="25" t="s">
        <v>472</v>
      </c>
    </row>
    <row r="29" spans="2:21" x14ac:dyDescent="0.35">
      <c r="C29" s="325"/>
      <c r="D29" s="324" t="s">
        <v>471</v>
      </c>
      <c r="E29" s="25" t="s">
        <v>470</v>
      </c>
      <c r="L29" s="320"/>
      <c r="M29" s="25"/>
    </row>
    <row r="30" spans="2:21" x14ac:dyDescent="0.35">
      <c r="C30" s="323" t="s">
        <v>469</v>
      </c>
      <c r="D30" s="322" t="s">
        <v>468</v>
      </c>
      <c r="E30" s="25" t="s">
        <v>467</v>
      </c>
      <c r="L30" s="320"/>
      <c r="M30" s="25"/>
    </row>
    <row r="34" spans="2:16" ht="15.5" x14ac:dyDescent="0.35">
      <c r="G34" s="603" t="s">
        <v>1300</v>
      </c>
      <c r="H34" s="497"/>
      <c r="I34" s="497"/>
      <c r="J34" s="497"/>
      <c r="K34" s="497"/>
      <c r="P34" s="19"/>
    </row>
    <row r="35" spans="2:16" ht="15.5" x14ac:dyDescent="0.35">
      <c r="G35" s="603" t="s">
        <v>1301</v>
      </c>
      <c r="H35" s="497"/>
      <c r="I35" s="497"/>
      <c r="J35" s="497"/>
      <c r="K35" s="497"/>
    </row>
    <row r="37" spans="2:16" x14ac:dyDescent="0.35">
      <c r="B37" s="19"/>
      <c r="K37" s="19"/>
    </row>
    <row r="38" spans="2:16" x14ac:dyDescent="0.35">
      <c r="K38" s="19"/>
    </row>
    <row r="41" spans="2:16" x14ac:dyDescent="0.35">
      <c r="G41" s="19" t="s">
        <v>1169</v>
      </c>
      <c r="H41" s="19"/>
      <c r="I41" s="19"/>
      <c r="J41" s="19"/>
      <c r="K41" s="19"/>
    </row>
    <row r="42" spans="2:16" x14ac:dyDescent="0.35">
      <c r="G42" s="19" t="s">
        <v>1170</v>
      </c>
      <c r="H42" s="19"/>
      <c r="I42" s="19"/>
      <c r="J42" s="19"/>
      <c r="K42" s="19"/>
    </row>
    <row r="43" spans="2:16" x14ac:dyDescent="0.35">
      <c r="G43" s="19" t="s">
        <v>1171</v>
      </c>
      <c r="H43" s="19"/>
      <c r="I43" s="19"/>
      <c r="J43" s="19"/>
      <c r="K43" s="19"/>
    </row>
    <row r="49" spans="1:59" x14ac:dyDescent="0.35">
      <c r="K49" s="29"/>
      <c r="L49" s="25"/>
    </row>
    <row r="52" spans="1:59" x14ac:dyDescent="0.35">
      <c r="K52" s="19"/>
      <c r="AC52" s="1"/>
    </row>
    <row r="53" spans="1:59" x14ac:dyDescent="0.35">
      <c r="K53" s="321"/>
      <c r="L53" s="320"/>
      <c r="M53" s="25"/>
      <c r="U53" s="19"/>
    </row>
    <row r="54" spans="1:59" x14ac:dyDescent="0.35">
      <c r="S54" s="15"/>
    </row>
    <row r="55" spans="1:59" x14ac:dyDescent="0.35">
      <c r="B55" s="19"/>
      <c r="K55" s="19"/>
      <c r="P55" s="19"/>
      <c r="S55" s="15"/>
    </row>
    <row r="57" spans="1:59" ht="23.5" x14ac:dyDescent="0.35">
      <c r="A57" s="5"/>
      <c r="B57" s="367" t="s">
        <v>335</v>
      </c>
      <c r="C57" s="210"/>
      <c r="D57" s="5"/>
      <c r="E57" s="5"/>
      <c r="F57" s="5"/>
      <c r="G57" s="5"/>
      <c r="H57" s="5"/>
      <c r="I57" s="5"/>
      <c r="J57" s="5"/>
      <c r="K57" s="5"/>
      <c r="L57" s="5"/>
      <c r="M57" s="5"/>
      <c r="N57" s="5"/>
      <c r="O57" s="5"/>
      <c r="P57" s="5"/>
      <c r="Q57" s="5"/>
      <c r="R57" s="5"/>
      <c r="S57" s="5"/>
      <c r="T57" s="5"/>
      <c r="U57" s="5"/>
      <c r="V57" s="5"/>
      <c r="W57" s="5"/>
      <c r="X57" s="5"/>
      <c r="Y57" s="202"/>
      <c r="Z57" s="203"/>
      <c r="AA57" s="204"/>
      <c r="AB57" s="205"/>
      <c r="AC57" s="206"/>
      <c r="AD57" s="5"/>
      <c r="AE57" s="5"/>
      <c r="AF57" s="5"/>
      <c r="AG57" s="5"/>
      <c r="AH57" s="5"/>
      <c r="AI57" s="5"/>
      <c r="AJ57" s="5"/>
      <c r="AK57" s="5"/>
      <c r="AL57" s="5"/>
      <c r="AM57" s="5"/>
      <c r="AN57" s="5"/>
      <c r="AO57" s="5"/>
      <c r="AP57" s="5"/>
      <c r="AQ57" s="5"/>
      <c r="AR57" s="5"/>
      <c r="AS57" s="207"/>
      <c r="AT57" s="203"/>
      <c r="AU57" s="204"/>
      <c r="AV57" s="205"/>
      <c r="AW57" s="208"/>
      <c r="AX57" s="5"/>
      <c r="AY57" s="5"/>
      <c r="AZ57" s="209"/>
      <c r="BA57" s="5"/>
      <c r="BB57" s="5"/>
      <c r="BC57" s="209"/>
      <c r="BD57" s="209"/>
      <c r="BE57" s="5"/>
      <c r="BF57" s="208"/>
      <c r="BG57" s="5"/>
    </row>
  </sheetData>
  <sheetProtection algorithmName="SHA-512" hashValue="Aq63HKJMLoefZhP0xZfKKlxtSPxnvICab8+oVpcpdwynmJMumKXZfFP1kaPZ4oyx7jYv3mt8Ksteb/jqHsW0/A==" saltValue="SN9EQC5aL1iL09CRQfXMug==" spinCount="100000" sheet="1" objects="1" scenarios="1"/>
  <hyperlinks>
    <hyperlink ref="E21" r:id="rId1" xr:uid="{7EE72236-ACFF-491C-93D0-9912BA3A14FB}"/>
    <hyperlink ref="E22" r:id="rId2" display="https://www.kff.org/report-section/the-kaiser-family-foundation-washington-post-climate-change-survey-main-findings/" xr:uid="{5B6F50E5-E1BC-4CCE-9802-011F0296DB6F}"/>
    <hyperlink ref="E23" r:id="rId3" xr:uid="{888EA6F2-6F2E-4B5C-A982-7B6C6739E748}"/>
    <hyperlink ref="E24" r:id="rId4" xr:uid="{2D475863-0E08-4C7D-98C2-D93FB7C843EB}"/>
    <hyperlink ref="E25" r:id="rId5" xr:uid="{B6C51C86-5D41-4E97-ACAE-BF1F4A8E3261}"/>
    <hyperlink ref="E26" r:id="rId6" xr:uid="{EF123F0A-A1E6-4A9C-AE28-2446FBE2FECB}"/>
    <hyperlink ref="E27" r:id="rId7" xr:uid="{61EF4311-392B-4C27-A097-0AE87CE13A81}"/>
    <hyperlink ref="E28" r:id="rId8" xr:uid="{295D7263-16FE-4C18-9D93-A402967D732C}"/>
    <hyperlink ref="E30" r:id="rId9" xr:uid="{C8649AD3-3390-4B9B-BA00-C58904CCFF86}"/>
    <hyperlink ref="E29" r:id="rId10" xr:uid="{767A028E-F3CB-468C-825F-CCC92A7CBBF1}"/>
  </hyperlinks>
  <pageMargins left="0.7" right="0.7" top="0.75" bottom="0.75" header="0.3" footer="0.3"/>
  <pageSetup paperSize="9" orientation="portrait" r:id="rId11"/>
  <drawing r:id="rId1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0E0D5-2801-4523-89DE-D8F0CDC9A19B}">
  <dimension ref="A2:BG126"/>
  <sheetViews>
    <sheetView zoomScaleNormal="100" workbookViewId="0">
      <selection activeCell="A3" sqref="A3"/>
    </sheetView>
  </sheetViews>
  <sheetFormatPr defaultRowHeight="14.5" x14ac:dyDescent="0.35"/>
  <cols>
    <col min="1" max="1" width="16.08984375" customWidth="1"/>
    <col min="2" max="13" width="14.6328125" customWidth="1"/>
    <col min="31" max="31" width="10" bestFit="1" customWidth="1"/>
  </cols>
  <sheetData>
    <row r="2" spans="1:59" ht="26" x14ac:dyDescent="0.35">
      <c r="A2" s="5"/>
      <c r="B2" s="201" t="s">
        <v>1297</v>
      </c>
      <c r="C2" s="5"/>
      <c r="D2" s="5"/>
      <c r="E2" s="5"/>
      <c r="F2" s="5"/>
      <c r="G2" s="5"/>
      <c r="H2" s="5"/>
      <c r="I2" s="5"/>
      <c r="J2" s="5"/>
      <c r="K2" s="11"/>
      <c r="L2" s="11"/>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row>
    <row r="3" spans="1:59" ht="15.5" x14ac:dyDescent="0.35">
      <c r="B3" s="483" t="s">
        <v>616</v>
      </c>
      <c r="C3" s="484"/>
      <c r="D3" s="484"/>
      <c r="E3" s="244"/>
      <c r="F3" s="29" t="s">
        <v>1229</v>
      </c>
    </row>
    <row r="4" spans="1:59" ht="18.5" x14ac:dyDescent="0.35">
      <c r="A4" s="5"/>
      <c r="B4" s="210" t="s">
        <v>592</v>
      </c>
      <c r="C4" s="5"/>
      <c r="D4" s="5"/>
      <c r="E4" s="5"/>
      <c r="F4" s="5"/>
      <c r="G4" s="5"/>
      <c r="H4" s="5"/>
      <c r="I4" s="5"/>
      <c r="J4" s="5"/>
      <c r="K4" s="5"/>
      <c r="L4" s="5"/>
      <c r="M4" s="5"/>
      <c r="N4" s="5"/>
      <c r="O4" s="5"/>
      <c r="P4" s="5"/>
      <c r="Q4" s="5"/>
      <c r="R4" s="5"/>
      <c r="S4" s="5"/>
      <c r="T4" s="5"/>
      <c r="U4" s="5"/>
      <c r="V4" s="5"/>
      <c r="W4" s="5"/>
      <c r="X4" s="5"/>
      <c r="Y4" s="202"/>
      <c r="Z4" s="203"/>
      <c r="AA4" s="204"/>
      <c r="AB4" s="205"/>
      <c r="AC4" s="206"/>
      <c r="AD4" s="5"/>
      <c r="AE4" s="5"/>
      <c r="AF4" s="5"/>
      <c r="AG4" s="5"/>
      <c r="AH4" s="5"/>
      <c r="AI4" s="5"/>
      <c r="AJ4" s="5"/>
      <c r="AK4" s="5"/>
      <c r="AL4" s="5"/>
      <c r="AM4" s="5"/>
      <c r="AN4" s="5"/>
      <c r="AO4" s="5"/>
      <c r="AP4" s="5"/>
      <c r="AQ4" s="5"/>
      <c r="AR4" s="5"/>
      <c r="AS4" s="207"/>
      <c r="AT4" s="203"/>
      <c r="AU4" s="204"/>
      <c r="AV4" s="205"/>
      <c r="AW4" s="208"/>
      <c r="AX4" s="5"/>
      <c r="AY4" s="5"/>
      <c r="AZ4" s="209"/>
      <c r="BA4" s="5"/>
      <c r="BB4" s="5"/>
      <c r="BC4" s="209"/>
      <c r="BD4" s="209"/>
      <c r="BE4" s="5"/>
      <c r="BF4" s="208"/>
      <c r="BG4" s="5"/>
    </row>
    <row r="8" spans="1:59" ht="83" customHeight="1" x14ac:dyDescent="0.35">
      <c r="A8" s="108" t="s">
        <v>562</v>
      </c>
      <c r="B8" s="373" t="s">
        <v>0</v>
      </c>
      <c r="C8" s="375" t="s">
        <v>561</v>
      </c>
      <c r="D8" s="450" t="s">
        <v>589</v>
      </c>
      <c r="E8" s="451" t="s">
        <v>560</v>
      </c>
      <c r="F8" s="440" t="s">
        <v>559</v>
      </c>
      <c r="G8" s="449" t="s">
        <v>541</v>
      </c>
      <c r="H8" s="452" t="s">
        <v>558</v>
      </c>
      <c r="I8" s="453" t="s">
        <v>590</v>
      </c>
      <c r="J8" s="375" t="s">
        <v>591</v>
      </c>
      <c r="K8" s="440" t="s">
        <v>557</v>
      </c>
      <c r="L8" s="440" t="s">
        <v>588</v>
      </c>
      <c r="M8" s="440" t="s">
        <v>593</v>
      </c>
      <c r="N8" s="443"/>
      <c r="O8" s="443"/>
      <c r="P8" s="443"/>
      <c r="AD8" s="440" t="s">
        <v>915</v>
      </c>
      <c r="AE8" s="440" t="s">
        <v>916</v>
      </c>
    </row>
    <row r="9" spans="1:59" ht="19" thickBot="1" x14ac:dyDescent="0.4">
      <c r="A9" s="18">
        <v>1</v>
      </c>
      <c r="B9" s="2" t="s">
        <v>1</v>
      </c>
      <c r="C9" s="378">
        <f t="shared" ref="C9:C37" si="0">D9/E9</f>
        <v>9.0909090909090905E-3</v>
      </c>
      <c r="D9" s="3">
        <v>1</v>
      </c>
      <c r="E9" s="3">
        <v>110</v>
      </c>
      <c r="F9" s="373">
        <f>_xlfn.RANK.AVG($C9, $C$9:$C$37,0)</f>
        <v>21</v>
      </c>
      <c r="G9" s="3">
        <v>75</v>
      </c>
      <c r="H9" s="3">
        <v>3.7</v>
      </c>
      <c r="I9" s="3">
        <v>22</v>
      </c>
      <c r="J9" s="378">
        <f t="shared" ref="J9:J31" si="1">I9/E9</f>
        <v>0.2</v>
      </c>
      <c r="K9" s="373">
        <f>_xlfn.RANK.AVG($J9, $J$9:$J$37,0)</f>
        <v>23</v>
      </c>
      <c r="L9" s="454">
        <f>'Main Trends'!D10</f>
        <v>95.798000000000002</v>
      </c>
      <c r="M9" s="7"/>
      <c r="O9" s="2"/>
      <c r="AD9" s="373">
        <f>_xlfn.RANK.AVG($C9, $C$9:$C$37,1)</f>
        <v>9</v>
      </c>
      <c r="AE9" s="373">
        <f>_xlfn.RANK.AVG($J9, $J$9:$J$37,1)</f>
        <v>7</v>
      </c>
    </row>
    <row r="10" spans="1:59" ht="21" x14ac:dyDescent="0.35">
      <c r="A10" s="18">
        <v>20</v>
      </c>
      <c r="B10" s="2" t="s">
        <v>2</v>
      </c>
      <c r="C10" s="378">
        <f t="shared" si="0"/>
        <v>1.4492753623188406E-2</v>
      </c>
      <c r="D10" s="3">
        <v>20</v>
      </c>
      <c r="E10" s="3">
        <v>1380</v>
      </c>
      <c r="F10" s="373">
        <f t="shared" ref="F10:F37" si="2">_xlfn.RANK.AVG($C10, $C$9:$C$37,0)</f>
        <v>18</v>
      </c>
      <c r="G10" s="3">
        <v>70</v>
      </c>
      <c r="H10" s="3">
        <v>3.6</v>
      </c>
      <c r="I10" s="3">
        <v>293</v>
      </c>
      <c r="J10" s="378">
        <f t="shared" si="1"/>
        <v>0.21231884057971015</v>
      </c>
      <c r="K10" s="373">
        <f t="shared" ref="K10:K37" si="3">_xlfn.RANK.AVG($J10, $J$9:$J$37,0)</f>
        <v>22</v>
      </c>
      <c r="L10" s="454">
        <f>'Main Trends'!D11</f>
        <v>93.367999999999995</v>
      </c>
      <c r="M10" s="7"/>
      <c r="O10" s="396" t="s">
        <v>599</v>
      </c>
      <c r="P10" s="394"/>
      <c r="Q10" s="395" t="s">
        <v>556</v>
      </c>
      <c r="R10" s="394"/>
      <c r="S10" s="394"/>
      <c r="T10" s="393"/>
      <c r="AD10" s="373">
        <f t="shared" ref="AD10:AD37" si="4">_xlfn.RANK.AVG($C10, $C$9:$C$37,1)</f>
        <v>12</v>
      </c>
      <c r="AE10" s="373">
        <f t="shared" ref="AE10:AE37" si="5">_xlfn.RANK.AVG($J10, $J$9:$J$37,1)</f>
        <v>8</v>
      </c>
    </row>
    <row r="11" spans="1:59" ht="18.5" x14ac:dyDescent="0.35">
      <c r="A11" s="18">
        <v>1</v>
      </c>
      <c r="B11" s="2" t="s">
        <v>3</v>
      </c>
      <c r="C11" s="378">
        <f t="shared" si="0"/>
        <v>0.34482758620689657</v>
      </c>
      <c r="D11" s="3">
        <v>1</v>
      </c>
      <c r="E11" s="3">
        <v>2.9</v>
      </c>
      <c r="F11" s="373">
        <f t="shared" si="2"/>
        <v>13</v>
      </c>
      <c r="G11" s="3">
        <v>65</v>
      </c>
      <c r="H11" s="3">
        <v>4.5</v>
      </c>
      <c r="I11" s="3">
        <v>1</v>
      </c>
      <c r="J11" s="378">
        <f t="shared" si="1"/>
        <v>0.34482758620689657</v>
      </c>
      <c r="K11" s="373">
        <f t="shared" si="3"/>
        <v>17</v>
      </c>
      <c r="L11" s="454">
        <f>'Main Trends'!D12</f>
        <v>99.442999999999998</v>
      </c>
      <c r="M11" s="7"/>
      <c r="O11" s="392"/>
      <c r="P11" s="391" t="s">
        <v>555</v>
      </c>
      <c r="Q11" s="374"/>
      <c r="R11" s="374"/>
      <c r="S11" s="374"/>
      <c r="T11" s="387"/>
      <c r="AD11" s="373">
        <f t="shared" si="4"/>
        <v>17</v>
      </c>
      <c r="AE11" s="373">
        <f t="shared" si="5"/>
        <v>13</v>
      </c>
    </row>
    <row r="12" spans="1:59" ht="18.5" x14ac:dyDescent="0.35">
      <c r="A12" s="18">
        <v>1</v>
      </c>
      <c r="B12" s="2" t="s">
        <v>4</v>
      </c>
      <c r="C12" s="378">
        <f t="shared" si="0"/>
        <v>9.8039215686274508E-3</v>
      </c>
      <c r="D12" s="3">
        <v>1</v>
      </c>
      <c r="E12" s="3">
        <v>102</v>
      </c>
      <c r="F12" s="373">
        <f t="shared" si="2"/>
        <v>20</v>
      </c>
      <c r="G12" s="3">
        <v>58</v>
      </c>
      <c r="H12" s="3">
        <v>1.9</v>
      </c>
      <c r="I12" s="3">
        <v>4</v>
      </c>
      <c r="J12" s="378">
        <f t="shared" si="1"/>
        <v>3.9215686274509803E-2</v>
      </c>
      <c r="K12" s="373">
        <f t="shared" si="3"/>
        <v>29</v>
      </c>
      <c r="L12" s="454">
        <f>'Main Trends'!D13</f>
        <v>83.64800000000001</v>
      </c>
      <c r="M12" s="7"/>
      <c r="O12" s="388" t="s">
        <v>554</v>
      </c>
      <c r="P12" s="390" t="s">
        <v>17</v>
      </c>
      <c r="Q12" s="390" t="s">
        <v>15</v>
      </c>
      <c r="R12" s="390" t="s">
        <v>14</v>
      </c>
      <c r="S12" s="390" t="s">
        <v>50</v>
      </c>
      <c r="T12" s="389" t="s">
        <v>20</v>
      </c>
      <c r="AD12" s="373">
        <f t="shared" si="4"/>
        <v>10</v>
      </c>
      <c r="AE12" s="373">
        <f t="shared" si="5"/>
        <v>1</v>
      </c>
    </row>
    <row r="13" spans="1:59" ht="18.5" x14ac:dyDescent="0.35">
      <c r="A13" s="18">
        <v>0</v>
      </c>
      <c r="B13" s="2" t="s">
        <v>5</v>
      </c>
      <c r="C13" s="378">
        <f t="shared" si="0"/>
        <v>0</v>
      </c>
      <c r="D13" s="3">
        <v>0</v>
      </c>
      <c r="E13" s="3">
        <v>9.9</v>
      </c>
      <c r="F13" s="373">
        <f t="shared" si="2"/>
        <v>26</v>
      </c>
      <c r="G13" s="3">
        <v>56</v>
      </c>
      <c r="H13" s="3">
        <v>3.6</v>
      </c>
      <c r="I13" s="3">
        <v>3</v>
      </c>
      <c r="J13" s="378">
        <f t="shared" si="1"/>
        <v>0.30303030303030304</v>
      </c>
      <c r="K13" s="373">
        <f t="shared" si="3"/>
        <v>20</v>
      </c>
      <c r="L13" s="454">
        <f>'Main Trends'!D14</f>
        <v>90.938000000000002</v>
      </c>
      <c r="M13" s="7"/>
      <c r="O13" s="388" t="s">
        <v>553</v>
      </c>
      <c r="P13" s="374">
        <v>35.5</v>
      </c>
      <c r="Q13" s="374">
        <v>66.3</v>
      </c>
      <c r="R13" s="374">
        <v>19.899999999999999</v>
      </c>
      <c r="S13" s="374">
        <v>33.6</v>
      </c>
      <c r="T13" s="387">
        <v>35.1</v>
      </c>
      <c r="AD13" s="373">
        <f t="shared" si="4"/>
        <v>4</v>
      </c>
      <c r="AE13" s="373">
        <f t="shared" si="5"/>
        <v>10</v>
      </c>
    </row>
    <row r="14" spans="1:59" ht="18.5" x14ac:dyDescent="0.35">
      <c r="A14" s="18">
        <v>0</v>
      </c>
      <c r="B14" s="2" t="s">
        <v>6</v>
      </c>
      <c r="C14" s="378">
        <f t="shared" si="0"/>
        <v>0</v>
      </c>
      <c r="D14" s="3">
        <v>0</v>
      </c>
      <c r="E14" s="3">
        <v>69.8</v>
      </c>
      <c r="F14" s="373">
        <f t="shared" si="2"/>
        <v>26</v>
      </c>
      <c r="G14" s="3">
        <v>55</v>
      </c>
      <c r="H14" s="3">
        <v>3.9</v>
      </c>
      <c r="I14" s="3">
        <v>5</v>
      </c>
      <c r="J14" s="378">
        <f t="shared" si="1"/>
        <v>7.163323782234958E-2</v>
      </c>
      <c r="K14" s="373">
        <f t="shared" si="3"/>
        <v>28</v>
      </c>
      <c r="L14" s="454">
        <f>'Main Trends'!D15</f>
        <v>100</v>
      </c>
      <c r="M14" s="7"/>
      <c r="O14" s="388" t="s">
        <v>552</v>
      </c>
      <c r="P14" s="374">
        <v>33.4</v>
      </c>
      <c r="Q14" s="374">
        <v>73.599999999999994</v>
      </c>
      <c r="R14" s="374">
        <v>30.6</v>
      </c>
      <c r="S14" s="374">
        <v>37</v>
      </c>
      <c r="T14" s="387">
        <v>38.6</v>
      </c>
      <c r="AD14" s="373">
        <f t="shared" si="4"/>
        <v>4</v>
      </c>
      <c r="AE14" s="373">
        <f t="shared" si="5"/>
        <v>2</v>
      </c>
    </row>
    <row r="15" spans="1:59" ht="18.5" x14ac:dyDescent="0.35">
      <c r="A15" s="18">
        <v>0</v>
      </c>
      <c r="B15" s="2" t="s">
        <v>7</v>
      </c>
      <c r="C15" s="378">
        <f t="shared" si="0"/>
        <v>0</v>
      </c>
      <c r="D15" s="3">
        <v>0</v>
      </c>
      <c r="E15" s="3">
        <v>4.3</v>
      </c>
      <c r="F15" s="373">
        <f t="shared" si="2"/>
        <v>26</v>
      </c>
      <c r="G15" s="3">
        <v>55</v>
      </c>
      <c r="H15" s="3">
        <v>3.8</v>
      </c>
      <c r="I15" s="3">
        <v>1</v>
      </c>
      <c r="J15" s="378">
        <f t="shared" si="1"/>
        <v>0.23255813953488372</v>
      </c>
      <c r="K15" s="373">
        <f t="shared" si="3"/>
        <v>21</v>
      </c>
      <c r="L15" s="454">
        <f>'Main Trends'!D16</f>
        <v>89.722999999999999</v>
      </c>
      <c r="M15" s="7"/>
      <c r="O15" s="388" t="s">
        <v>551</v>
      </c>
      <c r="P15" s="374">
        <v>49</v>
      </c>
      <c r="Q15" s="374">
        <v>80.7</v>
      </c>
      <c r="R15" s="374">
        <v>57.3</v>
      </c>
      <c r="S15" s="374">
        <v>46.7</v>
      </c>
      <c r="T15" s="387">
        <v>55</v>
      </c>
      <c r="AD15" s="373">
        <f t="shared" si="4"/>
        <v>4</v>
      </c>
      <c r="AE15" s="373">
        <f t="shared" si="5"/>
        <v>9</v>
      </c>
    </row>
    <row r="16" spans="1:59" ht="19" thickBot="1" x14ac:dyDescent="0.4">
      <c r="A16" s="18">
        <v>0</v>
      </c>
      <c r="B16" s="2" t="s">
        <v>8</v>
      </c>
      <c r="C16" s="378">
        <f t="shared" si="0"/>
        <v>0</v>
      </c>
      <c r="D16" s="3">
        <v>0</v>
      </c>
      <c r="E16" s="3">
        <v>1.7</v>
      </c>
      <c r="F16" s="373">
        <f t="shared" si="2"/>
        <v>26</v>
      </c>
      <c r="G16" s="3">
        <v>53</v>
      </c>
      <c r="H16" s="3">
        <v>4</v>
      </c>
      <c r="I16" s="3">
        <v>1</v>
      </c>
      <c r="J16" s="378">
        <f t="shared" si="1"/>
        <v>0.58823529411764708</v>
      </c>
      <c r="K16" s="373">
        <f t="shared" si="3"/>
        <v>15</v>
      </c>
      <c r="L16" s="454">
        <f>'Main Trends'!D17</f>
        <v>98.227999999999994</v>
      </c>
      <c r="M16" s="7"/>
      <c r="O16" s="386" t="s">
        <v>550</v>
      </c>
      <c r="P16" s="384">
        <f>((P15+P14)/2)-P13</f>
        <v>5.7000000000000028</v>
      </c>
      <c r="Q16" s="384">
        <f>((Q15+Q14)/2)-Q13</f>
        <v>10.850000000000009</v>
      </c>
      <c r="R16" s="385">
        <f>((R15+R14)/2)-R13</f>
        <v>24.050000000000004</v>
      </c>
      <c r="S16" s="384">
        <f>((S15+S14)/2)-S13</f>
        <v>8.25</v>
      </c>
      <c r="T16" s="383">
        <f>((T15+T14)/2)-T13</f>
        <v>11.699999999999996</v>
      </c>
      <c r="AD16" s="373">
        <f t="shared" si="4"/>
        <v>4</v>
      </c>
      <c r="AE16" s="373">
        <f t="shared" si="5"/>
        <v>15</v>
      </c>
    </row>
    <row r="17" spans="1:31" ht="18.5" x14ac:dyDescent="0.35">
      <c r="A17" s="18">
        <v>0</v>
      </c>
      <c r="B17" s="2" t="s">
        <v>9</v>
      </c>
      <c r="C17" s="378">
        <f t="shared" si="0"/>
        <v>0</v>
      </c>
      <c r="D17" s="3">
        <v>0</v>
      </c>
      <c r="E17" s="3">
        <v>32.4</v>
      </c>
      <c r="F17" s="373">
        <f t="shared" si="2"/>
        <v>26</v>
      </c>
      <c r="G17" s="3">
        <v>47</v>
      </c>
      <c r="H17" s="3">
        <v>3.6</v>
      </c>
      <c r="I17" s="3">
        <v>3</v>
      </c>
      <c r="J17" s="378">
        <f t="shared" si="1"/>
        <v>9.2592592592592601E-2</v>
      </c>
      <c r="K17" s="373">
        <f t="shared" si="3"/>
        <v>26</v>
      </c>
      <c r="L17" s="454">
        <f>'Main Trends'!D18</f>
        <v>84.863</v>
      </c>
      <c r="M17" s="7"/>
      <c r="O17" s="20" t="s">
        <v>549</v>
      </c>
      <c r="AD17" s="373">
        <f t="shared" si="4"/>
        <v>4</v>
      </c>
      <c r="AE17" s="373">
        <f t="shared" si="5"/>
        <v>4</v>
      </c>
    </row>
    <row r="18" spans="1:31" ht="18.5" x14ac:dyDescent="0.35">
      <c r="A18" s="18">
        <v>1</v>
      </c>
      <c r="B18" s="2" t="s">
        <v>10</v>
      </c>
      <c r="C18" s="378">
        <f t="shared" si="0"/>
        <v>3.6496350364963502E-3</v>
      </c>
      <c r="D18" s="3">
        <v>1</v>
      </c>
      <c r="E18" s="3">
        <v>274</v>
      </c>
      <c r="F18" s="373">
        <f t="shared" si="2"/>
        <v>22</v>
      </c>
      <c r="G18" s="3">
        <v>45</v>
      </c>
      <c r="H18" s="3">
        <v>3.1</v>
      </c>
      <c r="I18" s="3">
        <v>27</v>
      </c>
      <c r="J18" s="378">
        <f t="shared" si="1"/>
        <v>9.8540145985401464E-2</v>
      </c>
      <c r="K18" s="373">
        <f t="shared" si="3"/>
        <v>25</v>
      </c>
      <c r="L18" s="454">
        <f>'Main Trends'!D19</f>
        <v>81.218000000000004</v>
      </c>
      <c r="M18" s="7"/>
      <c r="O18" s="17" t="s">
        <v>548</v>
      </c>
      <c r="AD18" s="373">
        <f t="shared" si="4"/>
        <v>8</v>
      </c>
      <c r="AE18" s="373">
        <f t="shared" si="5"/>
        <v>5</v>
      </c>
    </row>
    <row r="19" spans="1:31" ht="18.5" x14ac:dyDescent="0.35">
      <c r="A19" s="18">
        <v>0</v>
      </c>
      <c r="B19" s="2" t="s">
        <v>12</v>
      </c>
      <c r="C19" s="378">
        <f t="shared" si="0"/>
        <v>0</v>
      </c>
      <c r="D19" s="3">
        <v>0</v>
      </c>
      <c r="E19" s="3">
        <v>38.799999999999997</v>
      </c>
      <c r="F19" s="373">
        <f t="shared" si="2"/>
        <v>26</v>
      </c>
      <c r="G19" s="3">
        <v>41</v>
      </c>
      <c r="H19" s="3">
        <v>3.3</v>
      </c>
      <c r="I19" s="3">
        <v>3</v>
      </c>
      <c r="J19" s="378">
        <f t="shared" si="1"/>
        <v>7.7319587628865982E-2</v>
      </c>
      <c r="K19" s="373">
        <f t="shared" si="3"/>
        <v>27</v>
      </c>
      <c r="L19" s="454">
        <f>'Main Trends'!D20</f>
        <v>80.003</v>
      </c>
      <c r="M19" s="7"/>
      <c r="O19" s="17" t="s">
        <v>547</v>
      </c>
      <c r="AD19" s="373">
        <f t="shared" si="4"/>
        <v>4</v>
      </c>
      <c r="AE19" s="373">
        <f t="shared" si="5"/>
        <v>3</v>
      </c>
    </row>
    <row r="20" spans="1:31" ht="18.5" x14ac:dyDescent="0.35">
      <c r="A20" s="18">
        <v>0</v>
      </c>
      <c r="B20" s="2" t="s">
        <v>11</v>
      </c>
      <c r="C20" s="378">
        <f t="shared" si="0"/>
        <v>0</v>
      </c>
      <c r="D20" s="3">
        <v>0</v>
      </c>
      <c r="E20" s="3">
        <v>5.9</v>
      </c>
      <c r="F20" s="373">
        <f t="shared" si="2"/>
        <v>26</v>
      </c>
      <c r="G20" s="3">
        <v>41</v>
      </c>
      <c r="H20" s="3">
        <v>6.8</v>
      </c>
      <c r="I20" s="3">
        <v>2</v>
      </c>
      <c r="J20" s="378">
        <f t="shared" si="1"/>
        <v>0.33898305084745761</v>
      </c>
      <c r="K20" s="373">
        <f t="shared" si="3"/>
        <v>18</v>
      </c>
      <c r="L20" s="454">
        <f>'Main Trends'!D21</f>
        <v>71.498000000000005</v>
      </c>
      <c r="M20" s="7"/>
      <c r="O20" s="15"/>
      <c r="AD20" s="373">
        <f t="shared" si="4"/>
        <v>4</v>
      </c>
      <c r="AE20" s="373">
        <f t="shared" si="5"/>
        <v>12</v>
      </c>
    </row>
    <row r="21" spans="1:31" ht="18.5" x14ac:dyDescent="0.35">
      <c r="A21" s="18">
        <v>31</v>
      </c>
      <c r="B21" s="2" t="s">
        <v>14</v>
      </c>
      <c r="C21" s="378">
        <f t="shared" si="0"/>
        <v>0.66239316239316248</v>
      </c>
      <c r="D21" s="3">
        <v>31</v>
      </c>
      <c r="E21" s="3">
        <v>46.8</v>
      </c>
      <c r="F21" s="373">
        <f t="shared" si="2"/>
        <v>10</v>
      </c>
      <c r="G21" s="3">
        <v>32</v>
      </c>
      <c r="H21" s="3">
        <v>6.1</v>
      </c>
      <c r="I21" s="3">
        <v>83</v>
      </c>
      <c r="J21" s="378">
        <f t="shared" si="1"/>
        <v>1.7735042735042736</v>
      </c>
      <c r="K21" s="373">
        <f t="shared" si="3"/>
        <v>4</v>
      </c>
      <c r="L21" s="454">
        <f>'Main Trends'!D23</f>
        <v>47.198</v>
      </c>
      <c r="M21" s="3">
        <f>(L21+(L21-$R$16))/2</f>
        <v>35.173000000000002</v>
      </c>
      <c r="O21" s="2"/>
      <c r="AD21" s="373">
        <f t="shared" si="4"/>
        <v>20</v>
      </c>
      <c r="AE21" s="373">
        <f t="shared" si="5"/>
        <v>26</v>
      </c>
    </row>
    <row r="22" spans="1:31" ht="18.5" x14ac:dyDescent="0.35">
      <c r="A22" s="18">
        <v>20</v>
      </c>
      <c r="B22" s="2" t="s">
        <v>15</v>
      </c>
      <c r="C22" s="378">
        <f t="shared" si="0"/>
        <v>0.33057851239669422</v>
      </c>
      <c r="D22" s="3">
        <v>20</v>
      </c>
      <c r="E22" s="3">
        <v>60.5</v>
      </c>
      <c r="F22" s="373">
        <f t="shared" si="2"/>
        <v>14</v>
      </c>
      <c r="G22" s="3">
        <v>29</v>
      </c>
      <c r="H22" s="3">
        <v>7.1</v>
      </c>
      <c r="I22" s="3">
        <v>104</v>
      </c>
      <c r="J22" s="378">
        <f t="shared" si="1"/>
        <v>1.71900826446281</v>
      </c>
      <c r="K22" s="373">
        <f t="shared" si="3"/>
        <v>5</v>
      </c>
      <c r="L22" s="454">
        <f>'Main Trends'!D24</f>
        <v>67.853000000000009</v>
      </c>
      <c r="M22" s="3">
        <f>(L22+(L22-$Q$16))/2</f>
        <v>62.428000000000004</v>
      </c>
      <c r="O22" s="382" t="s">
        <v>546</v>
      </c>
      <c r="P22" s="20" t="s">
        <v>545</v>
      </c>
      <c r="AD22" s="373">
        <f t="shared" si="4"/>
        <v>16</v>
      </c>
      <c r="AE22" s="373">
        <f t="shared" si="5"/>
        <v>25</v>
      </c>
    </row>
    <row r="23" spans="1:31" ht="18.5" x14ac:dyDescent="0.35">
      <c r="A23" s="18">
        <v>76</v>
      </c>
      <c r="B23" s="2" t="s">
        <v>16</v>
      </c>
      <c r="C23" s="378">
        <f t="shared" si="0"/>
        <v>2.9803921568627452</v>
      </c>
      <c r="D23" s="3">
        <v>76</v>
      </c>
      <c r="E23" s="3">
        <v>25.5</v>
      </c>
      <c r="F23" s="373">
        <f t="shared" si="2"/>
        <v>2</v>
      </c>
      <c r="G23" s="3">
        <v>29</v>
      </c>
      <c r="H23" s="3">
        <v>4.5999999999999996</v>
      </c>
      <c r="I23" s="3">
        <v>32</v>
      </c>
      <c r="J23" s="378">
        <f t="shared" si="1"/>
        <v>1.2549019607843137</v>
      </c>
      <c r="K23" s="373">
        <f t="shared" si="3"/>
        <v>9</v>
      </c>
      <c r="L23" s="454">
        <f>'Main Trends'!D25</f>
        <v>36.262999999999998</v>
      </c>
      <c r="M23" s="7"/>
      <c r="O23" s="381" t="s">
        <v>544</v>
      </c>
      <c r="P23" s="294" t="s">
        <v>611</v>
      </c>
      <c r="Q23" s="480"/>
      <c r="R23" s="480"/>
      <c r="S23" s="23"/>
      <c r="AD23" s="373">
        <f t="shared" si="4"/>
        <v>28</v>
      </c>
      <c r="AE23" s="373">
        <f t="shared" si="5"/>
        <v>21</v>
      </c>
    </row>
    <row r="24" spans="1:31" ht="18.5" x14ac:dyDescent="0.35">
      <c r="A24" s="18">
        <v>88</v>
      </c>
      <c r="B24" s="2" t="s">
        <v>17</v>
      </c>
      <c r="C24" s="378">
        <f t="shared" si="0"/>
        <v>1.3476263399693722</v>
      </c>
      <c r="D24" s="3">
        <v>88</v>
      </c>
      <c r="E24" s="3">
        <v>65.3</v>
      </c>
      <c r="F24" s="373">
        <f t="shared" si="2"/>
        <v>6</v>
      </c>
      <c r="G24" s="3">
        <v>26</v>
      </c>
      <c r="H24" s="3">
        <v>8.1</v>
      </c>
      <c r="I24" s="3">
        <v>51</v>
      </c>
      <c r="J24" s="378">
        <f t="shared" si="1"/>
        <v>0.78101071975497705</v>
      </c>
      <c r="K24" s="373">
        <f t="shared" si="3"/>
        <v>10</v>
      </c>
      <c r="L24" s="454">
        <f>'Main Trends'!D26</f>
        <v>39.908000000000001</v>
      </c>
      <c r="M24" s="3">
        <f>(L24+(L24-$P$16))/2</f>
        <v>37.058</v>
      </c>
      <c r="O24" s="380" t="s">
        <v>543</v>
      </c>
      <c r="P24" s="20" t="s">
        <v>542</v>
      </c>
      <c r="AD24" s="373">
        <f t="shared" si="4"/>
        <v>24</v>
      </c>
      <c r="AE24" s="373">
        <f t="shared" si="5"/>
        <v>20</v>
      </c>
    </row>
    <row r="25" spans="1:31" ht="18.5" x14ac:dyDescent="0.35">
      <c r="A25" s="18">
        <v>392</v>
      </c>
      <c r="B25" s="2" t="s">
        <v>19</v>
      </c>
      <c r="C25" s="378">
        <f t="shared" si="0"/>
        <v>5.7731958762886597</v>
      </c>
      <c r="D25" s="3">
        <v>392</v>
      </c>
      <c r="E25" s="3">
        <v>67.900000000000006</v>
      </c>
      <c r="F25" s="373">
        <f t="shared" si="2"/>
        <v>1</v>
      </c>
      <c r="G25" s="3">
        <v>17</v>
      </c>
      <c r="H25" s="3">
        <v>6.8</v>
      </c>
      <c r="I25" s="3">
        <v>88</v>
      </c>
      <c r="J25" s="378">
        <f t="shared" si="1"/>
        <v>1.296023564064801</v>
      </c>
      <c r="K25" s="373">
        <f t="shared" si="3"/>
        <v>8</v>
      </c>
      <c r="L25" s="454">
        <f>'Main Trends'!D28</f>
        <v>28.972999999999999</v>
      </c>
      <c r="M25" s="3">
        <f>(L25+(L25-$S$16))/2</f>
        <v>24.847999999999999</v>
      </c>
      <c r="O25" s="379" t="s">
        <v>110</v>
      </c>
      <c r="P25" s="294" t="s">
        <v>111</v>
      </c>
      <c r="AD25" s="373">
        <f t="shared" si="4"/>
        <v>29</v>
      </c>
      <c r="AE25" s="373">
        <f t="shared" si="5"/>
        <v>22</v>
      </c>
    </row>
    <row r="26" spans="1:31" ht="18.5" x14ac:dyDescent="0.35">
      <c r="A26" s="18">
        <v>67</v>
      </c>
      <c r="B26" s="2" t="s">
        <v>24</v>
      </c>
      <c r="C26" s="378">
        <f t="shared" si="0"/>
        <v>0.79952267303102631</v>
      </c>
      <c r="D26" s="3">
        <v>67</v>
      </c>
      <c r="E26" s="3">
        <v>83.8</v>
      </c>
      <c r="F26" s="373">
        <f t="shared" si="2"/>
        <v>8</v>
      </c>
      <c r="G26" s="3">
        <v>16</v>
      </c>
      <c r="H26" s="3">
        <v>8.1999999999999993</v>
      </c>
      <c r="I26" s="3">
        <v>59</v>
      </c>
      <c r="J26" s="378">
        <f t="shared" si="1"/>
        <v>0.70405727923627692</v>
      </c>
      <c r="K26" s="373">
        <f t="shared" si="3"/>
        <v>14</v>
      </c>
      <c r="L26" s="454">
        <f>'Main Trends'!D29</f>
        <v>38.692999999999998</v>
      </c>
      <c r="M26" s="7"/>
      <c r="O26" s="17" t="s">
        <v>612</v>
      </c>
      <c r="AD26" s="373">
        <f t="shared" si="4"/>
        <v>22</v>
      </c>
      <c r="AE26" s="373">
        <f t="shared" si="5"/>
        <v>16</v>
      </c>
    </row>
    <row r="27" spans="1:31" ht="18.5" x14ac:dyDescent="0.35">
      <c r="A27" s="18">
        <v>8</v>
      </c>
      <c r="B27" s="2" t="s">
        <v>20</v>
      </c>
      <c r="C27" s="378">
        <f t="shared" si="0"/>
        <v>1.4545454545454546</v>
      </c>
      <c r="D27" s="3">
        <v>8</v>
      </c>
      <c r="E27" s="3">
        <v>5.5</v>
      </c>
      <c r="F27" s="373">
        <f t="shared" si="2"/>
        <v>4</v>
      </c>
      <c r="G27" s="3">
        <v>14</v>
      </c>
      <c r="H27" s="3">
        <v>6.9</v>
      </c>
      <c r="I27" s="3">
        <v>13</v>
      </c>
      <c r="J27" s="378">
        <f t="shared" si="1"/>
        <v>2.3636363636363638</v>
      </c>
      <c r="K27" s="373">
        <f t="shared" si="3"/>
        <v>3</v>
      </c>
      <c r="L27" s="454">
        <f>'Main Trends'!D30</f>
        <v>37.478000000000002</v>
      </c>
      <c r="M27" s="3">
        <f>(L27+(L27-$T$16))/2</f>
        <v>31.628000000000004</v>
      </c>
      <c r="N27" s="443"/>
      <c r="O27" s="481" t="s">
        <v>613</v>
      </c>
      <c r="P27" s="443"/>
      <c r="T27" s="376"/>
      <c r="U27" s="2"/>
      <c r="AD27" s="373">
        <f t="shared" si="4"/>
        <v>26</v>
      </c>
      <c r="AE27" s="373">
        <f t="shared" si="5"/>
        <v>27</v>
      </c>
    </row>
    <row r="28" spans="1:31" ht="18.5" x14ac:dyDescent="0.35">
      <c r="A28" s="18">
        <v>12</v>
      </c>
      <c r="B28" s="2" t="s">
        <v>21</v>
      </c>
      <c r="C28" s="378">
        <f t="shared" si="0"/>
        <v>2.2222222222222219</v>
      </c>
      <c r="D28" s="3">
        <v>12</v>
      </c>
      <c r="E28" s="3">
        <v>5.4</v>
      </c>
      <c r="F28" s="373">
        <f t="shared" si="2"/>
        <v>3</v>
      </c>
      <c r="G28" s="3">
        <v>12</v>
      </c>
      <c r="H28" s="3">
        <v>8.6999999999999993</v>
      </c>
      <c r="I28" s="3">
        <v>13</v>
      </c>
      <c r="J28" s="378">
        <f t="shared" si="1"/>
        <v>2.4074074074074074</v>
      </c>
      <c r="K28" s="373">
        <f t="shared" si="3"/>
        <v>2</v>
      </c>
      <c r="L28" s="454">
        <f>'Main Trends'!D31</f>
        <v>30.188000000000002</v>
      </c>
      <c r="M28" s="7"/>
      <c r="N28" s="443"/>
      <c r="O28" s="481" t="s">
        <v>614</v>
      </c>
      <c r="P28" s="443"/>
      <c r="T28" s="376"/>
      <c r="U28" s="2"/>
      <c r="AD28" s="373">
        <f t="shared" si="4"/>
        <v>27</v>
      </c>
      <c r="AE28" s="373">
        <f t="shared" si="5"/>
        <v>28</v>
      </c>
    </row>
    <row r="29" spans="1:31" ht="18.5" x14ac:dyDescent="0.35">
      <c r="A29" s="18">
        <v>12</v>
      </c>
      <c r="B29" s="2" t="s">
        <v>22</v>
      </c>
      <c r="C29" s="378">
        <f t="shared" si="0"/>
        <v>1.1881188118811881</v>
      </c>
      <c r="D29" s="3">
        <v>12</v>
      </c>
      <c r="E29" s="3">
        <v>10.1</v>
      </c>
      <c r="F29" s="373">
        <f t="shared" si="2"/>
        <v>7</v>
      </c>
      <c r="G29" s="3">
        <v>11</v>
      </c>
      <c r="H29" s="3">
        <v>9.5</v>
      </c>
      <c r="I29" s="3">
        <v>122</v>
      </c>
      <c r="J29" s="378">
        <f t="shared" si="1"/>
        <v>12.079207920792079</v>
      </c>
      <c r="K29" s="373">
        <f t="shared" si="3"/>
        <v>1</v>
      </c>
      <c r="L29" s="454">
        <f>'Main Trends'!D32</f>
        <v>24.113</v>
      </c>
      <c r="M29" s="7"/>
      <c r="N29" s="447"/>
      <c r="O29" s="445"/>
      <c r="P29" s="443"/>
      <c r="T29" s="376"/>
      <c r="U29" s="2"/>
      <c r="AD29" s="373">
        <f t="shared" si="4"/>
        <v>23</v>
      </c>
      <c r="AE29" s="373">
        <f t="shared" si="5"/>
        <v>29</v>
      </c>
    </row>
    <row r="30" spans="1:31" ht="18.5" x14ac:dyDescent="0.35">
      <c r="A30" s="18">
        <v>8</v>
      </c>
      <c r="B30" s="2" t="s">
        <v>23</v>
      </c>
      <c r="C30" s="378">
        <f t="shared" si="0"/>
        <v>1.3793103448275863</v>
      </c>
      <c r="D30" s="3">
        <v>8</v>
      </c>
      <c r="E30" s="3">
        <v>5.8</v>
      </c>
      <c r="F30" s="373">
        <f t="shared" si="2"/>
        <v>5</v>
      </c>
      <c r="G30" s="3">
        <v>10</v>
      </c>
      <c r="H30" s="3">
        <v>9.1</v>
      </c>
      <c r="I30" s="3">
        <v>8</v>
      </c>
      <c r="J30" s="378">
        <f t="shared" si="1"/>
        <v>1.3793103448275863</v>
      </c>
      <c r="K30" s="373">
        <f t="shared" si="3"/>
        <v>7</v>
      </c>
      <c r="L30" s="454">
        <f>'Main Trends'!D33</f>
        <v>27.757999999999999</v>
      </c>
      <c r="M30" s="7"/>
      <c r="N30" s="443"/>
      <c r="O30" s="445"/>
      <c r="P30" s="443"/>
      <c r="T30" s="376"/>
      <c r="U30" s="2"/>
      <c r="AD30" s="373">
        <f t="shared" si="4"/>
        <v>25</v>
      </c>
      <c r="AE30" s="373">
        <f t="shared" si="5"/>
        <v>23</v>
      </c>
    </row>
    <row r="31" spans="1:31" ht="18.5" x14ac:dyDescent="0.35">
      <c r="A31" s="18"/>
      <c r="B31" s="2" t="s">
        <v>109</v>
      </c>
      <c r="C31" s="378">
        <f t="shared" si="0"/>
        <v>0.47619047619047622</v>
      </c>
      <c r="D31" s="3">
        <v>18</v>
      </c>
      <c r="E31" s="3">
        <v>37.799999999999997</v>
      </c>
      <c r="F31" s="373">
        <f t="shared" si="2"/>
        <v>11</v>
      </c>
      <c r="G31" s="3" t="s">
        <v>602</v>
      </c>
      <c r="H31" s="3">
        <v>4.3</v>
      </c>
      <c r="I31" s="3">
        <v>6</v>
      </c>
      <c r="J31" s="378">
        <f t="shared" si="1"/>
        <v>0.15873015873015875</v>
      </c>
      <c r="K31" s="373">
        <f t="shared" si="3"/>
        <v>24</v>
      </c>
      <c r="L31" s="454">
        <f>'Relig DB and Renewables'!D85</f>
        <v>76.358000000000004</v>
      </c>
      <c r="M31" s="7"/>
      <c r="N31" s="264" t="s">
        <v>604</v>
      </c>
      <c r="O31" s="443"/>
      <c r="P31" s="445"/>
      <c r="Q31" s="443"/>
      <c r="U31" s="376"/>
      <c r="V31" s="2"/>
      <c r="AD31" s="373">
        <f t="shared" si="4"/>
        <v>19</v>
      </c>
      <c r="AE31" s="373">
        <f t="shared" si="5"/>
        <v>6</v>
      </c>
    </row>
    <row r="32" spans="1:31" ht="18.5" x14ac:dyDescent="0.35">
      <c r="A32" s="18"/>
      <c r="B32" s="2" t="s">
        <v>116</v>
      </c>
      <c r="C32" s="378">
        <f t="shared" si="0"/>
        <v>0.29411764705882354</v>
      </c>
      <c r="D32" s="3">
        <v>3</v>
      </c>
      <c r="E32" s="3">
        <v>10.199999999999999</v>
      </c>
      <c r="F32" s="373">
        <f t="shared" si="2"/>
        <v>15</v>
      </c>
      <c r="G32" s="3" t="s">
        <v>602</v>
      </c>
      <c r="H32" s="3">
        <v>6.2</v>
      </c>
      <c r="I32" s="3">
        <v>16</v>
      </c>
      <c r="J32" s="378">
        <f t="shared" ref="J32:J37" si="6">I32/E32</f>
        <v>1.5686274509803924</v>
      </c>
      <c r="K32" s="373">
        <f t="shared" si="3"/>
        <v>6</v>
      </c>
      <c r="L32" s="454">
        <f>'Relig DB and Renewables'!D89</f>
        <v>62.993000000000009</v>
      </c>
      <c r="M32" s="7"/>
      <c r="N32" s="471" t="s">
        <v>605</v>
      </c>
      <c r="O32" s="443"/>
      <c r="P32" s="445"/>
      <c r="Q32" s="443"/>
      <c r="U32" s="376"/>
      <c r="V32" s="2"/>
      <c r="AD32" s="373">
        <f t="shared" si="4"/>
        <v>15</v>
      </c>
      <c r="AE32" s="373">
        <f t="shared" si="5"/>
        <v>24</v>
      </c>
    </row>
    <row r="33" spans="1:31" ht="18.5" x14ac:dyDescent="0.35">
      <c r="A33" s="18"/>
      <c r="B33" s="2" t="s">
        <v>121</v>
      </c>
      <c r="C33" s="378">
        <f t="shared" si="0"/>
        <v>5.3846153846153849E-2</v>
      </c>
      <c r="D33" s="3">
        <v>7</v>
      </c>
      <c r="E33" s="3">
        <v>130</v>
      </c>
      <c r="F33" s="373">
        <f t="shared" si="2"/>
        <v>17</v>
      </c>
      <c r="G33" s="3" t="s">
        <v>602</v>
      </c>
      <c r="H33" s="3">
        <v>4.0999999999999996</v>
      </c>
      <c r="I33" s="3">
        <v>53</v>
      </c>
      <c r="J33" s="378">
        <f t="shared" si="6"/>
        <v>0.40769230769230769</v>
      </c>
      <c r="K33" s="373">
        <f t="shared" si="3"/>
        <v>16</v>
      </c>
      <c r="L33" s="454">
        <f>'Relig DB and Renewables'!D90</f>
        <v>66.638000000000005</v>
      </c>
      <c r="M33" s="7"/>
      <c r="N33" s="471" t="s">
        <v>606</v>
      </c>
      <c r="O33" s="443"/>
      <c r="P33" s="445"/>
      <c r="Q33" s="443"/>
      <c r="U33" s="376"/>
      <c r="V33" s="2"/>
      <c r="AD33" s="373">
        <f t="shared" si="4"/>
        <v>13</v>
      </c>
      <c r="AE33" s="373">
        <f t="shared" si="5"/>
        <v>14</v>
      </c>
    </row>
    <row r="34" spans="1:31" ht="18.5" x14ac:dyDescent="0.35">
      <c r="A34" s="18"/>
      <c r="B34" s="2" t="s">
        <v>126</v>
      </c>
      <c r="C34" s="378">
        <f t="shared" si="0"/>
        <v>0.66666666666666663</v>
      </c>
      <c r="D34" s="3">
        <v>6</v>
      </c>
      <c r="E34" s="3">
        <v>9</v>
      </c>
      <c r="F34" s="373">
        <f t="shared" si="2"/>
        <v>9</v>
      </c>
      <c r="G34" s="3" t="s">
        <v>602</v>
      </c>
      <c r="H34" s="3">
        <v>7.7</v>
      </c>
      <c r="I34" s="3">
        <v>7</v>
      </c>
      <c r="J34" s="378">
        <f t="shared" si="6"/>
        <v>0.77777777777777779</v>
      </c>
      <c r="K34" s="373">
        <f t="shared" si="3"/>
        <v>11</v>
      </c>
      <c r="L34" s="454">
        <f>'Relig DB and Renewables'!D93</f>
        <v>54.488</v>
      </c>
      <c r="M34" s="7"/>
      <c r="N34" s="472" t="s">
        <v>608</v>
      </c>
      <c r="O34" s="443"/>
      <c r="P34" s="445"/>
      <c r="Q34" s="443"/>
      <c r="R34" s="2"/>
      <c r="S34" s="2"/>
      <c r="U34" s="376"/>
      <c r="AD34" s="373">
        <f t="shared" si="4"/>
        <v>21</v>
      </c>
      <c r="AE34" s="373">
        <f t="shared" si="5"/>
        <v>19</v>
      </c>
    </row>
    <row r="35" spans="1:31" ht="18.5" x14ac:dyDescent="0.35">
      <c r="A35" s="18"/>
      <c r="B35" s="2" t="s">
        <v>127</v>
      </c>
      <c r="C35" s="378">
        <f t="shared" si="0"/>
        <v>0.19230769230769229</v>
      </c>
      <c r="D35" s="3">
        <v>2</v>
      </c>
      <c r="E35" s="3">
        <v>10.4</v>
      </c>
      <c r="F35" s="373">
        <f t="shared" si="2"/>
        <v>16</v>
      </c>
      <c r="G35" s="3" t="s">
        <v>602</v>
      </c>
      <c r="H35" s="3">
        <v>6.1</v>
      </c>
      <c r="I35" s="3">
        <v>8</v>
      </c>
      <c r="J35" s="378">
        <f t="shared" si="6"/>
        <v>0.76923076923076916</v>
      </c>
      <c r="K35" s="373">
        <f t="shared" si="3"/>
        <v>12</v>
      </c>
      <c r="L35" s="454">
        <f>'Relig DB and Renewables'!D94</f>
        <v>69.067999999999998</v>
      </c>
      <c r="M35" s="7"/>
      <c r="N35" s="472" t="s">
        <v>609</v>
      </c>
      <c r="O35" s="443"/>
      <c r="P35" s="445"/>
      <c r="Q35" s="443"/>
      <c r="R35" s="2"/>
      <c r="S35" s="2"/>
      <c r="U35" s="376"/>
      <c r="AD35" s="373">
        <f t="shared" si="4"/>
        <v>14</v>
      </c>
      <c r="AE35" s="373">
        <f t="shared" si="5"/>
        <v>18</v>
      </c>
    </row>
    <row r="36" spans="1:31" ht="18.5" x14ac:dyDescent="0.35">
      <c r="A36" s="18"/>
      <c r="B36" s="2" t="s">
        <v>136</v>
      </c>
      <c r="C36" s="378">
        <f t="shared" si="0"/>
        <v>0.37037037037037035</v>
      </c>
      <c r="D36" s="3">
        <v>1</v>
      </c>
      <c r="E36" s="3">
        <v>2.7</v>
      </c>
      <c r="F36" s="373">
        <f t="shared" si="2"/>
        <v>12</v>
      </c>
      <c r="G36" s="3" t="s">
        <v>602</v>
      </c>
      <c r="H36" s="3">
        <v>5.3</v>
      </c>
      <c r="I36" s="3">
        <v>2</v>
      </c>
      <c r="J36" s="378">
        <f t="shared" si="6"/>
        <v>0.7407407407407407</v>
      </c>
      <c r="K36" s="373">
        <f t="shared" si="3"/>
        <v>13</v>
      </c>
      <c r="L36" s="454">
        <f>'Relig DB and Renewables'!D109</f>
        <v>55.703000000000003</v>
      </c>
      <c r="M36" s="7"/>
      <c r="N36" s="472" t="s">
        <v>610</v>
      </c>
      <c r="O36" s="443"/>
      <c r="P36" s="445"/>
      <c r="Q36" s="443"/>
      <c r="R36" s="2"/>
      <c r="S36" s="2"/>
      <c r="T36" s="2"/>
      <c r="U36" s="376"/>
      <c r="AD36" s="373">
        <f t="shared" si="4"/>
        <v>18</v>
      </c>
      <c r="AE36" s="373">
        <f t="shared" si="5"/>
        <v>17</v>
      </c>
    </row>
    <row r="37" spans="1:31" ht="18.5" x14ac:dyDescent="0.35">
      <c r="A37" s="18"/>
      <c r="B37" s="2" t="s">
        <v>32</v>
      </c>
      <c r="C37" s="378">
        <f t="shared" si="0"/>
        <v>1.1862396204033215E-2</v>
      </c>
      <c r="D37" s="3">
        <v>1</v>
      </c>
      <c r="E37" s="3">
        <v>84.3</v>
      </c>
      <c r="F37" s="373">
        <f t="shared" si="2"/>
        <v>19</v>
      </c>
      <c r="G37" s="3" t="s">
        <v>602</v>
      </c>
      <c r="H37" s="3">
        <v>5.2</v>
      </c>
      <c r="I37" s="3">
        <v>28</v>
      </c>
      <c r="J37" s="378">
        <f t="shared" si="6"/>
        <v>0.33214709371293</v>
      </c>
      <c r="K37" s="373">
        <f t="shared" si="3"/>
        <v>19</v>
      </c>
      <c r="L37" s="454">
        <f>'Relig DB and Renewables'!D113</f>
        <v>78.787999999999997</v>
      </c>
      <c r="M37" s="7"/>
      <c r="N37" s="475" t="s">
        <v>607</v>
      </c>
      <c r="O37" s="476"/>
      <c r="P37" s="477"/>
      <c r="Q37" s="476"/>
      <c r="R37" s="380"/>
      <c r="S37" s="479"/>
      <c r="T37" s="473" t="s">
        <v>603</v>
      </c>
      <c r="U37" s="474"/>
      <c r="V37" s="18"/>
      <c r="W37" s="18"/>
      <c r="X37" s="18"/>
      <c r="Y37" s="18"/>
      <c r="Z37" s="18"/>
      <c r="AA37" s="18"/>
      <c r="AD37" s="373">
        <f t="shared" si="4"/>
        <v>11</v>
      </c>
      <c r="AE37" s="373">
        <f t="shared" si="5"/>
        <v>11</v>
      </c>
    </row>
    <row r="38" spans="1:31" ht="18.5" x14ac:dyDescent="0.35">
      <c r="B38" s="2"/>
      <c r="C38" s="377"/>
      <c r="D38" s="2"/>
      <c r="E38" s="2"/>
      <c r="F38" s="2"/>
      <c r="G38" s="3"/>
      <c r="H38" s="1"/>
      <c r="I38" s="443"/>
      <c r="J38" s="445"/>
      <c r="K38" s="446"/>
      <c r="L38" s="443"/>
      <c r="M38" s="445"/>
      <c r="N38" s="443"/>
      <c r="O38" s="445"/>
      <c r="P38" s="443"/>
      <c r="Q38" s="2"/>
      <c r="R38" s="2"/>
      <c r="S38" s="478"/>
      <c r="T38" s="478"/>
      <c r="U38" s="18"/>
      <c r="V38" s="18"/>
    </row>
    <row r="39" spans="1:31" ht="18.5" x14ac:dyDescent="0.35">
      <c r="A39" s="18"/>
      <c r="B39" s="2"/>
      <c r="C39" s="378"/>
      <c r="D39" s="3"/>
      <c r="E39" s="3"/>
      <c r="F39" s="373"/>
      <c r="G39" s="3"/>
      <c r="H39" s="3"/>
      <c r="I39" s="3"/>
      <c r="J39" s="378"/>
      <c r="K39" s="373"/>
      <c r="L39" s="454"/>
      <c r="M39" s="445"/>
      <c r="N39" s="443"/>
      <c r="O39" s="445"/>
      <c r="P39" s="443"/>
      <c r="Q39" s="2"/>
      <c r="R39" s="2"/>
      <c r="T39" s="376"/>
    </row>
    <row r="40" spans="1:31" ht="28.5" x14ac:dyDescent="0.35">
      <c r="A40" s="108" t="s">
        <v>594</v>
      </c>
      <c r="B40" s="2"/>
      <c r="C40" s="377"/>
      <c r="D40" s="2"/>
      <c r="E40" s="2"/>
      <c r="F40" s="2"/>
      <c r="G40" s="3"/>
      <c r="H40" s="1"/>
      <c r="I40" s="443"/>
      <c r="J40" s="445"/>
      <c r="K40" s="446"/>
      <c r="L40" s="443"/>
      <c r="M40" s="445"/>
      <c r="N40" s="443"/>
      <c r="O40" s="445"/>
      <c r="P40" s="443"/>
      <c r="Q40" s="2"/>
      <c r="R40" s="2"/>
      <c r="T40" s="376"/>
    </row>
    <row r="41" spans="1:31" ht="15.5" x14ac:dyDescent="0.35">
      <c r="I41" s="443"/>
      <c r="J41" s="444"/>
      <c r="K41" s="443"/>
      <c r="L41" s="448"/>
      <c r="M41" s="443"/>
      <c r="N41" s="443"/>
      <c r="O41" s="443"/>
      <c r="P41" s="443"/>
    </row>
    <row r="46" spans="1:31" ht="18.5" x14ac:dyDescent="0.35">
      <c r="A46" s="60"/>
      <c r="B46" s="373"/>
      <c r="C46" s="440"/>
      <c r="D46" s="440"/>
      <c r="E46" s="440"/>
      <c r="F46" s="375"/>
      <c r="G46" s="375"/>
      <c r="H46" s="442"/>
    </row>
    <row r="47" spans="1:31" ht="18.5" x14ac:dyDescent="0.35">
      <c r="B47" s="2"/>
      <c r="C47" s="7"/>
      <c r="D47" s="377"/>
      <c r="E47" s="241"/>
      <c r="F47" s="441"/>
      <c r="G47" s="241"/>
      <c r="H47" s="7"/>
    </row>
    <row r="48" spans="1:31" ht="18.5" x14ac:dyDescent="0.35">
      <c r="B48" s="2"/>
      <c r="C48" s="7"/>
      <c r="D48" s="377"/>
      <c r="E48" s="241"/>
      <c r="F48" s="441"/>
      <c r="G48" s="241"/>
      <c r="H48" s="7"/>
    </row>
    <row r="49" spans="2:8" ht="18.5" x14ac:dyDescent="0.35">
      <c r="B49" s="2"/>
      <c r="C49" s="7"/>
      <c r="D49" s="377"/>
      <c r="E49" s="241"/>
      <c r="F49" s="441"/>
      <c r="G49" s="241"/>
      <c r="H49" s="7"/>
    </row>
    <row r="50" spans="2:8" ht="18.5" x14ac:dyDescent="0.35">
      <c r="B50" s="2"/>
      <c r="C50" s="7"/>
      <c r="D50" s="377"/>
      <c r="E50" s="241"/>
      <c r="F50" s="441"/>
      <c r="G50" s="241"/>
      <c r="H50" s="7"/>
    </row>
    <row r="51" spans="2:8" ht="18.5" x14ac:dyDescent="0.35">
      <c r="B51" s="2"/>
      <c r="C51" s="7"/>
      <c r="D51" s="377"/>
      <c r="E51" s="241"/>
      <c r="F51" s="441"/>
      <c r="G51" s="241"/>
      <c r="H51" s="7"/>
    </row>
    <row r="52" spans="2:8" ht="18.5" x14ac:dyDescent="0.35">
      <c r="B52" s="2"/>
      <c r="C52" s="7"/>
      <c r="D52" s="377"/>
      <c r="E52" s="241"/>
      <c r="F52" s="441"/>
      <c r="G52" s="241"/>
      <c r="H52" s="7"/>
    </row>
    <row r="53" spans="2:8" ht="18.5" x14ac:dyDescent="0.35">
      <c r="B53" s="2"/>
      <c r="C53" s="7"/>
      <c r="D53" s="377"/>
      <c r="E53" s="241"/>
      <c r="F53" s="441"/>
      <c r="G53" s="241"/>
      <c r="H53" s="7"/>
    </row>
    <row r="54" spans="2:8" ht="18.5" x14ac:dyDescent="0.35">
      <c r="B54" s="2"/>
      <c r="C54" s="7"/>
      <c r="D54" s="377"/>
      <c r="E54" s="241"/>
      <c r="F54" s="441"/>
      <c r="G54" s="241"/>
      <c r="H54" s="7"/>
    </row>
    <row r="55" spans="2:8" ht="18.5" x14ac:dyDescent="0.35">
      <c r="B55" s="2"/>
      <c r="C55" s="7"/>
      <c r="D55" s="377"/>
      <c r="E55" s="241"/>
      <c r="F55" s="441"/>
      <c r="G55" s="241"/>
      <c r="H55" s="7"/>
    </row>
    <row r="56" spans="2:8" ht="18.5" x14ac:dyDescent="0.35">
      <c r="B56" s="2"/>
      <c r="C56" s="7"/>
      <c r="D56" s="377"/>
      <c r="E56" s="241"/>
      <c r="F56" s="441"/>
      <c r="G56" s="241"/>
      <c r="H56" s="7"/>
    </row>
    <row r="57" spans="2:8" ht="18.5" x14ac:dyDescent="0.35">
      <c r="B57" s="2"/>
      <c r="C57" s="7"/>
      <c r="D57" s="377"/>
      <c r="E57" s="241"/>
      <c r="F57" s="441"/>
      <c r="G57" s="241"/>
      <c r="H57" s="7"/>
    </row>
    <row r="58" spans="2:8" ht="18.5" x14ac:dyDescent="0.35">
      <c r="B58" s="2"/>
      <c r="C58" s="7"/>
      <c r="D58" s="377"/>
      <c r="E58" s="241"/>
      <c r="F58" s="441"/>
      <c r="G58" s="241"/>
      <c r="H58" s="7"/>
    </row>
    <row r="59" spans="2:8" ht="18.5" x14ac:dyDescent="0.35">
      <c r="B59" s="2"/>
      <c r="C59" s="7"/>
      <c r="D59" s="377"/>
      <c r="E59" s="241"/>
      <c r="F59" s="441"/>
      <c r="G59" s="241"/>
      <c r="H59" s="15"/>
    </row>
    <row r="60" spans="2:8" ht="18.5" x14ac:dyDescent="0.35">
      <c r="B60" s="2"/>
      <c r="C60" s="7"/>
      <c r="D60" s="377"/>
      <c r="E60" s="241"/>
      <c r="F60" s="441"/>
      <c r="G60" s="241"/>
      <c r="H60" s="15"/>
    </row>
    <row r="61" spans="2:8" ht="18.5" x14ac:dyDescent="0.35">
      <c r="B61" s="2"/>
      <c r="C61" s="7"/>
      <c r="D61" s="377"/>
      <c r="E61" s="241"/>
      <c r="F61" s="441"/>
      <c r="G61" s="241"/>
      <c r="H61" s="7"/>
    </row>
    <row r="62" spans="2:8" ht="18.5" x14ac:dyDescent="0.35">
      <c r="B62" s="2"/>
      <c r="C62" s="7"/>
      <c r="D62" s="377"/>
      <c r="E62" s="241"/>
      <c r="F62" s="441"/>
      <c r="G62" s="241"/>
      <c r="H62" s="15"/>
    </row>
    <row r="63" spans="2:8" ht="18.5" x14ac:dyDescent="0.35">
      <c r="B63" s="2"/>
      <c r="C63" s="7"/>
      <c r="D63" s="377"/>
      <c r="E63" s="241"/>
      <c r="F63" s="441"/>
      <c r="G63" s="241"/>
      <c r="H63" s="15"/>
    </row>
    <row r="64" spans="2:8" ht="18.5" x14ac:dyDescent="0.35">
      <c r="B64" s="2"/>
      <c r="C64" s="7"/>
      <c r="D64" s="377"/>
      <c r="E64" s="241"/>
      <c r="F64" s="441"/>
      <c r="G64" s="241"/>
      <c r="H64" s="7"/>
    </row>
    <row r="65" spans="1:12" ht="18.5" x14ac:dyDescent="0.35">
      <c r="B65" s="2"/>
      <c r="C65" s="7"/>
      <c r="D65" s="377"/>
      <c r="E65" s="241"/>
      <c r="F65" s="441"/>
      <c r="G65" s="241"/>
      <c r="H65" s="15"/>
    </row>
    <row r="66" spans="1:12" ht="18.5" x14ac:dyDescent="0.35">
      <c r="B66" s="2"/>
      <c r="C66" s="7"/>
      <c r="D66" s="377"/>
      <c r="E66" s="241"/>
      <c r="F66" s="441"/>
      <c r="G66" s="241"/>
      <c r="H66" s="7"/>
    </row>
    <row r="67" spans="1:12" ht="18.5" x14ac:dyDescent="0.35">
      <c r="B67" s="2"/>
      <c r="C67" s="7"/>
      <c r="D67" s="377"/>
      <c r="E67" s="241"/>
      <c r="F67" s="441"/>
      <c r="G67" s="241"/>
      <c r="H67" s="7"/>
    </row>
    <row r="68" spans="1:12" ht="18.5" x14ac:dyDescent="0.35">
      <c r="B68" s="2"/>
      <c r="C68" s="7"/>
      <c r="D68" s="377"/>
      <c r="E68" s="241"/>
      <c r="F68" s="441"/>
      <c r="G68" s="241"/>
      <c r="H68" s="7"/>
    </row>
    <row r="77" spans="1:12" x14ac:dyDescent="0.35">
      <c r="F77" s="177" t="s">
        <v>301</v>
      </c>
      <c r="G77" s="177"/>
      <c r="H77" s="177" t="s">
        <v>302</v>
      </c>
      <c r="I77" s="177"/>
      <c r="J77" s="177" t="s">
        <v>303</v>
      </c>
      <c r="K77" s="177"/>
      <c r="L77" s="177" t="s">
        <v>304</v>
      </c>
    </row>
    <row r="78" spans="1:12" x14ac:dyDescent="0.35">
      <c r="A78" s="262" t="s">
        <v>300</v>
      </c>
      <c r="B78" s="490">
        <f>CORREL(F9:F37, L9:L37)</f>
        <v>0.86597657209539702</v>
      </c>
      <c r="C78" s="491"/>
      <c r="D78" s="491"/>
      <c r="E78" s="491"/>
      <c r="F78" s="491">
        <f>B78/SQRT((1-B78^2)/(L78-2))</f>
        <v>8.997970619709923</v>
      </c>
      <c r="G78" s="491"/>
      <c r="H78" s="492">
        <f>TDIST(ABS(F78),(L78-2),2)</f>
        <v>1.300280903686013E-9</v>
      </c>
      <c r="I78" s="491"/>
      <c r="J78" s="491">
        <f>_xlfn.T.INV.2T((0.05),(L78-2))</f>
        <v>2.0518305164802859</v>
      </c>
      <c r="K78" s="491"/>
      <c r="L78" s="177">
        <f>ROWS(F9:F37)</f>
        <v>29</v>
      </c>
    </row>
    <row r="80" spans="1:12" ht="28.5" x14ac:dyDescent="0.35">
      <c r="A80" s="108" t="s">
        <v>595</v>
      </c>
    </row>
    <row r="94" spans="14:14" x14ac:dyDescent="0.35">
      <c r="N94" t="s">
        <v>596</v>
      </c>
    </row>
    <row r="95" spans="14:14" x14ac:dyDescent="0.35">
      <c r="N95" t="s">
        <v>597</v>
      </c>
    </row>
    <row r="96" spans="14:14" x14ac:dyDescent="0.35">
      <c r="N96" t="s">
        <v>598</v>
      </c>
    </row>
    <row r="123" spans="1:59" x14ac:dyDescent="0.35">
      <c r="F123" s="177" t="s">
        <v>301</v>
      </c>
      <c r="G123" s="177"/>
      <c r="H123" s="177" t="s">
        <v>302</v>
      </c>
      <c r="I123" s="177"/>
      <c r="J123" s="177" t="s">
        <v>303</v>
      </c>
      <c r="K123" s="177"/>
      <c r="L123" s="177" t="s">
        <v>304</v>
      </c>
    </row>
    <row r="124" spans="1:59" x14ac:dyDescent="0.35">
      <c r="A124" s="262" t="s">
        <v>300</v>
      </c>
      <c r="B124" s="490">
        <f>CORREL(K9:K37, L9:L37)</f>
        <v>0.79858382978332731</v>
      </c>
      <c r="C124" s="491"/>
      <c r="D124" s="491"/>
      <c r="E124" s="491"/>
      <c r="F124" s="491">
        <f>B124/SQRT((1-B124^2)/(L124-2))</f>
        <v>6.8942953561023401</v>
      </c>
      <c r="G124" s="491"/>
      <c r="H124" s="492">
        <f>TDIST(ABS(F124),(L124-2),2)</f>
        <v>2.0825891739164646E-7</v>
      </c>
      <c r="I124" s="491"/>
      <c r="J124" s="491">
        <f>_xlfn.T.INV.2T((0.05),(L124-2))</f>
        <v>2.0518305164802859</v>
      </c>
      <c r="K124" s="491"/>
      <c r="L124" s="177">
        <f>ROWS(K9:K37)</f>
        <v>29</v>
      </c>
    </row>
    <row r="126" spans="1:59" ht="23.5" x14ac:dyDescent="0.35">
      <c r="A126" s="5"/>
      <c r="B126" s="367" t="s">
        <v>335</v>
      </c>
      <c r="C126" s="210"/>
      <c r="D126" s="5"/>
      <c r="E126" s="5"/>
      <c r="F126" s="5"/>
      <c r="G126" s="5"/>
      <c r="H126" s="5"/>
      <c r="I126" s="5"/>
      <c r="J126" s="5"/>
      <c r="K126" s="5"/>
      <c r="L126" s="5"/>
      <c r="M126" s="5"/>
      <c r="N126" s="5"/>
      <c r="O126" s="5"/>
      <c r="P126" s="5"/>
      <c r="Q126" s="5"/>
      <c r="R126" s="5"/>
      <c r="S126" s="5"/>
      <c r="T126" s="5"/>
      <c r="U126" s="5"/>
      <c r="V126" s="5"/>
      <c r="W126" s="5"/>
      <c r="X126" s="5"/>
      <c r="Y126" s="202"/>
      <c r="Z126" s="203"/>
      <c r="AA126" s="204"/>
      <c r="AB126" s="205"/>
      <c r="AC126" s="206"/>
      <c r="AD126" s="5"/>
      <c r="AE126" s="5"/>
      <c r="AF126" s="5"/>
      <c r="AG126" s="5"/>
      <c r="AH126" s="5"/>
      <c r="AI126" s="5"/>
      <c r="AJ126" s="5"/>
      <c r="AK126" s="5"/>
      <c r="AL126" s="5"/>
      <c r="AM126" s="5"/>
      <c r="AN126" s="5"/>
      <c r="AO126" s="5"/>
      <c r="AP126" s="5"/>
      <c r="AQ126" s="5"/>
      <c r="AR126" s="5"/>
      <c r="AS126" s="207"/>
      <c r="AT126" s="203"/>
      <c r="AU126" s="204"/>
      <c r="AV126" s="205"/>
      <c r="AW126" s="208"/>
      <c r="AX126" s="5"/>
      <c r="AY126" s="5"/>
      <c r="AZ126" s="209"/>
      <c r="BA126" s="5"/>
      <c r="BB126" s="5"/>
      <c r="BC126" s="209"/>
      <c r="BD126" s="209"/>
      <c r="BE126" s="5"/>
      <c r="BF126" s="208"/>
      <c r="BG126" s="5"/>
    </row>
  </sheetData>
  <sheetProtection algorithmName="SHA-512" hashValue="bJkCDC2LbB0j2qW699CVnPcbf/lDQyGW+kEmru36zjBKBFDNs7vMEpVwjGZDdB1nEIiAOdIj8EWW4TCp1dPjIw==" saltValue="nmxGCx629PoBJDJRqd18uQ==" spinCount="100000" sheet="1" objects="1" scenarios="1"/>
  <hyperlinks>
    <hyperlink ref="O17" r:id="rId1" xr:uid="{C5FF4CBC-08D9-41F1-90BE-68761DD4E422}"/>
    <hyperlink ref="P22" r:id="rId2" display="http://data.myworld2015.org/" xr:uid="{B794BABF-3692-483E-A269-1D50A93DA1E1}"/>
    <hyperlink ref="P24" r:id="rId3" xr:uid="{76E53F7D-8304-49C7-B06A-5C7D85DEE4A9}"/>
    <hyperlink ref="P25" r:id="rId4" xr:uid="{F7F96749-101D-43FA-B723-0A851C8D6611}"/>
    <hyperlink ref="P23" r:id="rId5" xr:uid="{566FFE1A-2BD7-4C3C-8C37-25B6270287AF}"/>
  </hyperlinks>
  <pageMargins left="0.7" right="0.7" top="0.75" bottom="0.75" header="0.3" footer="0.3"/>
  <pageSetup paperSize="9" orientation="portrait" r:id="rId6"/>
  <drawing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86866-BA7E-4CC6-ADE4-1CA965CD3809}">
  <dimension ref="A2:BG445"/>
  <sheetViews>
    <sheetView zoomScaleNormal="100" workbookViewId="0">
      <selection activeCell="A3" sqref="A3"/>
    </sheetView>
  </sheetViews>
  <sheetFormatPr defaultRowHeight="14.5" x14ac:dyDescent="0.35"/>
  <cols>
    <col min="1" max="1" width="20.36328125" customWidth="1"/>
    <col min="2" max="2" width="16.453125" customWidth="1"/>
    <col min="3" max="3" width="11.81640625" customWidth="1"/>
    <col min="4" max="4" width="11.36328125" customWidth="1"/>
    <col min="5" max="5" width="11.7265625" customWidth="1"/>
    <col min="10" max="10" width="17.54296875" bestFit="1" customWidth="1"/>
  </cols>
  <sheetData>
    <row r="2" spans="1:59" ht="26" x14ac:dyDescent="0.35">
      <c r="A2" s="5"/>
      <c r="B2" s="201" t="s">
        <v>1297</v>
      </c>
      <c r="C2" s="5"/>
      <c r="D2" s="5"/>
      <c r="E2" s="5"/>
      <c r="F2" s="5"/>
      <c r="G2" s="5"/>
      <c r="H2" s="5"/>
      <c r="I2" s="5"/>
      <c r="J2" s="5"/>
      <c r="K2" s="11"/>
      <c r="L2" s="11"/>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row>
    <row r="3" spans="1:59" ht="15.5" x14ac:dyDescent="0.35">
      <c r="B3" s="483" t="s">
        <v>616</v>
      </c>
      <c r="C3" s="484"/>
      <c r="D3" s="484"/>
      <c r="E3" s="244"/>
      <c r="F3" s="29" t="s">
        <v>1229</v>
      </c>
    </row>
    <row r="4" spans="1:59" ht="18.5" x14ac:dyDescent="0.35">
      <c r="A4" s="5"/>
      <c r="B4" s="210" t="s">
        <v>894</v>
      </c>
      <c r="C4" s="5"/>
      <c r="D4" s="5"/>
      <c r="E4" s="5"/>
      <c r="F4" s="5"/>
      <c r="G4" s="5"/>
      <c r="H4" s="5"/>
      <c r="I4" s="5"/>
      <c r="J4" s="5"/>
      <c r="K4" s="5"/>
      <c r="L4" s="5"/>
      <c r="M4" s="5"/>
      <c r="N4" s="5"/>
      <c r="O4" s="5"/>
      <c r="P4" s="5"/>
      <c r="Q4" s="5"/>
      <c r="R4" s="5"/>
      <c r="S4" s="5"/>
      <c r="T4" s="5"/>
      <c r="U4" s="5"/>
      <c r="V4" s="5"/>
      <c r="W4" s="5"/>
      <c r="X4" s="5"/>
      <c r="Y4" s="202"/>
      <c r="Z4" s="203"/>
      <c r="AA4" s="204"/>
      <c r="AB4" s="205"/>
      <c r="AC4" s="206"/>
      <c r="AD4" s="5"/>
      <c r="AE4" s="5"/>
      <c r="AF4" s="5"/>
      <c r="AG4" s="5"/>
      <c r="AH4" s="5"/>
      <c r="AI4" s="5"/>
      <c r="AJ4" s="5"/>
      <c r="AK4" s="5"/>
      <c r="AL4" s="5"/>
      <c r="AM4" s="5"/>
      <c r="AN4" s="5"/>
      <c r="AO4" s="5"/>
      <c r="AP4" s="5"/>
      <c r="AQ4" s="5"/>
      <c r="AR4" s="5"/>
      <c r="AS4" s="207"/>
      <c r="AT4" s="203"/>
      <c r="AU4" s="204"/>
      <c r="AV4" s="205"/>
      <c r="AW4" s="208"/>
      <c r="AX4" s="5"/>
      <c r="AY4" s="5"/>
      <c r="AZ4" s="209"/>
      <c r="BA4" s="5"/>
      <c r="BB4" s="5"/>
      <c r="BC4" s="209"/>
      <c r="BD4" s="209"/>
      <c r="BE4" s="5"/>
      <c r="BF4" s="208"/>
      <c r="BG4" s="5"/>
    </row>
    <row r="5" spans="1:59" x14ac:dyDescent="0.35">
      <c r="B5" s="23" t="s">
        <v>918</v>
      </c>
    </row>
    <row r="7" spans="1:59" ht="62" x14ac:dyDescent="0.35">
      <c r="A7" s="109" t="s">
        <v>732</v>
      </c>
      <c r="B7" s="247" t="s">
        <v>0</v>
      </c>
      <c r="C7" s="249" t="s">
        <v>382</v>
      </c>
      <c r="D7" s="249" t="s">
        <v>642</v>
      </c>
    </row>
    <row r="8" spans="1:59" ht="15.5" x14ac:dyDescent="0.35">
      <c r="B8" s="2" t="s">
        <v>38</v>
      </c>
      <c r="C8" s="27">
        <f>'Relig DB and Renewables'!Q65</f>
        <v>35.048000000000002</v>
      </c>
      <c r="D8" s="2">
        <v>23</v>
      </c>
    </row>
    <row r="9" spans="1:59" ht="15.5" x14ac:dyDescent="0.35">
      <c r="B9" s="2" t="s">
        <v>53</v>
      </c>
      <c r="C9" s="27">
        <f>'Relig DB and Renewables'!Q52</f>
        <v>50.843000000000004</v>
      </c>
      <c r="D9" s="2">
        <v>10</v>
      </c>
    </row>
    <row r="10" spans="1:59" ht="15.5" x14ac:dyDescent="0.35">
      <c r="B10" s="2" t="s">
        <v>643</v>
      </c>
      <c r="C10" s="27">
        <f>'Relig DB and Renewables'!Q73</f>
        <v>25.327999999999999</v>
      </c>
      <c r="D10" s="2">
        <v>15</v>
      </c>
    </row>
    <row r="11" spans="1:59" ht="15.5" x14ac:dyDescent="0.35">
      <c r="B11" s="2" t="s">
        <v>23</v>
      </c>
      <c r="C11" s="27">
        <f>'Relig DB and Renewables'!Q71</f>
        <v>27.757999999999999</v>
      </c>
      <c r="D11" s="2">
        <v>47</v>
      </c>
    </row>
    <row r="12" spans="1:59" ht="15.5" x14ac:dyDescent="0.35">
      <c r="B12" s="2" t="s">
        <v>24</v>
      </c>
      <c r="C12" s="27">
        <f>'Relig DB and Renewables'!Q62</f>
        <v>38.692999999999998</v>
      </c>
      <c r="D12" s="2">
        <v>30</v>
      </c>
    </row>
    <row r="13" spans="1:59" ht="15.5" x14ac:dyDescent="0.35">
      <c r="B13" s="2" t="s">
        <v>41</v>
      </c>
      <c r="C13" s="27">
        <f>'Relig DB and Renewables'!Q72</f>
        <v>26.542999999999999</v>
      </c>
      <c r="D13" s="2">
        <v>16</v>
      </c>
    </row>
    <row r="14" spans="1:59" ht="15.5" x14ac:dyDescent="0.35">
      <c r="B14" s="2" t="s">
        <v>52</v>
      </c>
      <c r="C14" s="27">
        <f>'Relig DB and Renewables'!Q50</f>
        <v>53.273000000000003</v>
      </c>
      <c r="D14" s="2">
        <v>26</v>
      </c>
      <c r="V14" s="18" t="s">
        <v>644</v>
      </c>
    </row>
    <row r="15" spans="1:59" ht="15.5" x14ac:dyDescent="0.35">
      <c r="B15" s="2" t="s">
        <v>127</v>
      </c>
      <c r="C15" s="27">
        <f>'Relig DB and Renewables'!Q37</f>
        <v>69.067999999999998</v>
      </c>
      <c r="D15" s="2">
        <v>11</v>
      </c>
      <c r="V15" t="s">
        <v>645</v>
      </c>
    </row>
    <row r="16" spans="1:59" ht="15.5" x14ac:dyDescent="0.35">
      <c r="B16" s="2" t="s">
        <v>14</v>
      </c>
      <c r="C16" s="27">
        <f>'Relig DB and Renewables'!Q55</f>
        <v>47.198</v>
      </c>
      <c r="D16" s="2">
        <v>18</v>
      </c>
      <c r="V16" t="s">
        <v>646</v>
      </c>
    </row>
    <row r="17" spans="2:22" ht="15.5" x14ac:dyDescent="0.35">
      <c r="B17" s="2" t="s">
        <v>17</v>
      </c>
      <c r="C17" s="27">
        <f>'Relig DB and Renewables'!Q61</f>
        <v>39.908000000000001</v>
      </c>
      <c r="D17" s="2">
        <v>23</v>
      </c>
      <c r="V17" t="s">
        <v>647</v>
      </c>
    </row>
    <row r="18" spans="2:22" ht="15.5" x14ac:dyDescent="0.35">
      <c r="B18" s="2" t="s">
        <v>15</v>
      </c>
      <c r="C18" s="27">
        <f>'Relig DB and Renewables'!Q38</f>
        <v>67.853000000000009</v>
      </c>
      <c r="D18" s="2">
        <v>19</v>
      </c>
      <c r="V18" t="s">
        <v>648</v>
      </c>
    </row>
    <row r="19" spans="2:22" ht="15.5" x14ac:dyDescent="0.35">
      <c r="B19" s="2" t="s">
        <v>37</v>
      </c>
      <c r="C19" s="27">
        <f>'Relig DB and Renewables'!Q56</f>
        <v>45.983000000000004</v>
      </c>
      <c r="D19" s="2">
        <v>11</v>
      </c>
      <c r="V19" t="s">
        <v>649</v>
      </c>
    </row>
    <row r="20" spans="2:22" ht="15.5" x14ac:dyDescent="0.35">
      <c r="B20" s="2" t="s">
        <v>136</v>
      </c>
      <c r="C20" s="27">
        <f>'Relig DB and Renewables'!Q48</f>
        <v>55.703000000000003</v>
      </c>
      <c r="D20" s="2">
        <v>14</v>
      </c>
    </row>
    <row r="21" spans="2:22" ht="15.5" x14ac:dyDescent="0.35">
      <c r="B21" s="2" t="s">
        <v>286</v>
      </c>
      <c r="C21" s="27">
        <f>'Relig DB and Renewables'!Q51</f>
        <v>52.058000000000007</v>
      </c>
      <c r="D21" s="2">
        <v>17</v>
      </c>
    </row>
    <row r="22" spans="2:22" ht="15.5" x14ac:dyDescent="0.35">
      <c r="B22" s="2" t="s">
        <v>39</v>
      </c>
      <c r="C22" s="27">
        <f>'Relig DB and Renewables'!Q66</f>
        <v>33.832999999999998</v>
      </c>
      <c r="D22" s="2">
        <v>27</v>
      </c>
    </row>
    <row r="23" spans="2:22" ht="15.5" x14ac:dyDescent="0.35">
      <c r="B23" s="2" t="s">
        <v>126</v>
      </c>
      <c r="C23" s="27">
        <f>'Relig DB and Renewables'!Q49</f>
        <v>54.488</v>
      </c>
      <c r="D23" s="2">
        <v>27</v>
      </c>
    </row>
    <row r="24" spans="2:22" ht="15.5" x14ac:dyDescent="0.35">
      <c r="B24" s="2" t="s">
        <v>109</v>
      </c>
      <c r="C24" s="27">
        <f>'Relig DB and Renewables'!Q31</f>
        <v>76.358000000000004</v>
      </c>
      <c r="D24" s="2">
        <v>15</v>
      </c>
    </row>
    <row r="25" spans="2:22" ht="15.5" x14ac:dyDescent="0.35">
      <c r="B25" s="2" t="s">
        <v>116</v>
      </c>
      <c r="C25" s="27">
        <f>'Relig DB and Renewables'!Q42</f>
        <v>62.993000000000009</v>
      </c>
      <c r="D25" s="2">
        <v>19</v>
      </c>
    </row>
    <row r="26" spans="2:22" ht="15.5" x14ac:dyDescent="0.35">
      <c r="B26" s="2" t="s">
        <v>31</v>
      </c>
      <c r="C26" s="27">
        <f>'Relig DB and Renewables'!Q23</f>
        <v>86.078000000000003</v>
      </c>
      <c r="D26" s="2">
        <v>11</v>
      </c>
    </row>
    <row r="27" spans="2:22" ht="15.5" x14ac:dyDescent="0.35">
      <c r="B27" s="2" t="s">
        <v>54</v>
      </c>
      <c r="C27" s="27">
        <f>'Relig DB and Renewables'!Q53</f>
        <v>49.628</v>
      </c>
      <c r="D27" s="2">
        <v>19</v>
      </c>
    </row>
    <row r="28" spans="2:22" ht="15.5" x14ac:dyDescent="0.35">
      <c r="B28" s="2" t="s">
        <v>287</v>
      </c>
      <c r="C28" s="27">
        <f>'Relig DB and Renewables'!Q44</f>
        <v>60.563000000000002</v>
      </c>
      <c r="D28" s="2">
        <v>13</v>
      </c>
    </row>
    <row r="29" spans="2:22" ht="15.5" x14ac:dyDescent="0.35">
      <c r="B29" s="2" t="s">
        <v>20</v>
      </c>
      <c r="C29" s="27">
        <f>'Relig DB and Renewables'!Q63</f>
        <v>37.478000000000002</v>
      </c>
      <c r="D29" s="2">
        <v>33</v>
      </c>
    </row>
    <row r="30" spans="2:22" ht="15.5" x14ac:dyDescent="0.35">
      <c r="B30" s="2" t="s">
        <v>22</v>
      </c>
      <c r="C30" s="27">
        <f>'Relig DB and Renewables'!Q74</f>
        <v>24.113</v>
      </c>
      <c r="D30" s="2">
        <v>50</v>
      </c>
    </row>
    <row r="31" spans="2:22" ht="15.5" x14ac:dyDescent="0.35">
      <c r="B31" s="2" t="s">
        <v>50</v>
      </c>
      <c r="C31" s="27">
        <f>'Relig DB and Renewables'!Q70</f>
        <v>28.972999999999999</v>
      </c>
      <c r="D31" s="2">
        <v>29</v>
      </c>
    </row>
    <row r="33" spans="1:19" x14ac:dyDescent="0.35">
      <c r="A33" s="235" t="s">
        <v>651</v>
      </c>
    </row>
    <row r="34" spans="1:19" x14ac:dyDescent="0.35">
      <c r="A34" s="25" t="s">
        <v>652</v>
      </c>
    </row>
    <row r="38" spans="1:19" ht="18.5" x14ac:dyDescent="0.35">
      <c r="F38" s="485"/>
      <c r="G38" s="486"/>
      <c r="H38" s="486"/>
      <c r="I38" s="486"/>
      <c r="J38" s="486"/>
      <c r="K38" s="486"/>
      <c r="L38" s="487" t="s">
        <v>301</v>
      </c>
      <c r="M38" s="487"/>
      <c r="N38" s="487" t="s">
        <v>302</v>
      </c>
      <c r="O38" s="487"/>
      <c r="P38" s="487" t="s">
        <v>303</v>
      </c>
      <c r="Q38" s="487"/>
      <c r="R38" s="487" t="s">
        <v>304</v>
      </c>
      <c r="S38" s="2"/>
    </row>
    <row r="39" spans="1:19" x14ac:dyDescent="0.35">
      <c r="F39" s="262" t="s">
        <v>300</v>
      </c>
      <c r="G39" s="180">
        <f>CORREL(C8:C31,D8:D31)</f>
        <v>-0.58703493443026833</v>
      </c>
      <c r="H39" s="180"/>
      <c r="I39" s="180"/>
      <c r="J39" s="180"/>
      <c r="K39" s="180"/>
      <c r="L39" s="180">
        <f>G39/SQRT((1-G39^2)/(R39-2))</f>
        <v>-3.4011468734850063</v>
      </c>
      <c r="M39" s="180"/>
      <c r="N39" s="181">
        <f>TDIST(ABS(L39),(R39-2),2)</f>
        <v>2.5642843270976255E-3</v>
      </c>
      <c r="O39" s="180"/>
      <c r="P39" s="180">
        <f>_xlfn.T.INV.2T((0.05),(R39-2))</f>
        <v>2.0738730679040258</v>
      </c>
      <c r="Q39" s="180"/>
      <c r="R39" s="177">
        <f>ROWS(C8:C31)</f>
        <v>24</v>
      </c>
    </row>
    <row r="42" spans="1:19" ht="131" x14ac:dyDescent="0.35">
      <c r="A42" s="295" t="s">
        <v>911</v>
      </c>
      <c r="B42" s="247" t="s">
        <v>0</v>
      </c>
      <c r="C42" s="249" t="s">
        <v>382</v>
      </c>
      <c r="D42" s="249" t="s">
        <v>650</v>
      </c>
    </row>
    <row r="43" spans="1:19" ht="15.5" x14ac:dyDescent="0.35">
      <c r="B43" s="2" t="s">
        <v>2</v>
      </c>
      <c r="C43" s="27">
        <f>'Relig DB and Renewables'!Q17</f>
        <v>93.367999999999995</v>
      </c>
      <c r="D43" s="2">
        <v>81</v>
      </c>
    </row>
    <row r="44" spans="1:19" ht="15.5" x14ac:dyDescent="0.35">
      <c r="B44" s="2" t="s">
        <v>121</v>
      </c>
      <c r="C44" s="27">
        <f>'Relig DB and Renewables'!Q39</f>
        <v>66.638000000000005</v>
      </c>
      <c r="D44" s="2">
        <v>80</v>
      </c>
    </row>
    <row r="45" spans="1:19" ht="15.5" x14ac:dyDescent="0.35">
      <c r="B45" s="2" t="s">
        <v>57</v>
      </c>
      <c r="C45" s="27">
        <f>'Relig DB and Renewables'!Q26</f>
        <v>82.433000000000007</v>
      </c>
      <c r="D45" s="2">
        <v>66</v>
      </c>
    </row>
    <row r="46" spans="1:19" ht="15.5" x14ac:dyDescent="0.35">
      <c r="B46" s="2" t="s">
        <v>40</v>
      </c>
      <c r="C46" s="27">
        <f>'Relig DB and Renewables'!Q67</f>
        <v>32.618000000000002</v>
      </c>
      <c r="D46" s="2">
        <v>64</v>
      </c>
    </row>
    <row r="47" spans="1:19" ht="15.5" x14ac:dyDescent="0.35">
      <c r="B47" s="2" t="s">
        <v>24</v>
      </c>
      <c r="C47" s="27">
        <f>'Relig DB and Renewables'!Q62</f>
        <v>38.692999999999998</v>
      </c>
      <c r="D47" s="2">
        <v>57</v>
      </c>
    </row>
    <row r="48" spans="1:19" ht="15.5" x14ac:dyDescent="0.35">
      <c r="B48" s="2" t="s">
        <v>51</v>
      </c>
      <c r="C48" s="27">
        <f>'Relig DB and Renewables'!Q58</f>
        <v>43.552999999999997</v>
      </c>
      <c r="D48" s="2">
        <v>61</v>
      </c>
    </row>
    <row r="49" spans="2:4" ht="15.5" x14ac:dyDescent="0.35">
      <c r="B49" s="2" t="s">
        <v>175</v>
      </c>
      <c r="C49" s="27">
        <f>'Relig DB and Renewables'!Q47</f>
        <v>56.918000000000006</v>
      </c>
      <c r="D49" s="2">
        <v>60</v>
      </c>
    </row>
    <row r="50" spans="2:4" ht="15.5" x14ac:dyDescent="0.35">
      <c r="B50" s="2" t="s">
        <v>14</v>
      </c>
      <c r="C50" s="27">
        <f>'Relig DB and Renewables'!Q55</f>
        <v>47.198</v>
      </c>
      <c r="D50" s="2">
        <v>62</v>
      </c>
    </row>
    <row r="51" spans="2:4" ht="15.5" x14ac:dyDescent="0.35">
      <c r="B51" s="2" t="s">
        <v>17</v>
      </c>
      <c r="C51" s="27">
        <f>'Relig DB and Renewables'!Q61</f>
        <v>39.908000000000001</v>
      </c>
      <c r="D51" s="2">
        <v>63</v>
      </c>
    </row>
    <row r="52" spans="2:4" ht="15.5" x14ac:dyDescent="0.35">
      <c r="B52" s="2" t="s">
        <v>15</v>
      </c>
      <c r="C52" s="27">
        <f>'Relig DB and Renewables'!Q38</f>
        <v>67.853000000000009</v>
      </c>
      <c r="D52" s="2">
        <v>63</v>
      </c>
    </row>
    <row r="53" spans="2:4" ht="15.5" x14ac:dyDescent="0.35">
      <c r="B53" s="2" t="s">
        <v>16</v>
      </c>
      <c r="C53" s="27">
        <f>'Relig DB and Renewables'!Q64</f>
        <v>36.262999999999998</v>
      </c>
      <c r="D53" s="2">
        <v>58</v>
      </c>
    </row>
    <row r="54" spans="2:4" ht="15.5" x14ac:dyDescent="0.35">
      <c r="B54" s="2" t="s">
        <v>50</v>
      </c>
      <c r="C54" s="27">
        <f>'Relig DB and Renewables'!Q70</f>
        <v>28.972999999999999</v>
      </c>
      <c r="D54" s="2">
        <v>57</v>
      </c>
    </row>
    <row r="56" spans="2:4" ht="15.5" x14ac:dyDescent="0.35">
      <c r="B56" s="240" t="s">
        <v>674</v>
      </c>
    </row>
    <row r="57" spans="2:4" ht="15.5" x14ac:dyDescent="0.35">
      <c r="B57" s="17" t="s">
        <v>748</v>
      </c>
    </row>
    <row r="58" spans="2:4" x14ac:dyDescent="0.35">
      <c r="B58" t="s">
        <v>749</v>
      </c>
    </row>
    <row r="59" spans="2:4" x14ac:dyDescent="0.35">
      <c r="B59" t="s">
        <v>750</v>
      </c>
    </row>
    <row r="62" spans="2:4" x14ac:dyDescent="0.35">
      <c r="B62" t="s">
        <v>733</v>
      </c>
    </row>
    <row r="67" spans="1:19" x14ac:dyDescent="0.35">
      <c r="A67" s="235"/>
    </row>
    <row r="68" spans="1:19" x14ac:dyDescent="0.35">
      <c r="A68" s="25"/>
    </row>
    <row r="73" spans="1:19" ht="18.5" x14ac:dyDescent="0.35">
      <c r="F73" s="485"/>
      <c r="G73" s="486"/>
      <c r="H73" s="486"/>
      <c r="I73" s="486"/>
      <c r="J73" s="486"/>
      <c r="K73" s="486"/>
      <c r="L73" s="487" t="s">
        <v>301</v>
      </c>
      <c r="M73" s="487"/>
      <c r="N73" s="487" t="s">
        <v>302</v>
      </c>
      <c r="O73" s="487"/>
      <c r="P73" s="487" t="s">
        <v>303</v>
      </c>
      <c r="Q73" s="487"/>
      <c r="R73" s="487" t="s">
        <v>304</v>
      </c>
      <c r="S73" s="2"/>
    </row>
    <row r="74" spans="1:19" x14ac:dyDescent="0.35">
      <c r="F74" s="262" t="s">
        <v>300</v>
      </c>
      <c r="G74" s="180">
        <f>CORREL(C43:C54,D43:D54)</f>
        <v>0.74126865460661673</v>
      </c>
      <c r="H74" s="180"/>
      <c r="I74" s="180"/>
      <c r="J74" s="180"/>
      <c r="K74" s="180"/>
      <c r="L74" s="180">
        <f>G74/SQRT((1-G74^2)/(R74-2))</f>
        <v>3.4923536957077346</v>
      </c>
      <c r="M74" s="180"/>
      <c r="N74" s="181">
        <f>TDIST(ABS(L74),(R74-2),2)</f>
        <v>5.8001453760782402E-3</v>
      </c>
      <c r="O74" s="180"/>
      <c r="P74" s="180">
        <f>_xlfn.T.INV.2T((0.05),(R74-2))</f>
        <v>2.2281388519862744</v>
      </c>
      <c r="Q74" s="180"/>
      <c r="R74" s="177">
        <f>ROWS(C43:C54)</f>
        <v>12</v>
      </c>
    </row>
    <row r="75" spans="1:19" x14ac:dyDescent="0.35">
      <c r="A75" s="235" t="s">
        <v>651</v>
      </c>
    </row>
    <row r="76" spans="1:19" x14ac:dyDescent="0.35">
      <c r="A76" s="25" t="s">
        <v>653</v>
      </c>
    </row>
    <row r="79" spans="1:19" ht="93" x14ac:dyDescent="0.35">
      <c r="A79" s="295" t="s">
        <v>734</v>
      </c>
      <c r="B79" s="247" t="s">
        <v>0</v>
      </c>
      <c r="C79" s="249" t="s">
        <v>382</v>
      </c>
      <c r="D79" s="249" t="s">
        <v>656</v>
      </c>
      <c r="E79" s="249" t="s">
        <v>657</v>
      </c>
      <c r="F79" s="15" t="s">
        <v>654</v>
      </c>
    </row>
    <row r="80" spans="1:19" ht="18.5" x14ac:dyDescent="0.35">
      <c r="B80" s="376" t="s">
        <v>10</v>
      </c>
      <c r="C80" s="27">
        <f>'Relig DB and Renewables'!Q27</f>
        <v>81.218000000000004</v>
      </c>
      <c r="D80" s="3">
        <v>56</v>
      </c>
      <c r="E80" s="3">
        <v>56</v>
      </c>
    </row>
    <row r="81" spans="2:23" ht="18.5" x14ac:dyDescent="0.35">
      <c r="B81" s="376" t="s">
        <v>40</v>
      </c>
      <c r="C81" s="27">
        <f>'Relig DB and Renewables'!Q67</f>
        <v>32.618000000000002</v>
      </c>
      <c r="D81" s="3">
        <v>75</v>
      </c>
      <c r="E81" s="3">
        <v>67</v>
      </c>
      <c r="W81" t="s">
        <v>658</v>
      </c>
    </row>
    <row r="82" spans="2:23" ht="18.5" x14ac:dyDescent="0.35">
      <c r="B82" s="376" t="s">
        <v>49</v>
      </c>
      <c r="C82" s="27">
        <f>'Relig DB and Renewables'!Q15</f>
        <v>95.798000000000002</v>
      </c>
      <c r="D82" s="3">
        <v>67</v>
      </c>
      <c r="E82" s="3">
        <v>65</v>
      </c>
      <c r="W82" t="s">
        <v>659</v>
      </c>
    </row>
    <row r="83" spans="2:23" ht="18.5" x14ac:dyDescent="0.35">
      <c r="B83" s="376" t="s">
        <v>45</v>
      </c>
      <c r="C83" s="27">
        <f>'Relig DB and Renewables'!Q60</f>
        <v>41.123000000000005</v>
      </c>
      <c r="D83" s="3">
        <v>86</v>
      </c>
      <c r="E83" s="3">
        <v>79</v>
      </c>
      <c r="W83" t="s">
        <v>660</v>
      </c>
    </row>
    <row r="84" spans="2:23" ht="18.5" x14ac:dyDescent="0.35">
      <c r="B84" s="376" t="s">
        <v>24</v>
      </c>
      <c r="C84" s="27">
        <f>'Relig DB and Renewables'!Q62</f>
        <v>38.692999999999998</v>
      </c>
      <c r="D84" s="3">
        <v>71</v>
      </c>
      <c r="E84" s="3">
        <v>63</v>
      </c>
      <c r="W84" t="s">
        <v>661</v>
      </c>
    </row>
    <row r="85" spans="2:23" ht="18.5" x14ac:dyDescent="0.35">
      <c r="B85" s="376" t="s">
        <v>176</v>
      </c>
      <c r="C85" s="27">
        <f>'Relig DB and Renewables'!Q54</f>
        <v>48.412999999999997</v>
      </c>
      <c r="D85" s="3">
        <v>38</v>
      </c>
      <c r="E85" s="3">
        <v>38</v>
      </c>
      <c r="W85" t="s">
        <v>662</v>
      </c>
    </row>
    <row r="86" spans="2:23" ht="18.5" x14ac:dyDescent="0.35">
      <c r="B86" s="376" t="s">
        <v>138</v>
      </c>
      <c r="C86" s="27">
        <f>'Relig DB and Renewables'!Q32</f>
        <v>75.143000000000001</v>
      </c>
      <c r="D86" s="3">
        <v>61</v>
      </c>
      <c r="E86" s="3">
        <v>44</v>
      </c>
      <c r="W86" t="s">
        <v>663</v>
      </c>
    </row>
    <row r="87" spans="2:23" ht="18.5" x14ac:dyDescent="0.35">
      <c r="B87" s="376" t="s">
        <v>127</v>
      </c>
      <c r="C87" s="27">
        <f>'Relig DB and Renewables'!Q37</f>
        <v>69.067999999999998</v>
      </c>
      <c r="D87" s="3">
        <v>90</v>
      </c>
      <c r="E87" s="3">
        <v>79</v>
      </c>
      <c r="W87" t="s">
        <v>664</v>
      </c>
    </row>
    <row r="88" spans="2:23" ht="18.5" x14ac:dyDescent="0.35">
      <c r="B88" s="376" t="s">
        <v>288</v>
      </c>
      <c r="C88" s="27">
        <f>'Relig DB and Renewables'!Q18</f>
        <v>92.153000000000006</v>
      </c>
      <c r="D88" s="3">
        <v>71</v>
      </c>
      <c r="E88" s="3">
        <v>76</v>
      </c>
      <c r="W88" t="s">
        <v>665</v>
      </c>
    </row>
    <row r="89" spans="2:23" ht="18.5" x14ac:dyDescent="0.35">
      <c r="B89" s="376" t="s">
        <v>17</v>
      </c>
      <c r="C89" s="27">
        <f>'Relig DB and Renewables'!Q61</f>
        <v>39.908000000000001</v>
      </c>
      <c r="D89" s="3">
        <v>83</v>
      </c>
      <c r="E89" s="3">
        <v>72</v>
      </c>
      <c r="W89" t="s">
        <v>673</v>
      </c>
    </row>
    <row r="90" spans="2:23" ht="18.5" x14ac:dyDescent="0.35">
      <c r="B90" s="376" t="s">
        <v>15</v>
      </c>
      <c r="C90" s="27">
        <f>'Relig DB and Renewables'!Q38</f>
        <v>67.853000000000009</v>
      </c>
      <c r="D90" s="3">
        <v>71</v>
      </c>
      <c r="E90" s="3">
        <v>65</v>
      </c>
      <c r="W90" t="s">
        <v>666</v>
      </c>
    </row>
    <row r="91" spans="2:23" ht="18.5" x14ac:dyDescent="0.35">
      <c r="B91" s="376" t="s">
        <v>27</v>
      </c>
      <c r="C91" s="27">
        <v>100</v>
      </c>
      <c r="D91" s="3">
        <v>41</v>
      </c>
      <c r="E91" s="3">
        <v>43</v>
      </c>
      <c r="W91" t="s">
        <v>667</v>
      </c>
    </row>
    <row r="92" spans="2:23" ht="18.5" x14ac:dyDescent="0.35">
      <c r="B92" s="376" t="s">
        <v>175</v>
      </c>
      <c r="C92" s="27">
        <f>'Relig DB and Renewables'!Q47</f>
        <v>56.918000000000006</v>
      </c>
      <c r="D92" s="3">
        <v>43</v>
      </c>
      <c r="E92" s="3">
        <v>35</v>
      </c>
      <c r="W92" t="s">
        <v>668</v>
      </c>
    </row>
    <row r="93" spans="2:23" ht="18.5" x14ac:dyDescent="0.35">
      <c r="B93" s="376" t="s">
        <v>286</v>
      </c>
      <c r="C93" s="27">
        <f>'Relig DB and Renewables'!Q51</f>
        <v>52.058000000000007</v>
      </c>
      <c r="D93" s="3">
        <v>66</v>
      </c>
      <c r="E93" s="3">
        <v>59</v>
      </c>
      <c r="W93" t="s">
        <v>669</v>
      </c>
    </row>
    <row r="94" spans="2:23" ht="18.5" x14ac:dyDescent="0.35">
      <c r="B94" s="376" t="s">
        <v>39</v>
      </c>
      <c r="C94" s="27">
        <f>'Relig DB and Renewables'!Q66</f>
        <v>33.832999999999998</v>
      </c>
      <c r="D94" s="3">
        <v>70</v>
      </c>
      <c r="E94" s="3">
        <v>64</v>
      </c>
      <c r="W94" t="s">
        <v>670</v>
      </c>
    </row>
    <row r="95" spans="2:23" ht="18.5" x14ac:dyDescent="0.35">
      <c r="B95" s="376" t="s">
        <v>51</v>
      </c>
      <c r="C95" s="27">
        <f>'Relig DB and Renewables'!Q58</f>
        <v>43.552999999999997</v>
      </c>
      <c r="D95" s="3">
        <v>66</v>
      </c>
      <c r="E95" s="3">
        <v>60</v>
      </c>
      <c r="W95" t="s">
        <v>671</v>
      </c>
    </row>
    <row r="96" spans="2:23" ht="18.5" x14ac:dyDescent="0.35">
      <c r="B96" s="376" t="s">
        <v>109</v>
      </c>
      <c r="C96" s="27">
        <f>'Relig DB and Renewables'!Q31</f>
        <v>76.358000000000004</v>
      </c>
      <c r="D96" s="3">
        <v>55</v>
      </c>
      <c r="E96" s="3">
        <v>42</v>
      </c>
      <c r="W96" t="s">
        <v>672</v>
      </c>
    </row>
    <row r="97" spans="1:23" ht="18.5" x14ac:dyDescent="0.35">
      <c r="B97" s="376" t="s">
        <v>16</v>
      </c>
      <c r="C97" s="27">
        <f>'Relig DB and Renewables'!Q64</f>
        <v>36.262999999999998</v>
      </c>
      <c r="D97" s="3">
        <v>60</v>
      </c>
      <c r="E97" s="3">
        <v>58</v>
      </c>
      <c r="W97" t="s">
        <v>947</v>
      </c>
    </row>
    <row r="98" spans="1:23" ht="18.5" x14ac:dyDescent="0.35">
      <c r="B98" s="376" t="s">
        <v>139</v>
      </c>
      <c r="C98" s="27">
        <f>'Relig DB and Renewables'!Q34</f>
        <v>72.713000000000008</v>
      </c>
      <c r="D98" s="3">
        <v>59</v>
      </c>
      <c r="E98" s="3">
        <v>59</v>
      </c>
    </row>
    <row r="99" spans="1:23" ht="18.5" x14ac:dyDescent="0.35">
      <c r="B99" s="376" t="s">
        <v>57</v>
      </c>
      <c r="C99" s="27">
        <f>'Relig DB and Renewables'!Q26</f>
        <v>82.433000000000007</v>
      </c>
      <c r="D99" s="3">
        <v>72</v>
      </c>
      <c r="E99" s="3">
        <v>67</v>
      </c>
    </row>
    <row r="100" spans="1:23" ht="18.5" x14ac:dyDescent="0.35">
      <c r="B100" s="376" t="s">
        <v>121</v>
      </c>
      <c r="C100" s="27">
        <f>'Relig DB and Renewables'!Q39</f>
        <v>66.638000000000005</v>
      </c>
      <c r="D100" s="3">
        <v>80</v>
      </c>
      <c r="E100" s="3">
        <v>72</v>
      </c>
    </row>
    <row r="101" spans="1:23" ht="18.5" x14ac:dyDescent="0.35">
      <c r="B101" s="376" t="s">
        <v>22</v>
      </c>
      <c r="C101" s="27">
        <f>'Relig DB and Renewables'!Q74</f>
        <v>24.113</v>
      </c>
      <c r="D101" s="3">
        <v>69</v>
      </c>
      <c r="E101" s="3">
        <v>64</v>
      </c>
    </row>
    <row r="102" spans="1:23" ht="18.5" x14ac:dyDescent="0.35">
      <c r="B102" s="376" t="s">
        <v>50</v>
      </c>
      <c r="C102" s="27">
        <f>'Relig DB and Renewables'!Q70</f>
        <v>28.972999999999999</v>
      </c>
      <c r="D102" s="3">
        <v>66</v>
      </c>
      <c r="E102" s="3">
        <v>59</v>
      </c>
    </row>
    <row r="103" spans="1:23" ht="18.5" x14ac:dyDescent="0.35">
      <c r="B103" s="376" t="s">
        <v>14</v>
      </c>
      <c r="C103" s="27">
        <f>'Relig DB and Renewables'!Q55</f>
        <v>47.198</v>
      </c>
      <c r="D103" s="3">
        <v>81</v>
      </c>
      <c r="E103" s="3">
        <v>89</v>
      </c>
    </row>
    <row r="107" spans="1:23" x14ac:dyDescent="0.35">
      <c r="A107" s="235" t="s">
        <v>651</v>
      </c>
    </row>
    <row r="108" spans="1:23" x14ac:dyDescent="0.35">
      <c r="A108" s="25" t="s">
        <v>655</v>
      </c>
    </row>
    <row r="112" spans="1:23" ht="94" x14ac:dyDescent="0.35">
      <c r="A112" s="295" t="s">
        <v>1260</v>
      </c>
      <c r="B112" s="247" t="s">
        <v>0</v>
      </c>
      <c r="C112" s="249" t="s">
        <v>382</v>
      </c>
      <c r="D112" s="249" t="s">
        <v>675</v>
      </c>
      <c r="E112" s="249" t="s">
        <v>676</v>
      </c>
      <c r="F112" s="249" t="s">
        <v>677</v>
      </c>
      <c r="G112" s="249" t="s">
        <v>685</v>
      </c>
      <c r="H112" s="15" t="s">
        <v>678</v>
      </c>
    </row>
    <row r="113" spans="2:7" ht="15.5" x14ac:dyDescent="0.35">
      <c r="B113" s="2" t="s">
        <v>109</v>
      </c>
      <c r="C113" s="27">
        <f>'Relig DB and Renewables'!Q31</f>
        <v>76.358000000000004</v>
      </c>
      <c r="D113" s="2">
        <v>12</v>
      </c>
      <c r="E113" s="2">
        <v>65</v>
      </c>
      <c r="F113" s="2">
        <v>23</v>
      </c>
      <c r="G113" s="2">
        <f>D113+E113</f>
        <v>77</v>
      </c>
    </row>
    <row r="114" spans="2:7" ht="15.5" x14ac:dyDescent="0.35">
      <c r="B114" s="2" t="s">
        <v>127</v>
      </c>
      <c r="C114" s="27">
        <f>'Relig DB and Renewables'!Q37</f>
        <v>69.067999999999998</v>
      </c>
      <c r="D114" s="2">
        <v>38</v>
      </c>
      <c r="E114" s="2">
        <v>52</v>
      </c>
      <c r="F114" s="2">
        <v>10</v>
      </c>
      <c r="G114" s="2">
        <f t="shared" ref="G114:G135" si="0">D114+E114</f>
        <v>90</v>
      </c>
    </row>
    <row r="115" spans="2:7" ht="15.5" x14ac:dyDescent="0.35">
      <c r="B115" s="2" t="s">
        <v>15</v>
      </c>
      <c r="C115" s="27">
        <f>'Relig DB and Renewables'!Q38</f>
        <v>67.853000000000009</v>
      </c>
      <c r="D115" s="2">
        <v>44</v>
      </c>
      <c r="E115" s="2">
        <v>48</v>
      </c>
      <c r="F115" s="2">
        <v>8</v>
      </c>
      <c r="G115" s="2">
        <f t="shared" si="0"/>
        <v>92</v>
      </c>
    </row>
    <row r="116" spans="2:7" ht="15.5" x14ac:dyDescent="0.35">
      <c r="B116" s="2" t="s">
        <v>116</v>
      </c>
      <c r="C116" s="27">
        <f>'Relig DB and Renewables'!Q42</f>
        <v>62.993000000000009</v>
      </c>
      <c r="D116" s="2">
        <v>16</v>
      </c>
      <c r="E116" s="2">
        <v>60</v>
      </c>
      <c r="F116" s="2">
        <v>24</v>
      </c>
      <c r="G116" s="2">
        <f t="shared" si="0"/>
        <v>76</v>
      </c>
    </row>
    <row r="117" spans="2:7" ht="15.5" x14ac:dyDescent="0.35">
      <c r="B117" s="2" t="s">
        <v>287</v>
      </c>
      <c r="C117" s="27">
        <f>'Relig DB and Renewables'!Q44</f>
        <v>60.563000000000002</v>
      </c>
      <c r="D117" s="2">
        <v>12</v>
      </c>
      <c r="E117" s="2">
        <v>70</v>
      </c>
      <c r="F117" s="2">
        <v>17</v>
      </c>
      <c r="G117" s="2">
        <f t="shared" si="0"/>
        <v>82</v>
      </c>
    </row>
    <row r="118" spans="2:7" ht="15.5" x14ac:dyDescent="0.35">
      <c r="B118" s="40" t="s">
        <v>136</v>
      </c>
      <c r="C118" s="27">
        <f>'Relig DB and Renewables'!Q48</f>
        <v>55.703000000000003</v>
      </c>
      <c r="D118" s="2">
        <v>9</v>
      </c>
      <c r="E118" s="2">
        <v>60</v>
      </c>
      <c r="F118" s="2">
        <v>32</v>
      </c>
      <c r="G118" s="2">
        <f t="shared" si="0"/>
        <v>69</v>
      </c>
    </row>
    <row r="119" spans="2:7" ht="15.5" x14ac:dyDescent="0.35">
      <c r="B119" s="2" t="s">
        <v>126</v>
      </c>
      <c r="C119" s="27">
        <f>'Relig DB and Renewables'!Q49</f>
        <v>54.488</v>
      </c>
      <c r="D119" s="2">
        <v>16</v>
      </c>
      <c r="E119" s="2">
        <v>54</v>
      </c>
      <c r="F119" s="2">
        <v>29</v>
      </c>
      <c r="G119" s="2">
        <f t="shared" si="0"/>
        <v>70</v>
      </c>
    </row>
    <row r="120" spans="2:7" ht="15.5" x14ac:dyDescent="0.35">
      <c r="B120" s="2" t="s">
        <v>52</v>
      </c>
      <c r="C120" s="27">
        <f>'Relig DB and Renewables'!Q50</f>
        <v>53.273000000000003</v>
      </c>
      <c r="D120" s="2">
        <v>16</v>
      </c>
      <c r="E120" s="2">
        <v>51</v>
      </c>
      <c r="F120" s="2">
        <v>33</v>
      </c>
      <c r="G120" s="2">
        <f t="shared" si="0"/>
        <v>67</v>
      </c>
    </row>
    <row r="121" spans="2:7" ht="15.5" x14ac:dyDescent="0.35">
      <c r="B121" s="2" t="s">
        <v>286</v>
      </c>
      <c r="C121" s="27">
        <f>'Relig DB and Renewables'!Q51</f>
        <v>52.058000000000007</v>
      </c>
      <c r="D121" s="2">
        <v>38</v>
      </c>
      <c r="E121" s="2">
        <v>53</v>
      </c>
      <c r="F121" s="2">
        <v>9</v>
      </c>
      <c r="G121" s="2">
        <f t="shared" si="0"/>
        <v>91</v>
      </c>
    </row>
    <row r="122" spans="2:7" ht="15.5" x14ac:dyDescent="0.35">
      <c r="B122" s="2" t="s">
        <v>53</v>
      </c>
      <c r="C122" s="27">
        <f>'Relig DB and Renewables'!Q52</f>
        <v>50.843000000000004</v>
      </c>
      <c r="D122" s="2">
        <v>16</v>
      </c>
      <c r="E122" s="2">
        <v>65</v>
      </c>
      <c r="F122" s="2">
        <v>19</v>
      </c>
      <c r="G122" s="2">
        <f t="shared" si="0"/>
        <v>81</v>
      </c>
    </row>
    <row r="123" spans="2:7" ht="15.5" x14ac:dyDescent="0.35">
      <c r="B123" s="2" t="s">
        <v>54</v>
      </c>
      <c r="C123" s="27">
        <f>'Relig DB and Renewables'!Q53</f>
        <v>49.628</v>
      </c>
      <c r="D123" s="2">
        <v>19</v>
      </c>
      <c r="E123" s="2">
        <v>60</v>
      </c>
      <c r="F123" s="2">
        <v>20</v>
      </c>
      <c r="G123" s="2">
        <f t="shared" si="0"/>
        <v>79</v>
      </c>
    </row>
    <row r="124" spans="2:7" ht="15.5" x14ac:dyDescent="0.35">
      <c r="B124" s="2" t="s">
        <v>14</v>
      </c>
      <c r="C124" s="27">
        <f>'Relig DB and Renewables'!Q55</f>
        <v>47.198</v>
      </c>
      <c r="D124" s="2">
        <v>22</v>
      </c>
      <c r="E124" s="2">
        <v>54</v>
      </c>
      <c r="F124" s="2">
        <v>24</v>
      </c>
      <c r="G124" s="2">
        <f t="shared" si="0"/>
        <v>76</v>
      </c>
    </row>
    <row r="125" spans="2:7" ht="15.5" x14ac:dyDescent="0.35">
      <c r="B125" s="2" t="s">
        <v>37</v>
      </c>
      <c r="C125" s="27">
        <f>'Relig DB and Renewables'!Q56</f>
        <v>45.983000000000004</v>
      </c>
      <c r="D125" s="2">
        <v>7</v>
      </c>
      <c r="E125" s="2">
        <v>55</v>
      </c>
      <c r="F125" s="2">
        <v>38</v>
      </c>
      <c r="G125" s="2">
        <f t="shared" si="0"/>
        <v>62</v>
      </c>
    </row>
    <row r="126" spans="2:7" ht="15.5" x14ac:dyDescent="0.35">
      <c r="B126" s="2" t="s">
        <v>17</v>
      </c>
      <c r="C126" s="27">
        <f>'Relig DB and Renewables'!Q61</f>
        <v>39.908000000000001</v>
      </c>
      <c r="D126" s="2">
        <v>14</v>
      </c>
      <c r="E126" s="2">
        <v>55</v>
      </c>
      <c r="F126" s="2">
        <v>31</v>
      </c>
      <c r="G126" s="2">
        <f t="shared" si="0"/>
        <v>69</v>
      </c>
    </row>
    <row r="127" spans="2:7" ht="15.5" x14ac:dyDescent="0.35">
      <c r="B127" s="2" t="s">
        <v>24</v>
      </c>
      <c r="C127" s="27">
        <f>'Relig DB and Renewables'!Q62</f>
        <v>38.692999999999998</v>
      </c>
      <c r="D127" s="2">
        <v>19</v>
      </c>
      <c r="E127" s="2">
        <v>51</v>
      </c>
      <c r="F127" s="2">
        <v>30</v>
      </c>
      <c r="G127" s="2">
        <f t="shared" si="0"/>
        <v>70</v>
      </c>
    </row>
    <row r="128" spans="2:7" ht="15.5" x14ac:dyDescent="0.35">
      <c r="B128" s="2" t="s">
        <v>20</v>
      </c>
      <c r="C128" s="27">
        <f>'Relig DB and Renewables'!Q63</f>
        <v>37.478000000000002</v>
      </c>
      <c r="D128" s="2">
        <v>6</v>
      </c>
      <c r="E128" s="2">
        <v>50</v>
      </c>
      <c r="F128" s="2">
        <v>44</v>
      </c>
      <c r="G128" s="2">
        <f t="shared" si="0"/>
        <v>56</v>
      </c>
    </row>
    <row r="129" spans="1:8" ht="15.5" x14ac:dyDescent="0.35">
      <c r="B129" s="2" t="s">
        <v>38</v>
      </c>
      <c r="C129" s="27">
        <f>'Relig DB and Renewables'!Q65</f>
        <v>35.048000000000002</v>
      </c>
      <c r="D129" s="2">
        <v>12</v>
      </c>
      <c r="E129" s="2">
        <v>54</v>
      </c>
      <c r="F129" s="2">
        <v>34</v>
      </c>
      <c r="G129" s="2">
        <f t="shared" si="0"/>
        <v>66</v>
      </c>
    </row>
    <row r="130" spans="1:8" ht="15.5" x14ac:dyDescent="0.35">
      <c r="B130" s="2" t="s">
        <v>39</v>
      </c>
      <c r="C130" s="27">
        <f>'Relig DB and Renewables'!Q66</f>
        <v>33.832999999999998</v>
      </c>
      <c r="D130" s="2">
        <v>7</v>
      </c>
      <c r="E130" s="2">
        <v>48</v>
      </c>
      <c r="F130" s="2">
        <v>44</v>
      </c>
      <c r="G130" s="2">
        <f t="shared" si="0"/>
        <v>55</v>
      </c>
    </row>
    <row r="131" spans="1:8" ht="15.5" x14ac:dyDescent="0.35">
      <c r="B131" s="2" t="s">
        <v>19</v>
      </c>
      <c r="C131" s="27">
        <f>'Relig DB and Renewables'!Q70</f>
        <v>28.972999999999999</v>
      </c>
      <c r="D131" s="2">
        <v>18</v>
      </c>
      <c r="E131" s="2">
        <v>40</v>
      </c>
      <c r="F131" s="2">
        <v>42</v>
      </c>
      <c r="G131" s="2">
        <f t="shared" si="0"/>
        <v>58</v>
      </c>
    </row>
    <row r="132" spans="1:8" ht="15.5" x14ac:dyDescent="0.35">
      <c r="B132" s="2" t="s">
        <v>23</v>
      </c>
      <c r="C132" s="27">
        <f>'Relig DB and Renewables'!Q71</f>
        <v>27.757999999999999</v>
      </c>
      <c r="D132" s="2">
        <v>6</v>
      </c>
      <c r="E132" s="2">
        <v>40</v>
      </c>
      <c r="F132" s="2">
        <v>55</v>
      </c>
      <c r="G132" s="2">
        <f t="shared" si="0"/>
        <v>46</v>
      </c>
    </row>
    <row r="133" spans="1:8" ht="15.5" x14ac:dyDescent="0.35">
      <c r="B133" s="2" t="s">
        <v>41</v>
      </c>
      <c r="C133" s="27">
        <f>'Relig DB and Renewables'!Q72</f>
        <v>26.542999999999999</v>
      </c>
      <c r="D133" s="2">
        <v>8</v>
      </c>
      <c r="E133" s="2">
        <v>48</v>
      </c>
      <c r="F133" s="2">
        <v>44</v>
      </c>
      <c r="G133" s="2">
        <f t="shared" si="0"/>
        <v>56</v>
      </c>
    </row>
    <row r="134" spans="1:8" ht="15.5" x14ac:dyDescent="0.35">
      <c r="B134" s="2" t="s">
        <v>42</v>
      </c>
      <c r="C134" s="27">
        <f>'Relig DB and Renewables'!Q73</f>
        <v>25.327999999999999</v>
      </c>
      <c r="D134" s="2">
        <v>11</v>
      </c>
      <c r="E134" s="2">
        <v>58</v>
      </c>
      <c r="F134" s="2">
        <v>31</v>
      </c>
      <c r="G134" s="2">
        <f t="shared" si="0"/>
        <v>69</v>
      </c>
    </row>
    <row r="135" spans="1:8" ht="15.5" x14ac:dyDescent="0.35">
      <c r="B135" s="2" t="s">
        <v>22</v>
      </c>
      <c r="C135" s="27">
        <f>'Relig DB and Renewables'!Q74</f>
        <v>24.113</v>
      </c>
      <c r="D135" s="2">
        <v>10</v>
      </c>
      <c r="E135" s="2">
        <v>47</v>
      </c>
      <c r="F135" s="2">
        <v>43</v>
      </c>
      <c r="G135" s="2">
        <f t="shared" si="0"/>
        <v>57</v>
      </c>
    </row>
    <row r="136" spans="1:8" ht="15.5" x14ac:dyDescent="0.35">
      <c r="B136" s="2"/>
    </row>
    <row r="137" spans="1:8" ht="15.5" x14ac:dyDescent="0.35">
      <c r="B137" s="2"/>
    </row>
    <row r="139" spans="1:8" x14ac:dyDescent="0.35">
      <c r="A139" s="235" t="s">
        <v>651</v>
      </c>
    </row>
    <row r="140" spans="1:8" x14ac:dyDescent="0.35">
      <c r="A140" s="20" t="s">
        <v>679</v>
      </c>
      <c r="B140" s="15"/>
      <c r="C140" s="15"/>
      <c r="D140" s="15"/>
      <c r="E140" s="15"/>
      <c r="F140" s="15"/>
      <c r="G140" s="15"/>
      <c r="H140" s="15"/>
    </row>
    <row r="141" spans="1:8" x14ac:dyDescent="0.35">
      <c r="A141" s="20" t="s">
        <v>680</v>
      </c>
      <c r="B141" s="15"/>
      <c r="C141" s="15"/>
      <c r="D141" s="15"/>
      <c r="E141" s="15"/>
      <c r="F141" s="15"/>
      <c r="G141" s="15"/>
      <c r="H141" s="15"/>
    </row>
    <row r="143" spans="1:8" x14ac:dyDescent="0.35">
      <c r="A143" s="235" t="s">
        <v>565</v>
      </c>
      <c r="B143" t="s">
        <v>889</v>
      </c>
    </row>
    <row r="144" spans="1:8" x14ac:dyDescent="0.35">
      <c r="B144" t="s">
        <v>890</v>
      </c>
    </row>
    <row r="145" spans="2:21" x14ac:dyDescent="0.35">
      <c r="B145" t="s">
        <v>891</v>
      </c>
    </row>
    <row r="146" spans="2:21" x14ac:dyDescent="0.35">
      <c r="B146" t="s">
        <v>683</v>
      </c>
    </row>
    <row r="147" spans="2:21" ht="18.5" x14ac:dyDescent="0.35">
      <c r="B147" t="s">
        <v>684</v>
      </c>
      <c r="I147" s="485"/>
      <c r="J147" s="486"/>
      <c r="K147" s="486"/>
      <c r="L147" s="486"/>
      <c r="M147" s="486"/>
      <c r="N147" s="486"/>
      <c r="O147" s="487" t="s">
        <v>301</v>
      </c>
      <c r="P147" s="487"/>
      <c r="Q147" s="487" t="s">
        <v>302</v>
      </c>
      <c r="R147" s="487"/>
      <c r="S147" s="487" t="s">
        <v>303</v>
      </c>
      <c r="T147" s="487"/>
      <c r="U147" s="487" t="s">
        <v>304</v>
      </c>
    </row>
    <row r="148" spans="2:21" x14ac:dyDescent="0.35">
      <c r="B148" t="s">
        <v>1360</v>
      </c>
      <c r="I148" s="622" t="s">
        <v>300</v>
      </c>
      <c r="J148" s="623">
        <f>CORREL(C113:C135,G113:G135)</f>
        <v>0.77022826810266831</v>
      </c>
      <c r="K148" s="623"/>
      <c r="L148" s="623"/>
      <c r="M148" s="623"/>
      <c r="N148" s="623"/>
      <c r="O148" s="623">
        <f>J148/SQRT((1-J148^2)/(U148-2))</f>
        <v>5.5343442050731433</v>
      </c>
      <c r="P148" s="623"/>
      <c r="Q148" s="624">
        <f>TDIST(ABS(O148),(U148-2),2)</f>
        <v>1.7171093304896844E-5</v>
      </c>
      <c r="R148" s="623"/>
      <c r="S148" s="623">
        <f>_xlfn.T.INV.2T((0.05),(U148-2))</f>
        <v>2.07961384472768</v>
      </c>
      <c r="T148" s="623"/>
      <c r="U148" s="625">
        <f>ROWS(C113:C135)</f>
        <v>23</v>
      </c>
    </row>
    <row r="149" spans="2:21" x14ac:dyDescent="0.35">
      <c r="I149" s="252" t="s">
        <v>300</v>
      </c>
      <c r="J149" s="626">
        <f>CORREL(C113:C135,F113:F135)</f>
        <v>-0.7681038871220861</v>
      </c>
      <c r="K149" s="626"/>
      <c r="L149" s="626"/>
      <c r="M149" s="626"/>
      <c r="N149" s="626"/>
      <c r="O149" s="626">
        <f>J149/SQRT((1-J149^2)/(U149-2))</f>
        <v>-5.4970411290672967</v>
      </c>
      <c r="P149" s="626"/>
      <c r="Q149" s="627">
        <f>TDIST(ABS(O149),(U149-2),2)</f>
        <v>1.872116535563172E-5</v>
      </c>
      <c r="R149" s="626"/>
      <c r="S149" s="626">
        <f>_xlfn.T.INV.2T((0.05),(U149-2))</f>
        <v>2.07961384472768</v>
      </c>
      <c r="T149" s="626"/>
      <c r="U149" s="628">
        <f>ROWS(C113:C135)</f>
        <v>23</v>
      </c>
    </row>
    <row r="150" spans="2:21" ht="15.5" x14ac:dyDescent="0.35">
      <c r="I150" s="80" t="s">
        <v>1259</v>
      </c>
    </row>
    <row r="151" spans="2:21" ht="15.5" x14ac:dyDescent="0.35">
      <c r="I151" s="18" t="s">
        <v>1371</v>
      </c>
    </row>
    <row r="152" spans="2:21" ht="15.5" x14ac:dyDescent="0.35">
      <c r="I152" s="18" t="s">
        <v>735</v>
      </c>
    </row>
    <row r="153" spans="2:21" ht="15.5" x14ac:dyDescent="0.35">
      <c r="I153" s="18" t="s">
        <v>1261</v>
      </c>
    </row>
    <row r="154" spans="2:21" ht="15.5" x14ac:dyDescent="0.35">
      <c r="I154" s="18" t="s">
        <v>736</v>
      </c>
    </row>
    <row r="155" spans="2:21" ht="15.5" x14ac:dyDescent="0.35">
      <c r="I155" s="80" t="s">
        <v>1361</v>
      </c>
    </row>
    <row r="156" spans="2:21" ht="15.5" x14ac:dyDescent="0.35">
      <c r="I156" s="18" t="s">
        <v>681</v>
      </c>
    </row>
    <row r="157" spans="2:21" ht="15.5" x14ac:dyDescent="0.35">
      <c r="I157" s="18" t="s">
        <v>737</v>
      </c>
    </row>
    <row r="158" spans="2:21" ht="15.5" x14ac:dyDescent="0.35">
      <c r="I158" s="80" t="s">
        <v>682</v>
      </c>
    </row>
    <row r="159" spans="2:21" ht="15.5" x14ac:dyDescent="0.35">
      <c r="I159" s="18" t="s">
        <v>1362</v>
      </c>
    </row>
    <row r="160" spans="2:21" ht="15.5" x14ac:dyDescent="0.35">
      <c r="I160" s="80" t="s">
        <v>739</v>
      </c>
    </row>
    <row r="161" spans="1:9" ht="15.5" x14ac:dyDescent="0.35">
      <c r="I161" s="18" t="s">
        <v>738</v>
      </c>
    </row>
    <row r="162" spans="1:9" ht="15.5" x14ac:dyDescent="0.35">
      <c r="I162" s="18" t="s">
        <v>1363</v>
      </c>
    </row>
    <row r="163" spans="1:9" ht="15.5" x14ac:dyDescent="0.35">
      <c r="I163" s="18" t="s">
        <v>1372</v>
      </c>
    </row>
    <row r="164" spans="1:9" ht="15.5" x14ac:dyDescent="0.35">
      <c r="I164" s="18" t="s">
        <v>1373</v>
      </c>
    </row>
    <row r="165" spans="1:9" x14ac:dyDescent="0.35">
      <c r="I165" t="s">
        <v>1374</v>
      </c>
    </row>
    <row r="168" spans="1:9" ht="94" x14ac:dyDescent="0.35">
      <c r="A168" s="295" t="s">
        <v>740</v>
      </c>
      <c r="B168" s="247" t="s">
        <v>0</v>
      </c>
      <c r="C168" s="493" t="s">
        <v>382</v>
      </c>
      <c r="D168" s="493" t="s">
        <v>694</v>
      </c>
      <c r="E168" s="493" t="s">
        <v>692</v>
      </c>
      <c r="F168" s="249" t="s">
        <v>693</v>
      </c>
      <c r="G168" s="17" t="s">
        <v>695</v>
      </c>
      <c r="H168" s="15"/>
    </row>
    <row r="169" spans="1:9" ht="18.5" x14ac:dyDescent="0.35">
      <c r="B169" s="376" t="s">
        <v>10</v>
      </c>
      <c r="C169" s="30">
        <f>'Relig DB and Renewables'!Q27</f>
        <v>81.218000000000004</v>
      </c>
      <c r="D169" s="3">
        <v>46</v>
      </c>
      <c r="E169" s="3">
        <v>39</v>
      </c>
      <c r="F169" s="3">
        <v>85</v>
      </c>
    </row>
    <row r="170" spans="1:9" ht="18.5" x14ac:dyDescent="0.35">
      <c r="B170" s="376" t="s">
        <v>40</v>
      </c>
      <c r="C170" s="30">
        <f>'Relig DB and Renewables'!Q67</f>
        <v>32.618000000000002</v>
      </c>
      <c r="D170" s="3">
        <v>20</v>
      </c>
      <c r="E170" s="3">
        <v>50</v>
      </c>
      <c r="F170" s="3">
        <v>70</v>
      </c>
    </row>
    <row r="171" spans="1:9" ht="18.5" x14ac:dyDescent="0.35">
      <c r="B171" s="376" t="s">
        <v>45</v>
      </c>
      <c r="C171" s="30">
        <f>'Relig DB and Renewables'!Q60</f>
        <v>41.123000000000005</v>
      </c>
      <c r="D171" s="3">
        <v>17</v>
      </c>
      <c r="E171" s="3">
        <v>68</v>
      </c>
      <c r="F171" s="3">
        <v>85</v>
      </c>
    </row>
    <row r="172" spans="1:9" ht="18.5" x14ac:dyDescent="0.35">
      <c r="B172" s="376" t="s">
        <v>24</v>
      </c>
      <c r="C172" s="30">
        <f>'Relig DB and Renewables'!Q62</f>
        <v>38.692999999999998</v>
      </c>
      <c r="D172" s="3">
        <v>25</v>
      </c>
      <c r="E172" s="3">
        <v>50</v>
      </c>
      <c r="F172" s="3">
        <v>75</v>
      </c>
    </row>
    <row r="173" spans="1:9" ht="18.5" x14ac:dyDescent="0.35">
      <c r="B173" s="376" t="s">
        <v>17</v>
      </c>
      <c r="C173" s="30">
        <f>'Relig DB and Renewables'!Q61</f>
        <v>39.908000000000001</v>
      </c>
      <c r="D173" s="3">
        <v>22</v>
      </c>
      <c r="E173" s="3">
        <v>50</v>
      </c>
      <c r="F173" s="3">
        <v>72</v>
      </c>
    </row>
    <row r="174" spans="1:9" ht="18.5" x14ac:dyDescent="0.35">
      <c r="B174" s="376" t="s">
        <v>15</v>
      </c>
      <c r="C174" s="30">
        <f>'Relig DB and Renewables'!Q38</f>
        <v>67.853000000000009</v>
      </c>
      <c r="D174" s="3">
        <v>24</v>
      </c>
      <c r="E174" s="3">
        <v>56</v>
      </c>
      <c r="F174" s="3">
        <v>80</v>
      </c>
    </row>
    <row r="175" spans="1:9" ht="18.5" x14ac:dyDescent="0.35">
      <c r="B175" s="376" t="s">
        <v>27</v>
      </c>
      <c r="C175" s="30">
        <v>100</v>
      </c>
      <c r="D175" s="3">
        <v>49</v>
      </c>
      <c r="E175" s="3">
        <v>39</v>
      </c>
      <c r="F175" s="3">
        <v>88</v>
      </c>
    </row>
    <row r="176" spans="1:9" ht="18.5" x14ac:dyDescent="0.35">
      <c r="B176" s="376" t="s">
        <v>175</v>
      </c>
      <c r="C176" s="30">
        <f>'Relig DB and Renewables'!Q47</f>
        <v>56.918000000000006</v>
      </c>
      <c r="D176" s="3">
        <v>28</v>
      </c>
      <c r="E176" s="3">
        <v>49</v>
      </c>
      <c r="F176" s="3">
        <v>77</v>
      </c>
    </row>
    <row r="177" spans="2:6" ht="18.5" x14ac:dyDescent="0.35">
      <c r="B177" s="376" t="s">
        <v>51</v>
      </c>
      <c r="C177" s="30">
        <f>'Relig DB and Renewables'!Q58</f>
        <v>43.552999999999997</v>
      </c>
      <c r="D177" s="3">
        <v>27</v>
      </c>
      <c r="E177" s="3">
        <v>44</v>
      </c>
      <c r="F177" s="3">
        <v>71</v>
      </c>
    </row>
    <row r="178" spans="2:6" ht="18.5" x14ac:dyDescent="0.35">
      <c r="B178" s="376" t="s">
        <v>16</v>
      </c>
      <c r="C178" s="30">
        <f>'Relig DB and Renewables'!Q64</f>
        <v>36.262999999999998</v>
      </c>
      <c r="D178" s="3">
        <v>26</v>
      </c>
      <c r="E178" s="3">
        <v>40</v>
      </c>
      <c r="F178" s="3">
        <v>66</v>
      </c>
    </row>
    <row r="179" spans="2:6" ht="18.5" x14ac:dyDescent="0.35">
      <c r="B179" s="376" t="s">
        <v>139</v>
      </c>
      <c r="C179" s="30">
        <f>'Relig DB and Renewables'!Q34</f>
        <v>72.713000000000008</v>
      </c>
      <c r="D179" s="3">
        <v>47</v>
      </c>
      <c r="E179" s="3">
        <v>37</v>
      </c>
      <c r="F179" s="3">
        <v>84</v>
      </c>
    </row>
    <row r="180" spans="2:6" ht="18.5" x14ac:dyDescent="0.35">
      <c r="B180" s="376" t="s">
        <v>57</v>
      </c>
      <c r="C180" s="30">
        <f>'Relig DB and Renewables'!Q26</f>
        <v>82.433000000000007</v>
      </c>
      <c r="D180" s="3">
        <v>53</v>
      </c>
      <c r="E180" s="3">
        <v>33</v>
      </c>
      <c r="F180" s="3">
        <v>86</v>
      </c>
    </row>
    <row r="181" spans="2:6" ht="18.5" x14ac:dyDescent="0.35">
      <c r="B181" s="376" t="s">
        <v>121</v>
      </c>
      <c r="C181" s="30">
        <f>'Relig DB and Renewables'!Q39</f>
        <v>66.638000000000005</v>
      </c>
      <c r="D181" s="3">
        <v>52</v>
      </c>
      <c r="E181" s="3">
        <v>41</v>
      </c>
      <c r="F181" s="3">
        <v>93</v>
      </c>
    </row>
    <row r="182" spans="2:6" ht="18.5" x14ac:dyDescent="0.35">
      <c r="B182" s="376" t="s">
        <v>22</v>
      </c>
      <c r="C182" s="30">
        <f>'Relig DB and Renewables'!Q74</f>
        <v>24.113</v>
      </c>
      <c r="D182" s="3">
        <v>15</v>
      </c>
      <c r="E182" s="3">
        <v>44</v>
      </c>
      <c r="F182" s="3">
        <v>59</v>
      </c>
    </row>
    <row r="183" spans="2:6" ht="18.5" x14ac:dyDescent="0.35">
      <c r="B183" s="376" t="s">
        <v>50</v>
      </c>
      <c r="C183" s="30">
        <f>'Relig DB and Renewables'!Q70</f>
        <v>28.972999999999999</v>
      </c>
      <c r="D183" s="3">
        <v>18</v>
      </c>
      <c r="E183" s="3">
        <v>47</v>
      </c>
      <c r="F183" s="3">
        <v>65</v>
      </c>
    </row>
    <row r="184" spans="2:6" ht="18.5" x14ac:dyDescent="0.35">
      <c r="B184" s="376" t="s">
        <v>14</v>
      </c>
      <c r="C184" s="30">
        <f>'Relig DB and Renewables'!Q55</f>
        <v>47.198</v>
      </c>
      <c r="D184" s="3">
        <v>25</v>
      </c>
      <c r="E184" s="3">
        <v>53</v>
      </c>
      <c r="F184" s="3">
        <v>78</v>
      </c>
    </row>
    <row r="185" spans="2:6" ht="18.5" x14ac:dyDescent="0.35">
      <c r="B185" s="376" t="s">
        <v>32</v>
      </c>
      <c r="C185" s="30">
        <f>'Relig DB and Renewables'!Q29</f>
        <v>78.787999999999997</v>
      </c>
      <c r="D185" s="3">
        <v>50</v>
      </c>
      <c r="E185" s="3">
        <v>41</v>
      </c>
      <c r="F185" s="3">
        <v>91</v>
      </c>
    </row>
    <row r="186" spans="2:6" ht="18.5" x14ac:dyDescent="0.35">
      <c r="B186" s="376" t="s">
        <v>2</v>
      </c>
      <c r="C186" s="30">
        <f>'Relig DB and Renewables'!Q17</f>
        <v>93.367999999999995</v>
      </c>
      <c r="D186" s="3">
        <v>58</v>
      </c>
      <c r="E186" s="3">
        <v>34</v>
      </c>
      <c r="F186" s="3">
        <v>92</v>
      </c>
    </row>
    <row r="187" spans="2:6" ht="18.5" x14ac:dyDescent="0.35">
      <c r="B187" s="376" t="s">
        <v>352</v>
      </c>
      <c r="C187" s="30">
        <f>'Relig DB and Renewables'!Q28</f>
        <v>80.003</v>
      </c>
      <c r="D187" s="3">
        <v>37</v>
      </c>
      <c r="E187" s="3">
        <v>40</v>
      </c>
      <c r="F187" s="3">
        <v>77</v>
      </c>
    </row>
    <row r="188" spans="2:6" ht="18.5" x14ac:dyDescent="0.35">
      <c r="B188" s="376" t="s">
        <v>11</v>
      </c>
      <c r="C188" s="30">
        <f>'Relig DB and Renewables'!Q35</f>
        <v>71.498000000000005</v>
      </c>
      <c r="D188" s="3">
        <v>30</v>
      </c>
      <c r="E188" s="3">
        <v>54</v>
      </c>
      <c r="F188" s="3">
        <v>84</v>
      </c>
    </row>
    <row r="189" spans="2:6" ht="18.5" x14ac:dyDescent="0.35">
      <c r="B189" s="376" t="s">
        <v>5</v>
      </c>
      <c r="C189" s="30">
        <f>'Relig DB and Renewables'!Q19</f>
        <v>90.938000000000002</v>
      </c>
      <c r="D189" s="3">
        <v>35</v>
      </c>
      <c r="E189" s="3">
        <v>53</v>
      </c>
      <c r="F189" s="3">
        <v>88</v>
      </c>
    </row>
    <row r="190" spans="2:6" ht="18.5" x14ac:dyDescent="0.35">
      <c r="B190" s="376" t="s">
        <v>140</v>
      </c>
      <c r="C190" s="30">
        <f>'Relig DB and Renewables'!Q41</f>
        <v>64.207999999999998</v>
      </c>
      <c r="D190" s="3">
        <v>55</v>
      </c>
      <c r="E190" s="3">
        <v>36</v>
      </c>
      <c r="F190" s="3">
        <v>91</v>
      </c>
    </row>
    <row r="191" spans="2:6" ht="18.5" x14ac:dyDescent="0.35">
      <c r="B191" s="376" t="s">
        <v>58</v>
      </c>
      <c r="C191" s="30">
        <v>100</v>
      </c>
      <c r="D191" s="3">
        <v>43</v>
      </c>
      <c r="E191" s="3">
        <v>40</v>
      </c>
      <c r="F191" s="3">
        <v>83</v>
      </c>
    </row>
    <row r="192" spans="2:6" ht="18.5" x14ac:dyDescent="0.35">
      <c r="B192" s="376" t="s">
        <v>109</v>
      </c>
      <c r="C192" s="30">
        <f>'Relig DB and Renewables'!Q31</f>
        <v>76.358000000000004</v>
      </c>
      <c r="D192" s="3">
        <v>20</v>
      </c>
      <c r="E192" s="3">
        <v>57</v>
      </c>
      <c r="F192" s="3">
        <v>77</v>
      </c>
    </row>
    <row r="193" spans="1:21" ht="18.5" x14ac:dyDescent="0.35">
      <c r="B193" s="376" t="s">
        <v>4</v>
      </c>
      <c r="C193" s="30">
        <f>'Relig DB and Renewables'!Q25</f>
        <v>83.64800000000001</v>
      </c>
      <c r="D193" s="3">
        <v>40</v>
      </c>
      <c r="E193" s="3">
        <v>35</v>
      </c>
      <c r="F193" s="3">
        <v>75</v>
      </c>
    </row>
    <row r="194" spans="1:21" ht="18.5" x14ac:dyDescent="0.35">
      <c r="B194" s="376" t="s">
        <v>38</v>
      </c>
      <c r="C194" s="30">
        <f>'Relig DB and Renewables'!Q65</f>
        <v>35.048000000000002</v>
      </c>
      <c r="D194" s="3">
        <v>24</v>
      </c>
      <c r="E194" s="3">
        <v>47</v>
      </c>
      <c r="F194" s="3">
        <v>71</v>
      </c>
    </row>
    <row r="195" spans="1:21" ht="18.5" x14ac:dyDescent="0.35">
      <c r="B195" s="376" t="s">
        <v>21</v>
      </c>
      <c r="C195" s="30">
        <f>'Relig DB and Renewables'!Q53</f>
        <v>49.628</v>
      </c>
      <c r="D195" s="3">
        <v>15</v>
      </c>
      <c r="E195" s="3">
        <v>45</v>
      </c>
      <c r="F195" s="3">
        <v>60</v>
      </c>
    </row>
    <row r="200" spans="1:21" ht="18.5" x14ac:dyDescent="0.35">
      <c r="I200" s="485"/>
      <c r="J200" s="486"/>
      <c r="K200" s="486"/>
      <c r="L200" s="486"/>
      <c r="M200" s="486"/>
      <c r="N200" s="486"/>
      <c r="O200" s="487" t="s">
        <v>301</v>
      </c>
      <c r="P200" s="487"/>
      <c r="Q200" s="487" t="s">
        <v>302</v>
      </c>
      <c r="R200" s="487"/>
      <c r="S200" s="487" t="s">
        <v>303</v>
      </c>
      <c r="T200" s="487"/>
      <c r="U200" s="487" t="s">
        <v>304</v>
      </c>
    </row>
    <row r="201" spans="1:21" x14ac:dyDescent="0.35">
      <c r="I201" s="595" t="s">
        <v>300</v>
      </c>
      <c r="J201" s="629">
        <f>CORREL(C169:C195,F169:F195)</f>
        <v>0.72619422740813677</v>
      </c>
      <c r="K201" s="629"/>
      <c r="L201" s="629"/>
      <c r="M201" s="629"/>
      <c r="N201" s="629"/>
      <c r="O201" s="629">
        <f>J201/SQRT((1-J201^2)/(U201-2))</f>
        <v>5.2814924912306624</v>
      </c>
      <c r="P201" s="629"/>
      <c r="Q201" s="630">
        <f>TDIST(ABS(O201),(U201-2),2)</f>
        <v>1.8021043324099244E-5</v>
      </c>
      <c r="R201" s="629"/>
      <c r="S201" s="629">
        <f>_xlfn.T.INV.2T((0.05),(U201-2))</f>
        <v>2.0595385527532977</v>
      </c>
      <c r="T201" s="629"/>
      <c r="U201" s="631">
        <f>ROWS(C169:C195)</f>
        <v>27</v>
      </c>
    </row>
    <row r="202" spans="1:21" x14ac:dyDescent="0.35">
      <c r="A202" s="235" t="s">
        <v>651</v>
      </c>
      <c r="I202" t="s">
        <v>1358</v>
      </c>
    </row>
    <row r="203" spans="1:21" x14ac:dyDescent="0.35">
      <c r="A203" s="20" t="s">
        <v>696</v>
      </c>
      <c r="B203" s="15"/>
      <c r="I203" t="s">
        <v>697</v>
      </c>
    </row>
    <row r="204" spans="1:21" x14ac:dyDescent="0.35">
      <c r="I204" t="s">
        <v>698</v>
      </c>
    </row>
    <row r="205" spans="1:21" x14ac:dyDescent="0.35">
      <c r="I205" t="s">
        <v>699</v>
      </c>
    </row>
    <row r="206" spans="1:21" x14ac:dyDescent="0.35">
      <c r="I206" t="s">
        <v>1357</v>
      </c>
    </row>
    <row r="207" spans="1:21" x14ac:dyDescent="0.35">
      <c r="I207" t="s">
        <v>1365</v>
      </c>
    </row>
    <row r="208" spans="1:21" x14ac:dyDescent="0.35">
      <c r="I208" t="s">
        <v>1364</v>
      </c>
    </row>
    <row r="209" spans="1:9" x14ac:dyDescent="0.35">
      <c r="I209" t="s">
        <v>1366</v>
      </c>
    </row>
    <row r="210" spans="1:9" x14ac:dyDescent="0.35">
      <c r="I210" t="s">
        <v>1367</v>
      </c>
    </row>
    <row r="211" spans="1:9" x14ac:dyDescent="0.35">
      <c r="I211" t="s">
        <v>1368</v>
      </c>
    </row>
    <row r="212" spans="1:9" x14ac:dyDescent="0.35">
      <c r="I212" t="s">
        <v>1369</v>
      </c>
    </row>
    <row r="213" spans="1:9" x14ac:dyDescent="0.35">
      <c r="I213" t="s">
        <v>1370</v>
      </c>
    </row>
    <row r="214" spans="1:9" x14ac:dyDescent="0.35">
      <c r="I214" t="s">
        <v>1359</v>
      </c>
    </row>
    <row r="217" spans="1:9" ht="168.5" customHeight="1" x14ac:dyDescent="0.35">
      <c r="A217" s="295" t="s">
        <v>741</v>
      </c>
      <c r="B217" s="247" t="s">
        <v>0</v>
      </c>
      <c r="C217" s="249" t="s">
        <v>382</v>
      </c>
      <c r="D217" s="249" t="s">
        <v>705</v>
      </c>
      <c r="E217" s="15" t="s">
        <v>708</v>
      </c>
    </row>
    <row r="218" spans="1:9" ht="18.5" x14ac:dyDescent="0.35">
      <c r="B218" s="376" t="s">
        <v>24</v>
      </c>
      <c r="C218" s="30">
        <f>'Relig DB and Renewables'!Q62</f>
        <v>38.692999999999998</v>
      </c>
      <c r="D218" s="3">
        <v>65.81</v>
      </c>
    </row>
    <row r="219" spans="1:9" ht="18.5" x14ac:dyDescent="0.35">
      <c r="B219" s="376" t="s">
        <v>17</v>
      </c>
      <c r="C219" s="30">
        <f>'Relig DB and Renewables'!Q61</f>
        <v>39.908000000000001</v>
      </c>
      <c r="D219" s="3">
        <v>65.2</v>
      </c>
    </row>
    <row r="220" spans="1:9" ht="18.5" x14ac:dyDescent="0.35">
      <c r="B220" s="376" t="s">
        <v>15</v>
      </c>
      <c r="C220" s="30">
        <f>'Relig DB and Renewables'!Q38</f>
        <v>67.853000000000009</v>
      </c>
      <c r="D220" s="3">
        <v>70.319999999999993</v>
      </c>
    </row>
    <row r="221" spans="1:9" ht="18.5" x14ac:dyDescent="0.35">
      <c r="B221" s="376" t="s">
        <v>51</v>
      </c>
      <c r="C221" s="30">
        <f>'Relig DB and Renewables'!Q58</f>
        <v>43.552999999999997</v>
      </c>
      <c r="D221" s="3">
        <v>44</v>
      </c>
    </row>
    <row r="222" spans="1:9" ht="18.5" x14ac:dyDescent="0.35">
      <c r="B222" s="376" t="s">
        <v>57</v>
      </c>
      <c r="C222" s="30">
        <f>'Relig DB and Renewables'!Q26</f>
        <v>82.433000000000007</v>
      </c>
      <c r="D222" s="3">
        <v>86</v>
      </c>
    </row>
    <row r="223" spans="1:9" ht="18.5" x14ac:dyDescent="0.35">
      <c r="B223" s="376" t="s">
        <v>121</v>
      </c>
      <c r="C223" s="30">
        <f>'Relig DB and Renewables'!Q39</f>
        <v>66.638000000000005</v>
      </c>
      <c r="D223" s="3">
        <v>85.42</v>
      </c>
    </row>
    <row r="224" spans="1:9" ht="18.5" x14ac:dyDescent="0.35">
      <c r="B224" s="376" t="s">
        <v>22</v>
      </c>
      <c r="C224" s="30">
        <f>'Relig DB and Renewables'!Q74</f>
        <v>24.113</v>
      </c>
      <c r="D224" s="3">
        <v>65.709999999999994</v>
      </c>
    </row>
    <row r="225" spans="2:4" ht="18.5" x14ac:dyDescent="0.35">
      <c r="B225" s="376" t="s">
        <v>50</v>
      </c>
      <c r="C225" s="30">
        <f>'Relig DB and Renewables'!Q70</f>
        <v>28.972999999999999</v>
      </c>
      <c r="D225" s="3">
        <v>57.98</v>
      </c>
    </row>
    <row r="226" spans="2:4" ht="18.5" x14ac:dyDescent="0.35">
      <c r="B226" s="376" t="s">
        <v>14</v>
      </c>
      <c r="C226" s="30">
        <f>'Relig DB and Renewables'!Q55</f>
        <v>47.198</v>
      </c>
      <c r="D226" s="3">
        <v>72.89</v>
      </c>
    </row>
    <row r="227" spans="2:4" ht="18.5" x14ac:dyDescent="0.35">
      <c r="B227" s="376" t="s">
        <v>140</v>
      </c>
      <c r="C227" s="30">
        <f>'Relig DB and Renewables'!Q41</f>
        <v>64.207999999999998</v>
      </c>
      <c r="D227" s="3">
        <v>84.53</v>
      </c>
    </row>
    <row r="228" spans="2:4" ht="18.5" x14ac:dyDescent="0.35">
      <c r="B228" s="376" t="s">
        <v>109</v>
      </c>
      <c r="C228" s="30">
        <f>'Relig DB and Renewables'!Q31</f>
        <v>76.358000000000004</v>
      </c>
      <c r="D228" s="3">
        <v>58.52</v>
      </c>
    </row>
    <row r="229" spans="2:4" ht="18.5" x14ac:dyDescent="0.35">
      <c r="B229" s="376" t="s">
        <v>38</v>
      </c>
      <c r="C229" s="30">
        <f>'Relig DB and Renewables'!Q65</f>
        <v>35.048000000000002</v>
      </c>
      <c r="D229" s="3">
        <v>67.150000000000006</v>
      </c>
    </row>
    <row r="230" spans="2:4" ht="18.5" x14ac:dyDescent="0.35">
      <c r="B230" s="376" t="s">
        <v>39</v>
      </c>
      <c r="C230" s="30">
        <f>'Relig DB and Renewables'!Q66</f>
        <v>33.832999999999998</v>
      </c>
      <c r="D230" s="3">
        <v>60.85</v>
      </c>
    </row>
    <row r="231" spans="2:4" ht="18.5" x14ac:dyDescent="0.35">
      <c r="B231" s="376" t="s">
        <v>41</v>
      </c>
      <c r="C231" s="30">
        <f>'Relig DB and Renewables'!Q72</f>
        <v>26.542999999999999</v>
      </c>
      <c r="D231" s="3">
        <v>55.93</v>
      </c>
    </row>
    <row r="232" spans="2:4" ht="18.5" x14ac:dyDescent="0.35">
      <c r="B232" s="376" t="s">
        <v>136</v>
      </c>
      <c r="C232" s="30">
        <f>'Relig DB and Renewables'!Q48</f>
        <v>55.703000000000003</v>
      </c>
      <c r="D232" s="3">
        <v>59.3</v>
      </c>
    </row>
    <row r="233" spans="2:4" ht="18.5" x14ac:dyDescent="0.35">
      <c r="B233" s="376" t="s">
        <v>126</v>
      </c>
      <c r="C233" s="30">
        <f>'Relig DB and Renewables'!Q49</f>
        <v>54.488</v>
      </c>
      <c r="D233" s="3">
        <v>69.48</v>
      </c>
    </row>
    <row r="234" spans="2:4" ht="18.5" x14ac:dyDescent="0.35">
      <c r="B234" s="376" t="s">
        <v>20</v>
      </c>
      <c r="C234" s="30">
        <f>'Relig DB and Renewables'!Q63</f>
        <v>37.478000000000002</v>
      </c>
      <c r="D234" s="3">
        <v>66.37</v>
      </c>
    </row>
    <row r="235" spans="2:4" ht="18.5" x14ac:dyDescent="0.35">
      <c r="B235" s="376" t="s">
        <v>52</v>
      </c>
      <c r="C235" s="30">
        <f>'Relig DB and Renewables'!Q50</f>
        <v>53.273000000000003</v>
      </c>
      <c r="D235" s="3">
        <v>61.92</v>
      </c>
    </row>
    <row r="236" spans="2:4" ht="18.5" x14ac:dyDescent="0.35">
      <c r="B236" s="376" t="s">
        <v>286</v>
      </c>
      <c r="C236" s="30">
        <f>'Relig DB and Renewables'!Q51</f>
        <v>52.058000000000007</v>
      </c>
      <c r="D236" s="3">
        <v>67.680000000000007</v>
      </c>
    </row>
    <row r="237" spans="2:4" ht="18.5" x14ac:dyDescent="0.35">
      <c r="B237" s="376" t="s">
        <v>54</v>
      </c>
      <c r="C237" s="30">
        <f>'Relig DB and Renewables'!Q53</f>
        <v>49.628</v>
      </c>
      <c r="D237" s="3">
        <v>63.78</v>
      </c>
    </row>
    <row r="238" spans="2:4" ht="18.5" x14ac:dyDescent="0.35">
      <c r="B238" s="376" t="s">
        <v>700</v>
      </c>
      <c r="C238" s="30">
        <f>'Relig DB and Renewables'!Q22</f>
        <v>87.293000000000006</v>
      </c>
      <c r="D238" s="3">
        <v>81.67</v>
      </c>
    </row>
    <row r="239" spans="2:4" ht="18.5" x14ac:dyDescent="0.35">
      <c r="B239" s="376" t="s">
        <v>116</v>
      </c>
      <c r="C239" s="30">
        <f>'Relig DB and Renewables'!Q42</f>
        <v>62.993000000000009</v>
      </c>
      <c r="D239" s="3">
        <v>69.8</v>
      </c>
    </row>
    <row r="240" spans="2:4" ht="18.5" x14ac:dyDescent="0.35">
      <c r="B240" s="376" t="s">
        <v>57</v>
      </c>
      <c r="C240" s="30">
        <f>'Relig DB and Renewables'!Q26</f>
        <v>82.433000000000007</v>
      </c>
      <c r="D240" s="3">
        <v>86</v>
      </c>
    </row>
    <row r="242" spans="1:21" ht="15.5" x14ac:dyDescent="0.35">
      <c r="B242" s="494" t="s">
        <v>710</v>
      </c>
    </row>
    <row r="247" spans="1:21" ht="18.5" x14ac:dyDescent="0.35">
      <c r="F247" s="485"/>
      <c r="G247" s="486"/>
      <c r="H247" s="486"/>
      <c r="I247" s="486"/>
      <c r="J247" s="486"/>
      <c r="K247" s="486"/>
      <c r="L247" s="487" t="s">
        <v>301</v>
      </c>
      <c r="M247" s="487"/>
      <c r="N247" s="487" t="s">
        <v>302</v>
      </c>
      <c r="O247" s="487"/>
      <c r="P247" s="487" t="s">
        <v>303</v>
      </c>
      <c r="Q247" s="487"/>
      <c r="R247" s="487" t="s">
        <v>304</v>
      </c>
      <c r="S247" s="495" t="s">
        <v>706</v>
      </c>
      <c r="T247" s="209"/>
      <c r="U247" s="209"/>
    </row>
    <row r="248" spans="1:21" ht="17.5" x14ac:dyDescent="0.35">
      <c r="F248" s="262" t="s">
        <v>300</v>
      </c>
      <c r="G248" s="180">
        <f>CORREL(C218:C240,D218:D240)</f>
        <v>0.64286664492790113</v>
      </c>
      <c r="H248" s="180"/>
      <c r="I248" s="180"/>
      <c r="J248" s="180"/>
      <c r="K248" s="180"/>
      <c r="L248" s="180">
        <f>G248/SQRT((1-G248^2)/(R248-2))</f>
        <v>3.8460433711606155</v>
      </c>
      <c r="M248" s="180"/>
      <c r="N248" s="181">
        <f>TDIST(ABS(L248),(R248-2),2)</f>
        <v>9.3820895033594107E-4</v>
      </c>
      <c r="O248" s="180"/>
      <c r="P248" s="180">
        <f>_xlfn.T.INV.2T((0.05),(R248-2))</f>
        <v>2.07961384472768</v>
      </c>
      <c r="Q248" s="180"/>
      <c r="R248" s="177">
        <f>ROWS(C218:C240)</f>
        <v>23</v>
      </c>
      <c r="S248" s="495" t="s">
        <v>707</v>
      </c>
      <c r="T248" s="209"/>
      <c r="U248" s="209"/>
    </row>
    <row r="249" spans="1:21" x14ac:dyDescent="0.35">
      <c r="A249" s="235" t="s">
        <v>651</v>
      </c>
    </row>
    <row r="250" spans="1:21" x14ac:dyDescent="0.35">
      <c r="A250" s="25" t="s">
        <v>701</v>
      </c>
      <c r="D250" s="19" t="s">
        <v>703</v>
      </c>
    </row>
    <row r="251" spans="1:21" x14ac:dyDescent="0.35">
      <c r="A251" s="25" t="s">
        <v>702</v>
      </c>
      <c r="K251" t="s">
        <v>704</v>
      </c>
    </row>
    <row r="253" spans="1:21" x14ac:dyDescent="0.35">
      <c r="F253" t="s">
        <v>742</v>
      </c>
    </row>
    <row r="254" spans="1:21" x14ac:dyDescent="0.35">
      <c r="F254" t="s">
        <v>744</v>
      </c>
    </row>
    <row r="255" spans="1:21" x14ac:dyDescent="0.35">
      <c r="F255" t="s">
        <v>743</v>
      </c>
    </row>
    <row r="256" spans="1:21" x14ac:dyDescent="0.35">
      <c r="F256" t="s">
        <v>711</v>
      </c>
    </row>
    <row r="257" spans="1:6" x14ac:dyDescent="0.35">
      <c r="F257" t="s">
        <v>709</v>
      </c>
    </row>
    <row r="258" spans="1:6" x14ac:dyDescent="0.35">
      <c r="F258" t="s">
        <v>713</v>
      </c>
    </row>
    <row r="259" spans="1:6" x14ac:dyDescent="0.35">
      <c r="F259" t="s">
        <v>712</v>
      </c>
    </row>
    <row r="260" spans="1:6" x14ac:dyDescent="0.35">
      <c r="F260" t="s">
        <v>714</v>
      </c>
    </row>
    <row r="261" spans="1:6" x14ac:dyDescent="0.35">
      <c r="F261" t="s">
        <v>715</v>
      </c>
    </row>
    <row r="262" spans="1:6" ht="16.5" x14ac:dyDescent="0.35">
      <c r="F262" t="s">
        <v>716</v>
      </c>
    </row>
    <row r="265" spans="1:6" ht="107.5" x14ac:dyDescent="0.35">
      <c r="A265" s="295" t="s">
        <v>745</v>
      </c>
      <c r="B265" s="247" t="s">
        <v>0</v>
      </c>
      <c r="C265" s="249" t="s">
        <v>382</v>
      </c>
      <c r="D265" s="500" t="s">
        <v>724</v>
      </c>
      <c r="E265" s="501" t="s">
        <v>725</v>
      </c>
      <c r="F265" s="23" t="s">
        <v>726</v>
      </c>
    </row>
    <row r="266" spans="1:6" ht="18.5" x14ac:dyDescent="0.35">
      <c r="B266" s="376" t="s">
        <v>10</v>
      </c>
      <c r="C266" s="30">
        <f>'Relig DB and Renewables'!Q27</f>
        <v>81.218000000000004</v>
      </c>
      <c r="D266" s="3">
        <v>20</v>
      </c>
      <c r="E266" s="3">
        <v>43</v>
      </c>
    </row>
    <row r="267" spans="1:6" ht="18.5" x14ac:dyDescent="0.35">
      <c r="B267" s="376" t="s">
        <v>40</v>
      </c>
      <c r="C267" s="30">
        <f>'Relig DB and Renewables'!Q67</f>
        <v>32.618000000000002</v>
      </c>
      <c r="D267" s="3">
        <v>71</v>
      </c>
      <c r="E267" s="3">
        <v>15</v>
      </c>
    </row>
    <row r="268" spans="1:6" ht="18.5" x14ac:dyDescent="0.35">
      <c r="B268" s="376" t="s">
        <v>49</v>
      </c>
      <c r="C268" s="30">
        <f>'Relig DB and Renewables'!Q15</f>
        <v>95.798000000000002</v>
      </c>
      <c r="D268" s="3">
        <v>60</v>
      </c>
      <c r="E268" s="3">
        <v>30</v>
      </c>
    </row>
    <row r="269" spans="1:6" ht="18.5" x14ac:dyDescent="0.35">
      <c r="B269" s="376" t="s">
        <v>45</v>
      </c>
      <c r="C269" s="30">
        <f>'Relig DB and Renewables'!Q60</f>
        <v>41.123000000000005</v>
      </c>
      <c r="D269" s="3">
        <v>50</v>
      </c>
      <c r="E269" s="3">
        <v>43</v>
      </c>
    </row>
    <row r="270" spans="1:6" ht="18.5" x14ac:dyDescent="0.35">
      <c r="B270" s="376" t="s">
        <v>24</v>
      </c>
      <c r="C270" s="30">
        <f>'Relig DB and Renewables'!Q62</f>
        <v>38.692999999999998</v>
      </c>
      <c r="D270" s="3">
        <v>66</v>
      </c>
      <c r="E270" s="3">
        <v>18</v>
      </c>
    </row>
    <row r="271" spans="1:6" ht="18.5" x14ac:dyDescent="0.35">
      <c r="B271" s="376" t="s">
        <v>176</v>
      </c>
      <c r="C271" s="30">
        <f>'Relig DB and Renewables'!Q54</f>
        <v>48.412999999999997</v>
      </c>
      <c r="D271" s="3">
        <v>36</v>
      </c>
      <c r="E271" s="3">
        <v>35</v>
      </c>
    </row>
    <row r="272" spans="1:6" ht="18.5" x14ac:dyDescent="0.35">
      <c r="B272" s="376" t="s">
        <v>288</v>
      </c>
      <c r="C272" s="30">
        <f>'Relig DB and Renewables'!Q18</f>
        <v>92.153000000000006</v>
      </c>
      <c r="D272" s="3">
        <v>54</v>
      </c>
      <c r="E272" s="3">
        <v>34</v>
      </c>
    </row>
    <row r="273" spans="2:5" ht="18.5" x14ac:dyDescent="0.35">
      <c r="B273" s="376" t="s">
        <v>17</v>
      </c>
      <c r="C273" s="30">
        <f>'Relig DB and Renewables'!Q63</f>
        <v>37.478000000000002</v>
      </c>
      <c r="D273" s="3">
        <v>59</v>
      </c>
      <c r="E273" s="3">
        <v>28</v>
      </c>
    </row>
    <row r="274" spans="2:5" ht="18.5" x14ac:dyDescent="0.35">
      <c r="B274" s="376" t="s">
        <v>15</v>
      </c>
      <c r="C274" s="30">
        <f>'Relig DB and Renewables'!Q38</f>
        <v>67.853000000000009</v>
      </c>
      <c r="D274" s="3">
        <v>65</v>
      </c>
      <c r="E274" s="3">
        <v>25</v>
      </c>
    </row>
    <row r="275" spans="2:5" ht="18.5" x14ac:dyDescent="0.35">
      <c r="B275" s="376" t="s">
        <v>27</v>
      </c>
      <c r="C275" s="30">
        <v>100</v>
      </c>
      <c r="D275" s="3">
        <v>52</v>
      </c>
      <c r="E275" s="3">
        <v>23</v>
      </c>
    </row>
    <row r="276" spans="2:5" ht="18.5" x14ac:dyDescent="0.35">
      <c r="B276" s="376" t="s">
        <v>175</v>
      </c>
      <c r="C276" s="30">
        <f>'Relig DB and Renewables'!Q47</f>
        <v>56.918000000000006</v>
      </c>
      <c r="D276" s="3">
        <v>42</v>
      </c>
      <c r="E276" s="3">
        <v>31</v>
      </c>
    </row>
    <row r="277" spans="2:5" ht="18.5" x14ac:dyDescent="0.35">
      <c r="B277" s="376" t="s">
        <v>51</v>
      </c>
      <c r="C277" s="30">
        <f>'Relig DB and Renewables'!Q58</f>
        <v>43.552999999999997</v>
      </c>
      <c r="D277" s="3">
        <v>56</v>
      </c>
      <c r="E277" s="3">
        <v>25</v>
      </c>
    </row>
    <row r="278" spans="2:5" ht="18.5" x14ac:dyDescent="0.35">
      <c r="B278" s="376" t="s">
        <v>109</v>
      </c>
      <c r="C278" s="30">
        <f>'Relig DB and Renewables'!Q31</f>
        <v>76.358000000000004</v>
      </c>
      <c r="D278" s="3">
        <v>28</v>
      </c>
      <c r="E278" s="3">
        <v>38</v>
      </c>
    </row>
    <row r="279" spans="2:5" ht="18.5" x14ac:dyDescent="0.35">
      <c r="B279" s="376" t="s">
        <v>16</v>
      </c>
      <c r="C279" s="30">
        <f>'Relig DB and Renewables'!Q64</f>
        <v>36.262999999999998</v>
      </c>
      <c r="D279" s="3">
        <v>46</v>
      </c>
      <c r="E279" s="3">
        <v>24</v>
      </c>
    </row>
    <row r="280" spans="2:5" ht="18.5" x14ac:dyDescent="0.35">
      <c r="B280" s="376" t="s">
        <v>139</v>
      </c>
      <c r="C280" s="30">
        <f>'Relig DB and Renewables'!Q34</f>
        <v>72.713000000000008</v>
      </c>
      <c r="D280" s="3">
        <v>31</v>
      </c>
      <c r="E280" s="3">
        <v>32</v>
      </c>
    </row>
    <row r="281" spans="2:5" ht="18.5" x14ac:dyDescent="0.35">
      <c r="B281" s="376" t="s">
        <v>57</v>
      </c>
      <c r="C281" s="30">
        <f>'Relig DB and Renewables'!Q26</f>
        <v>82.433000000000007</v>
      </c>
      <c r="D281" s="3">
        <v>90</v>
      </c>
      <c r="E281" s="3">
        <v>9</v>
      </c>
    </row>
    <row r="282" spans="2:5" ht="18.5" x14ac:dyDescent="0.35">
      <c r="B282" s="376" t="s">
        <v>121</v>
      </c>
      <c r="C282" s="30">
        <f>'Relig DB and Renewables'!Q39</f>
        <v>66.638000000000005</v>
      </c>
      <c r="D282" s="3">
        <v>68</v>
      </c>
      <c r="E282" s="3">
        <v>26</v>
      </c>
    </row>
    <row r="283" spans="2:5" ht="18.5" x14ac:dyDescent="0.35">
      <c r="B283" s="376" t="s">
        <v>50</v>
      </c>
      <c r="C283" s="30">
        <f>'Relig DB and Renewables'!Q70</f>
        <v>28.972999999999999</v>
      </c>
      <c r="D283" s="3">
        <v>48</v>
      </c>
      <c r="E283" s="3">
        <v>23</v>
      </c>
    </row>
    <row r="284" spans="2:5" ht="18.5" x14ac:dyDescent="0.35">
      <c r="B284" s="376" t="s">
        <v>14</v>
      </c>
      <c r="C284" s="30">
        <f>'Relig DB and Renewables'!Q55</f>
        <v>47.198</v>
      </c>
      <c r="D284" s="3">
        <v>61</v>
      </c>
      <c r="E284" s="3">
        <v>27</v>
      </c>
    </row>
    <row r="285" spans="2:5" ht="18.5" x14ac:dyDescent="0.35">
      <c r="B285" s="376" t="s">
        <v>36</v>
      </c>
      <c r="C285" s="30">
        <f>'Relig DB and Renewables'!Q46</f>
        <v>58.132999999999996</v>
      </c>
      <c r="D285" s="3">
        <v>50</v>
      </c>
      <c r="E285" s="3">
        <v>28</v>
      </c>
    </row>
    <row r="286" spans="2:5" ht="18.5" x14ac:dyDescent="0.35">
      <c r="B286" s="376" t="s">
        <v>32</v>
      </c>
      <c r="C286" s="30">
        <f>'Relig DB and Renewables'!Q29</f>
        <v>78.787999999999997</v>
      </c>
      <c r="D286" s="3">
        <v>24</v>
      </c>
      <c r="E286" s="3">
        <v>44</v>
      </c>
    </row>
    <row r="287" spans="2:5" ht="18.5" x14ac:dyDescent="0.35">
      <c r="B287" s="376" t="s">
        <v>9</v>
      </c>
      <c r="C287" s="30">
        <f>'Relig DB and Renewables'!Q24</f>
        <v>84.863</v>
      </c>
      <c r="D287" s="3">
        <v>36</v>
      </c>
      <c r="E287" s="3">
        <v>45</v>
      </c>
    </row>
    <row r="288" spans="2:5" ht="18.5" x14ac:dyDescent="0.35">
      <c r="B288" s="376" t="s">
        <v>28</v>
      </c>
      <c r="C288" s="30">
        <f>'Relig DB and Renewables'!Q16</f>
        <v>94.582999999999998</v>
      </c>
      <c r="D288" s="3">
        <v>16</v>
      </c>
      <c r="E288" s="3">
        <v>28</v>
      </c>
    </row>
    <row r="289" spans="1:7" ht="18.5" x14ac:dyDescent="0.35">
      <c r="B289" s="376" t="s">
        <v>700</v>
      </c>
      <c r="C289" s="30">
        <f>'Relig DB and Renewables'!Q22</f>
        <v>87.293000000000006</v>
      </c>
      <c r="D289" s="3">
        <v>76</v>
      </c>
      <c r="E289" s="3">
        <v>19</v>
      </c>
    </row>
    <row r="290" spans="1:7" ht="18.5" x14ac:dyDescent="0.35">
      <c r="B290" s="376" t="s">
        <v>140</v>
      </c>
      <c r="C290" s="30">
        <f>'Relig DB and Renewables'!Q41</f>
        <v>64.207999999999998</v>
      </c>
      <c r="D290" s="3">
        <v>68</v>
      </c>
      <c r="E290" s="3">
        <v>38</v>
      </c>
    </row>
    <row r="291" spans="1:7" ht="18.5" x14ac:dyDescent="0.35">
      <c r="B291" s="376" t="s">
        <v>43</v>
      </c>
      <c r="C291" s="30">
        <v>100</v>
      </c>
      <c r="D291" s="3">
        <v>56</v>
      </c>
      <c r="E291" s="3">
        <v>33</v>
      </c>
    </row>
    <row r="295" spans="1:7" x14ac:dyDescent="0.35">
      <c r="G295" s="84" t="s">
        <v>727</v>
      </c>
    </row>
    <row r="296" spans="1:7" x14ac:dyDescent="0.35">
      <c r="A296" s="235"/>
      <c r="G296" t="s">
        <v>728</v>
      </c>
    </row>
    <row r="297" spans="1:7" x14ac:dyDescent="0.35">
      <c r="A297" s="235"/>
      <c r="G297" t="s">
        <v>746</v>
      </c>
    </row>
    <row r="298" spans="1:7" x14ac:dyDescent="0.35">
      <c r="A298" s="235"/>
      <c r="G298" t="s">
        <v>747</v>
      </c>
    </row>
    <row r="299" spans="1:7" x14ac:dyDescent="0.35">
      <c r="A299" s="235"/>
      <c r="G299" t="s">
        <v>729</v>
      </c>
    </row>
    <row r="300" spans="1:7" x14ac:dyDescent="0.35">
      <c r="A300" s="235"/>
      <c r="G300" t="s">
        <v>730</v>
      </c>
    </row>
    <row r="301" spans="1:7" x14ac:dyDescent="0.35">
      <c r="A301" s="235" t="s">
        <v>651</v>
      </c>
      <c r="G301" t="s">
        <v>948</v>
      </c>
    </row>
    <row r="302" spans="1:7" x14ac:dyDescent="0.35">
      <c r="A302" s="20" t="s">
        <v>719</v>
      </c>
    </row>
    <row r="305" spans="1:5" ht="117.5" x14ac:dyDescent="0.35">
      <c r="A305" s="530" t="s">
        <v>1121</v>
      </c>
      <c r="B305" s="247" t="s">
        <v>0</v>
      </c>
      <c r="C305" s="493" t="s">
        <v>382</v>
      </c>
      <c r="D305" s="531" t="s">
        <v>868</v>
      </c>
      <c r="E305" s="568" t="s">
        <v>1114</v>
      </c>
    </row>
    <row r="306" spans="1:5" ht="18.5" x14ac:dyDescent="0.35">
      <c r="B306" s="376" t="s">
        <v>10</v>
      </c>
      <c r="C306" s="3">
        <f>'Relig DB and Renewables'!Q27</f>
        <v>81.218000000000004</v>
      </c>
      <c r="D306" s="3">
        <v>40.799999999999997</v>
      </c>
      <c r="E306" s="3"/>
    </row>
    <row r="307" spans="1:5" ht="18.5" x14ac:dyDescent="0.35">
      <c r="B307" s="376" t="s">
        <v>40</v>
      </c>
      <c r="C307" s="3">
        <f>'Relig DB and Renewables'!Q67</f>
        <v>32.618000000000002</v>
      </c>
      <c r="D307" s="3">
        <v>70.2</v>
      </c>
      <c r="E307" s="3">
        <v>70.2</v>
      </c>
    </row>
    <row r="308" spans="1:5" ht="18.5" x14ac:dyDescent="0.35">
      <c r="B308" s="376" t="s">
        <v>45</v>
      </c>
      <c r="C308" s="3">
        <f>'Relig DB and Renewables'!Q60</f>
        <v>41.123000000000005</v>
      </c>
      <c r="D308" s="3">
        <v>50</v>
      </c>
      <c r="E308" s="3">
        <v>50</v>
      </c>
    </row>
    <row r="309" spans="1:5" ht="18.5" x14ac:dyDescent="0.35">
      <c r="B309" s="376" t="s">
        <v>24</v>
      </c>
      <c r="C309" s="3">
        <f>'Relig DB and Renewables'!Q62</f>
        <v>38.692999999999998</v>
      </c>
      <c r="D309" s="3">
        <v>48.7</v>
      </c>
      <c r="E309" s="3">
        <v>48.7</v>
      </c>
    </row>
    <row r="310" spans="1:5" ht="18.5" x14ac:dyDescent="0.35">
      <c r="B310" s="376" t="s">
        <v>16</v>
      </c>
      <c r="C310" s="3">
        <f>'Relig DB and Renewables'!Q64</f>
        <v>36.262999999999998</v>
      </c>
      <c r="D310" s="3">
        <v>63.6</v>
      </c>
      <c r="E310" s="3">
        <v>63.6</v>
      </c>
    </row>
    <row r="311" spans="1:5" ht="18.5" x14ac:dyDescent="0.35">
      <c r="B311" s="376" t="s">
        <v>139</v>
      </c>
      <c r="C311" s="3">
        <f>'Relig DB and Renewables'!Q34</f>
        <v>72.713000000000008</v>
      </c>
      <c r="D311" s="3">
        <v>40.1</v>
      </c>
      <c r="E311" s="3"/>
    </row>
    <row r="312" spans="1:5" ht="18.5" x14ac:dyDescent="0.35">
      <c r="B312" s="376" t="s">
        <v>57</v>
      </c>
      <c r="C312" s="3">
        <f>'Relig DB and Renewables'!Q26</f>
        <v>82.433000000000007</v>
      </c>
      <c r="D312" s="3">
        <v>58.8</v>
      </c>
      <c r="E312" s="3">
        <v>58.8</v>
      </c>
    </row>
    <row r="313" spans="1:5" ht="18.5" x14ac:dyDescent="0.35">
      <c r="B313" s="376" t="s">
        <v>121</v>
      </c>
      <c r="C313" s="3">
        <f>'Relig DB and Renewables'!Q39</f>
        <v>66.638000000000005</v>
      </c>
      <c r="D313" s="3">
        <v>65.599999999999994</v>
      </c>
      <c r="E313" s="3">
        <v>65.599999999999994</v>
      </c>
    </row>
    <row r="314" spans="1:5" ht="18.5" x14ac:dyDescent="0.35">
      <c r="B314" s="376" t="s">
        <v>22</v>
      </c>
      <c r="C314" s="3">
        <f>'Relig DB and Renewables'!Q74</f>
        <v>24.113</v>
      </c>
      <c r="D314" s="3">
        <v>63.4</v>
      </c>
      <c r="E314" s="3">
        <v>63.4</v>
      </c>
    </row>
    <row r="315" spans="1:5" ht="18.5" x14ac:dyDescent="0.35">
      <c r="B315" s="376" t="s">
        <v>14</v>
      </c>
      <c r="C315" s="3">
        <f>'Relig DB and Renewables'!Q55</f>
        <v>47.198</v>
      </c>
      <c r="D315" s="3">
        <v>72.099999999999994</v>
      </c>
      <c r="E315" s="3">
        <v>72.099999999999994</v>
      </c>
    </row>
    <row r="316" spans="1:5" ht="18.5" x14ac:dyDescent="0.35">
      <c r="B316" s="376" t="s">
        <v>2</v>
      </c>
      <c r="C316" s="3">
        <f>'Relig DB and Renewables'!Q17</f>
        <v>93.367999999999995</v>
      </c>
      <c r="D316" s="3">
        <v>34.4</v>
      </c>
      <c r="E316" s="3"/>
    </row>
    <row r="317" spans="1:5" ht="18.5" x14ac:dyDescent="0.35">
      <c r="B317" s="376" t="s">
        <v>140</v>
      </c>
      <c r="C317" s="3">
        <f>'Relig DB and Renewables'!Q41</f>
        <v>64.207999999999998</v>
      </c>
      <c r="D317" s="3">
        <v>68.8</v>
      </c>
      <c r="E317" s="3">
        <v>68.8</v>
      </c>
    </row>
    <row r="318" spans="1:5" ht="18.5" x14ac:dyDescent="0.35">
      <c r="B318" s="376" t="s">
        <v>58</v>
      </c>
      <c r="C318" s="3">
        <v>100</v>
      </c>
      <c r="D318" s="3">
        <v>41.3</v>
      </c>
      <c r="E318" s="3"/>
    </row>
    <row r="319" spans="1:5" ht="18.5" x14ac:dyDescent="0.35">
      <c r="B319" s="376" t="s">
        <v>109</v>
      </c>
      <c r="C319" s="3">
        <f>'Relig DB and Renewables'!Q31</f>
        <v>76.358000000000004</v>
      </c>
      <c r="D319" s="3">
        <v>51.6</v>
      </c>
      <c r="E319" s="3">
        <v>51.6</v>
      </c>
    </row>
    <row r="320" spans="1:5" ht="18.5" x14ac:dyDescent="0.35">
      <c r="B320" s="376" t="s">
        <v>51</v>
      </c>
      <c r="C320" s="3">
        <f>'Relig DB and Renewables'!Q58</f>
        <v>43.552999999999997</v>
      </c>
      <c r="D320" s="3">
        <v>64.8</v>
      </c>
      <c r="E320" s="3">
        <v>64.8</v>
      </c>
    </row>
    <row r="321" spans="2:25" ht="18.5" x14ac:dyDescent="0.35">
      <c r="B321" s="376" t="s">
        <v>53</v>
      </c>
      <c r="C321" s="3">
        <f>'Relig DB and Renewables'!Q52</f>
        <v>50.843000000000004</v>
      </c>
      <c r="D321" s="3">
        <v>55.1</v>
      </c>
      <c r="E321" s="3">
        <v>55.1</v>
      </c>
    </row>
    <row r="322" spans="2:25" ht="18.5" x14ac:dyDescent="0.35">
      <c r="B322" s="376" t="s">
        <v>20</v>
      </c>
      <c r="C322" s="3">
        <f>'Relig DB and Renewables'!Q63</f>
        <v>37.478000000000002</v>
      </c>
      <c r="D322" s="3">
        <v>50.9</v>
      </c>
      <c r="E322" s="3">
        <v>50.9</v>
      </c>
    </row>
    <row r="323" spans="2:25" ht="18.5" x14ac:dyDescent="0.35">
      <c r="B323" s="376" t="s">
        <v>43</v>
      </c>
      <c r="C323" s="3">
        <v>100</v>
      </c>
      <c r="D323" s="3">
        <v>38.299999999999997</v>
      </c>
      <c r="E323" s="3"/>
    </row>
    <row r="324" spans="2:25" ht="18.5" x14ac:dyDescent="0.35">
      <c r="B324" s="376" t="s">
        <v>286</v>
      </c>
      <c r="C324" s="3">
        <f>'Relig DB and Renewables'!Q51</f>
        <v>52.058000000000007</v>
      </c>
      <c r="D324" s="3">
        <v>61.9</v>
      </c>
      <c r="E324" s="3">
        <v>61.9</v>
      </c>
    </row>
    <row r="325" spans="2:25" ht="18.5" x14ac:dyDescent="0.35">
      <c r="B325" s="376" t="s">
        <v>34</v>
      </c>
      <c r="C325" s="3">
        <f>'Relig DB and Renewables'!Q33</f>
        <v>73.927999999999997</v>
      </c>
      <c r="D325" s="3">
        <v>63.9</v>
      </c>
      <c r="E325" s="3">
        <v>63.9</v>
      </c>
    </row>
    <row r="326" spans="2:25" ht="18.5" x14ac:dyDescent="0.35">
      <c r="B326" s="376" t="s">
        <v>15</v>
      </c>
      <c r="C326" s="3">
        <f>'Relig DB and Renewables'!Q38</f>
        <v>67.853000000000009</v>
      </c>
      <c r="D326" s="3">
        <v>69.3</v>
      </c>
      <c r="E326" s="3">
        <v>69.3</v>
      </c>
    </row>
    <row r="327" spans="2:25" ht="18.5" x14ac:dyDescent="0.35">
      <c r="B327" s="376" t="s">
        <v>9</v>
      </c>
      <c r="C327" s="3">
        <f>'Relig DB and Renewables'!Q24</f>
        <v>84.863</v>
      </c>
      <c r="D327" s="3">
        <v>33.200000000000003</v>
      </c>
      <c r="E327" s="3">
        <v>33.200000000000003</v>
      </c>
    </row>
    <row r="328" spans="2:25" ht="18.5" x14ac:dyDescent="0.35">
      <c r="B328" s="376" t="s">
        <v>21</v>
      </c>
      <c r="C328" s="3">
        <f>'Relig DB and Renewables'!Q69</f>
        <v>30.188000000000002</v>
      </c>
      <c r="D328" s="3">
        <v>57.9</v>
      </c>
      <c r="E328" s="3">
        <v>57.9</v>
      </c>
    </row>
    <row r="329" spans="2:25" ht="18.5" x14ac:dyDescent="0.35">
      <c r="B329" s="376" t="s">
        <v>31</v>
      </c>
      <c r="C329" s="3">
        <f>'Relig DB and Renewables'!Q23</f>
        <v>86.078000000000003</v>
      </c>
      <c r="D329" s="3">
        <v>39.1</v>
      </c>
      <c r="E329" s="3">
        <v>39.1</v>
      </c>
    </row>
    <row r="330" spans="2:25" ht="18.5" x14ac:dyDescent="0.35">
      <c r="B330" s="376" t="s">
        <v>35</v>
      </c>
      <c r="C330" s="3">
        <f>'Relig DB and Renewables'!Q43</f>
        <v>61.778000000000006</v>
      </c>
      <c r="D330" s="3">
        <v>67</v>
      </c>
      <c r="E330" s="3">
        <v>67</v>
      </c>
    </row>
    <row r="331" spans="2:25" ht="18.5" x14ac:dyDescent="0.35">
      <c r="B331" s="376" t="s">
        <v>54</v>
      </c>
      <c r="C331" s="3">
        <f>'Relig DB and Renewables'!Q53</f>
        <v>49.628</v>
      </c>
      <c r="D331" s="3">
        <v>55.6</v>
      </c>
      <c r="E331" s="3">
        <v>55.6</v>
      </c>
    </row>
    <row r="332" spans="2:25" ht="18.5" x14ac:dyDescent="0.35">
      <c r="B332" s="376" t="s">
        <v>146</v>
      </c>
      <c r="C332" s="3">
        <f>'Relig DB and Renewables'!Q59</f>
        <v>42.338000000000001</v>
      </c>
      <c r="D332" s="3">
        <v>48.9</v>
      </c>
      <c r="E332" s="3">
        <v>48.9</v>
      </c>
    </row>
    <row r="333" spans="2:25" ht="18.5" x14ac:dyDescent="0.35">
      <c r="B333" s="376" t="s">
        <v>13</v>
      </c>
      <c r="C333" s="3">
        <f>'Relig DB and Renewables'!Q45</f>
        <v>59.347999999999999</v>
      </c>
      <c r="D333" s="3">
        <v>60.4</v>
      </c>
      <c r="E333" s="3">
        <v>60.4</v>
      </c>
      <c r="G333" s="532"/>
      <c r="H333" s="179"/>
      <c r="I333" s="486"/>
      <c r="J333" s="179"/>
      <c r="K333" s="486"/>
      <c r="L333" s="486"/>
      <c r="M333" s="487" t="s">
        <v>301</v>
      </c>
      <c r="N333" s="487"/>
      <c r="O333" s="487" t="s">
        <v>302</v>
      </c>
      <c r="P333" s="487"/>
      <c r="Q333" s="487" t="s">
        <v>303</v>
      </c>
      <c r="R333" s="487"/>
      <c r="S333" s="487" t="s">
        <v>304</v>
      </c>
    </row>
    <row r="334" spans="2:25" ht="18.5" x14ac:dyDescent="0.35">
      <c r="B334" s="376" t="s">
        <v>6</v>
      </c>
      <c r="C334" s="3">
        <v>100</v>
      </c>
      <c r="D334" s="3">
        <v>21.7</v>
      </c>
      <c r="E334" s="3">
        <v>21.7</v>
      </c>
      <c r="G334" s="262" t="s">
        <v>300</v>
      </c>
      <c r="H334" s="535">
        <f>CORREL(C306:C337,D306:D337)</f>
        <v>-0.4606509964315475</v>
      </c>
      <c r="I334" s="533" t="s">
        <v>871</v>
      </c>
      <c r="J334" s="535">
        <f>H334^2</f>
        <v>0.21219934051337758</v>
      </c>
      <c r="K334" s="244"/>
      <c r="L334" s="244"/>
      <c r="M334" s="244">
        <f>H334/SQRT((1-H334^2)/(S334-2))</f>
        <v>-2.8426570795216541</v>
      </c>
      <c r="N334" s="244"/>
      <c r="O334" s="536">
        <f>TDIST(ABS(M334),(S334-2),2)</f>
        <v>7.9734514490662507E-3</v>
      </c>
      <c r="P334" s="244"/>
      <c r="Q334" s="534">
        <f>_xlfn.T.INV.2T((0.05),(S334-2))</f>
        <v>2.0422724563012378</v>
      </c>
      <c r="R334" s="244"/>
      <c r="S334" s="177">
        <f>ROWS(C306:C337)</f>
        <v>32</v>
      </c>
      <c r="Y334" s="23" t="s">
        <v>1115</v>
      </c>
    </row>
    <row r="335" spans="2:25" ht="18.5" x14ac:dyDescent="0.35">
      <c r="B335" s="376" t="s">
        <v>36</v>
      </c>
      <c r="C335" s="3">
        <f>'Relig DB and Renewables'!Q46</f>
        <v>58.132999999999996</v>
      </c>
      <c r="D335" s="3">
        <v>54.8</v>
      </c>
      <c r="E335" s="3">
        <v>54.8</v>
      </c>
      <c r="Y335" s="23" t="s">
        <v>1116</v>
      </c>
    </row>
    <row r="336" spans="2:25" ht="18.5" x14ac:dyDescent="0.35">
      <c r="B336" s="376" t="s">
        <v>4</v>
      </c>
      <c r="C336" s="3">
        <f>'Relig DB and Renewables'!Q25</f>
        <v>83.64800000000001</v>
      </c>
      <c r="D336" s="3">
        <v>72.099999999999994</v>
      </c>
      <c r="E336" s="3">
        <v>72.099999999999994</v>
      </c>
      <c r="G336" s="32" t="s">
        <v>1122</v>
      </c>
    </row>
    <row r="337" spans="1:7" ht="18.5" x14ac:dyDescent="0.35">
      <c r="B337" s="376" t="s">
        <v>32</v>
      </c>
      <c r="C337" s="3">
        <f>'Relig DB and Renewables'!Q29</f>
        <v>78.787999999999997</v>
      </c>
      <c r="D337" s="3">
        <v>82.5</v>
      </c>
      <c r="E337" s="3">
        <v>82.5</v>
      </c>
      <c r="G337" s="32" t="s">
        <v>1117</v>
      </c>
    </row>
    <row r="338" spans="1:7" x14ac:dyDescent="0.35">
      <c r="G338" s="517"/>
    </row>
    <row r="339" spans="1:7" x14ac:dyDescent="0.35">
      <c r="A339" s="235" t="s">
        <v>651</v>
      </c>
      <c r="G339" s="517"/>
    </row>
    <row r="340" spans="1:7" x14ac:dyDescent="0.35">
      <c r="A340" s="20" t="s">
        <v>869</v>
      </c>
      <c r="D340" s="15" t="s">
        <v>870</v>
      </c>
      <c r="G340" s="133"/>
    </row>
    <row r="343" spans="1:7" ht="94" x14ac:dyDescent="0.35">
      <c r="A343" s="530" t="s">
        <v>1123</v>
      </c>
      <c r="B343" s="247" t="s">
        <v>0</v>
      </c>
      <c r="C343" s="493" t="s">
        <v>382</v>
      </c>
      <c r="D343" s="579" t="s">
        <v>1125</v>
      </c>
      <c r="E343" s="32" t="s">
        <v>1124</v>
      </c>
    </row>
    <row r="344" spans="1:7" ht="18.5" x14ac:dyDescent="0.35">
      <c r="B344" s="3" t="s">
        <v>27</v>
      </c>
      <c r="C344" s="30">
        <v>100</v>
      </c>
      <c r="D344" s="3">
        <v>72</v>
      </c>
    </row>
    <row r="345" spans="1:7" ht="18.5" x14ac:dyDescent="0.35">
      <c r="B345" s="3" t="s">
        <v>1</v>
      </c>
      <c r="C345" s="30">
        <f>'Relig DB and Renewables'!Q15</f>
        <v>95.798000000000002</v>
      </c>
      <c r="D345" s="3">
        <v>70</v>
      </c>
    </row>
    <row r="346" spans="1:7" ht="18.5" x14ac:dyDescent="0.35">
      <c r="B346" s="3" t="s">
        <v>2</v>
      </c>
      <c r="C346" s="30">
        <f>'Relig DB and Renewables'!Q17</f>
        <v>93.367999999999995</v>
      </c>
      <c r="D346" s="3">
        <v>37</v>
      </c>
    </row>
    <row r="347" spans="1:7" ht="18.5" x14ac:dyDescent="0.35">
      <c r="B347" s="3" t="s">
        <v>288</v>
      </c>
      <c r="C347" s="30">
        <f>'Relig DB and Renewables'!Q18</f>
        <v>92.153000000000006</v>
      </c>
      <c r="D347" s="3">
        <v>72</v>
      </c>
    </row>
    <row r="348" spans="1:7" ht="18.5" x14ac:dyDescent="0.35">
      <c r="B348" s="3" t="s">
        <v>4</v>
      </c>
      <c r="C348" s="30">
        <f>'Relig DB and Renewables'!Q25</f>
        <v>83.64800000000001</v>
      </c>
      <c r="D348" s="3">
        <v>43</v>
      </c>
    </row>
    <row r="349" spans="1:7" ht="18.5" x14ac:dyDescent="0.35">
      <c r="B349" s="3" t="s">
        <v>57</v>
      </c>
      <c r="C349" s="30">
        <f>'Relig DB and Renewables'!Q26</f>
        <v>82.433000000000007</v>
      </c>
      <c r="D349" s="3">
        <v>76</v>
      </c>
    </row>
    <row r="350" spans="1:7" ht="18.5" x14ac:dyDescent="0.35">
      <c r="B350" s="3" t="s">
        <v>10</v>
      </c>
      <c r="C350" s="30">
        <f>'Relig DB and Renewables'!Q27</f>
        <v>81.218000000000004</v>
      </c>
      <c r="D350" s="3">
        <v>64</v>
      </c>
    </row>
    <row r="351" spans="1:7" ht="18.5" x14ac:dyDescent="0.35">
      <c r="B351" s="3" t="s">
        <v>32</v>
      </c>
      <c r="C351" s="30">
        <f>'Relig DB and Renewables'!Q29</f>
        <v>78.787999999999997</v>
      </c>
      <c r="D351" s="3">
        <v>59</v>
      </c>
    </row>
    <row r="352" spans="1:7" ht="18.5" x14ac:dyDescent="0.35">
      <c r="B352" s="3" t="s">
        <v>15</v>
      </c>
      <c r="C352" s="30">
        <f>'Relig DB and Renewables'!Q38</f>
        <v>67.853000000000009</v>
      </c>
      <c r="D352" s="3">
        <v>86</v>
      </c>
    </row>
    <row r="353" spans="1:4" ht="18.5" x14ac:dyDescent="0.35">
      <c r="B353" s="3" t="s">
        <v>121</v>
      </c>
      <c r="C353" s="30">
        <f>'Relig DB and Renewables'!Q39</f>
        <v>66.638000000000005</v>
      </c>
      <c r="D353" s="3">
        <v>83</v>
      </c>
    </row>
    <row r="354" spans="1:4" ht="18.5" x14ac:dyDescent="0.35">
      <c r="B354" s="3" t="s">
        <v>140</v>
      </c>
      <c r="C354" s="30">
        <f>'Relig DB and Renewables'!Q41</f>
        <v>64.207999999999998</v>
      </c>
      <c r="D354" s="3">
        <v>78</v>
      </c>
    </row>
    <row r="355" spans="1:4" ht="18.5" x14ac:dyDescent="0.35">
      <c r="B355" s="3" t="s">
        <v>175</v>
      </c>
      <c r="C355" s="30">
        <f>'Relig DB and Renewables'!Q47</f>
        <v>56.918000000000006</v>
      </c>
      <c r="D355" s="3">
        <v>43</v>
      </c>
    </row>
    <row r="356" spans="1:4" ht="18.5" x14ac:dyDescent="0.35">
      <c r="B356" s="3" t="s">
        <v>14</v>
      </c>
      <c r="C356" s="30">
        <f>'Relig DB and Renewables'!Q55</f>
        <v>47.198</v>
      </c>
      <c r="D356" s="3">
        <v>91</v>
      </c>
    </row>
    <row r="357" spans="1:4" ht="18.5" x14ac:dyDescent="0.35">
      <c r="B357" s="3" t="s">
        <v>51</v>
      </c>
      <c r="C357" s="30">
        <f>'Relig DB and Renewables'!Q58</f>
        <v>43.552999999999997</v>
      </c>
      <c r="D357" s="3">
        <v>72</v>
      </c>
    </row>
    <row r="358" spans="1:4" ht="18.5" x14ac:dyDescent="0.35">
      <c r="B358" s="3" t="s">
        <v>17</v>
      </c>
      <c r="C358" s="30">
        <f>'Relig DB and Renewables'!Q61</f>
        <v>39.908000000000001</v>
      </c>
      <c r="D358" s="3">
        <v>85</v>
      </c>
    </row>
    <row r="359" spans="1:4" ht="18.5" x14ac:dyDescent="0.35">
      <c r="B359" s="3" t="s">
        <v>24</v>
      </c>
      <c r="C359" s="30">
        <f>'Relig DB and Renewables'!Q62</f>
        <v>38.692999999999998</v>
      </c>
      <c r="D359" s="3">
        <v>50</v>
      </c>
    </row>
    <row r="360" spans="1:4" ht="18.5" x14ac:dyDescent="0.35">
      <c r="B360" s="3" t="s">
        <v>16</v>
      </c>
      <c r="C360" s="30">
        <f>'Relig DB and Renewables'!Q64</f>
        <v>36.262999999999998</v>
      </c>
      <c r="D360" s="3">
        <v>70</v>
      </c>
    </row>
    <row r="361" spans="1:4" ht="18.5" x14ac:dyDescent="0.35">
      <c r="B361" s="3" t="s">
        <v>19</v>
      </c>
      <c r="C361" s="30">
        <f>'Relig DB and Renewables'!Q70</f>
        <v>28.972999999999999</v>
      </c>
      <c r="D361" s="3">
        <v>70</v>
      </c>
    </row>
    <row r="362" spans="1:4" ht="18.5" x14ac:dyDescent="0.35">
      <c r="B362" s="3" t="s">
        <v>45</v>
      </c>
      <c r="C362" s="30">
        <f>'Relig DB and Renewables'!Q60</f>
        <v>41.123000000000005</v>
      </c>
      <c r="D362" s="3">
        <v>48</v>
      </c>
    </row>
    <row r="364" spans="1:4" x14ac:dyDescent="0.35">
      <c r="A364" s="235" t="s">
        <v>651</v>
      </c>
    </row>
    <row r="365" spans="1:4" ht="15.5" x14ac:dyDescent="0.35">
      <c r="A365" s="543" t="s">
        <v>1126</v>
      </c>
      <c r="B365" s="480"/>
    </row>
    <row r="374" spans="1:5" ht="126" x14ac:dyDescent="0.35">
      <c r="A374" s="286" t="s">
        <v>929</v>
      </c>
      <c r="B374" s="247" t="s">
        <v>0</v>
      </c>
      <c r="C374" s="249" t="s">
        <v>382</v>
      </c>
      <c r="D374" s="248" t="s">
        <v>928</v>
      </c>
      <c r="E374" s="17" t="s">
        <v>933</v>
      </c>
    </row>
    <row r="375" spans="1:5" ht="18.5" x14ac:dyDescent="0.35">
      <c r="B375" s="3" t="s">
        <v>6</v>
      </c>
      <c r="C375" s="3">
        <v>100</v>
      </c>
      <c r="D375" s="3">
        <v>36</v>
      </c>
    </row>
    <row r="376" spans="1:5" ht="18.5" x14ac:dyDescent="0.35">
      <c r="B376" s="3" t="s">
        <v>27</v>
      </c>
      <c r="C376" s="3">
        <v>100</v>
      </c>
      <c r="D376" s="3">
        <v>45</v>
      </c>
    </row>
    <row r="377" spans="1:5" ht="18.5" x14ac:dyDescent="0.35">
      <c r="B377" s="3" t="s">
        <v>43</v>
      </c>
      <c r="C377" s="3">
        <v>100</v>
      </c>
      <c r="D377" s="3">
        <v>44</v>
      </c>
    </row>
    <row r="378" spans="1:5" ht="18.5" x14ac:dyDescent="0.35">
      <c r="B378" s="3" t="s">
        <v>58</v>
      </c>
      <c r="C378" s="3">
        <v>100</v>
      </c>
      <c r="D378" s="3">
        <v>46</v>
      </c>
    </row>
    <row r="379" spans="1:5" ht="18.5" x14ac:dyDescent="0.35">
      <c r="B379" s="3" t="s">
        <v>8</v>
      </c>
      <c r="C379" s="3">
        <f>'Relig DB and Renewables'!Q13</f>
        <v>98.227999999999994</v>
      </c>
      <c r="D379" s="3">
        <v>32</v>
      </c>
    </row>
    <row r="380" spans="1:5" ht="18.5" x14ac:dyDescent="0.35">
      <c r="B380" s="3" t="s">
        <v>56</v>
      </c>
      <c r="C380" s="3">
        <f>'Relig DB and Renewables'!Q14</f>
        <v>97.013000000000005</v>
      </c>
      <c r="D380" s="3">
        <v>37</v>
      </c>
    </row>
    <row r="381" spans="1:5" ht="18.5" x14ac:dyDescent="0.35">
      <c r="B381" s="3" t="s">
        <v>1</v>
      </c>
      <c r="C381" s="3">
        <f>'Relig DB and Renewables'!Q15</f>
        <v>95.798000000000002</v>
      </c>
      <c r="D381" s="3">
        <v>57</v>
      </c>
    </row>
    <row r="382" spans="1:5" ht="18.5" x14ac:dyDescent="0.35">
      <c r="B382" s="3" t="s">
        <v>28</v>
      </c>
      <c r="C382" s="3">
        <f>'Relig DB and Renewables'!Q16</f>
        <v>94.582999999999998</v>
      </c>
      <c r="D382" s="3">
        <v>33</v>
      </c>
    </row>
    <row r="383" spans="1:5" ht="18.5" x14ac:dyDescent="0.35">
      <c r="B383" s="3" t="s">
        <v>2</v>
      </c>
      <c r="C383" s="3">
        <f>'Relig DB and Renewables'!Q17</f>
        <v>93.367999999999995</v>
      </c>
      <c r="D383" s="3">
        <v>35</v>
      </c>
    </row>
    <row r="384" spans="1:5" ht="18.5" x14ac:dyDescent="0.35">
      <c r="B384" s="3" t="s">
        <v>288</v>
      </c>
      <c r="C384" s="3">
        <f>'Relig DB and Renewables'!Q18</f>
        <v>92.153000000000006</v>
      </c>
      <c r="D384" s="3">
        <v>58</v>
      </c>
    </row>
    <row r="385" spans="2:4" ht="18.5" x14ac:dyDescent="0.35">
      <c r="B385" s="3" t="s">
        <v>5</v>
      </c>
      <c r="C385" s="3">
        <f>'Relig DB and Renewables'!Q19</f>
        <v>90.938000000000002</v>
      </c>
      <c r="D385" s="3">
        <v>26</v>
      </c>
    </row>
    <row r="386" spans="2:4" ht="18.5" x14ac:dyDescent="0.35">
      <c r="B386" s="3" t="s">
        <v>7</v>
      </c>
      <c r="C386" s="3">
        <f>'Relig DB and Renewables'!Q20</f>
        <v>89.722999999999999</v>
      </c>
      <c r="D386" s="3">
        <v>35</v>
      </c>
    </row>
    <row r="387" spans="2:4" ht="18.5" x14ac:dyDescent="0.35">
      <c r="B387" s="3" t="s">
        <v>29</v>
      </c>
      <c r="C387" s="3">
        <f>'Relig DB and Renewables'!Q21</f>
        <v>88.507999999999996</v>
      </c>
      <c r="D387" s="3">
        <v>45</v>
      </c>
    </row>
    <row r="388" spans="2:4" ht="18.5" x14ac:dyDescent="0.35">
      <c r="B388" s="3" t="s">
        <v>30</v>
      </c>
      <c r="C388" s="3">
        <f>'Relig DB and Renewables'!Q22</f>
        <v>87.293000000000006</v>
      </c>
      <c r="D388" s="3">
        <v>63</v>
      </c>
    </row>
    <row r="389" spans="2:4" ht="18.5" x14ac:dyDescent="0.35">
      <c r="B389" s="3" t="s">
        <v>31</v>
      </c>
      <c r="C389" s="3">
        <f>'Relig DB and Renewables'!Q23</f>
        <v>86.078000000000003</v>
      </c>
      <c r="D389" s="3">
        <v>73</v>
      </c>
    </row>
    <row r="390" spans="2:4" ht="18.5" x14ac:dyDescent="0.35">
      <c r="B390" s="3" t="s">
        <v>9</v>
      </c>
      <c r="C390" s="3">
        <f>'Relig DB and Renewables'!Q24</f>
        <v>84.863</v>
      </c>
      <c r="D390" s="3">
        <v>40</v>
      </c>
    </row>
    <row r="391" spans="2:4" ht="18.5" x14ac:dyDescent="0.35">
      <c r="B391" s="3" t="s">
        <v>4</v>
      </c>
      <c r="C391" s="3">
        <f>'Relig DB and Renewables'!Q25</f>
        <v>83.64800000000001</v>
      </c>
      <c r="D391" s="3">
        <v>18</v>
      </c>
    </row>
    <row r="392" spans="2:4" ht="18.5" x14ac:dyDescent="0.35">
      <c r="B392" s="3" t="s">
        <v>57</v>
      </c>
      <c r="C392" s="3">
        <f>'Relig DB and Renewables'!Q26</f>
        <v>82.433000000000007</v>
      </c>
      <c r="D392" s="3">
        <v>72</v>
      </c>
    </row>
    <row r="393" spans="2:4" ht="18.5" x14ac:dyDescent="0.35">
      <c r="B393" s="3" t="s">
        <v>10</v>
      </c>
      <c r="C393" s="3">
        <f>'Relig DB and Renewables'!Q27</f>
        <v>81.218000000000004</v>
      </c>
      <c r="D393" s="3">
        <v>32</v>
      </c>
    </row>
    <row r="394" spans="2:4" ht="18.5" x14ac:dyDescent="0.35">
      <c r="B394" s="3" t="s">
        <v>12</v>
      </c>
      <c r="C394" s="3">
        <f>'Relig DB and Renewables'!Q28</f>
        <v>80.003</v>
      </c>
      <c r="D394" s="3">
        <v>22</v>
      </c>
    </row>
    <row r="395" spans="2:4" ht="18.5" x14ac:dyDescent="0.35">
      <c r="B395" s="3" t="s">
        <v>32</v>
      </c>
      <c r="C395" s="3">
        <f>'Relig DB and Renewables'!Q29</f>
        <v>78.787999999999997</v>
      </c>
      <c r="D395" s="3">
        <v>52</v>
      </c>
    </row>
    <row r="396" spans="2:4" ht="18.5" x14ac:dyDescent="0.35">
      <c r="B396" s="3" t="s">
        <v>33</v>
      </c>
      <c r="C396" s="3">
        <f>'Relig DB and Renewables'!Q30</f>
        <v>77.573000000000008</v>
      </c>
      <c r="D396" s="3">
        <v>57</v>
      </c>
    </row>
    <row r="397" spans="2:4" ht="18.5" x14ac:dyDescent="0.35">
      <c r="B397" s="3" t="s">
        <v>109</v>
      </c>
      <c r="C397" s="3">
        <f>'Relig DB and Renewables'!Q31</f>
        <v>76.358000000000004</v>
      </c>
      <c r="D397" s="3">
        <v>52</v>
      </c>
    </row>
    <row r="398" spans="2:4" ht="18.5" x14ac:dyDescent="0.35">
      <c r="B398" s="7" t="s">
        <v>138</v>
      </c>
      <c r="C398" s="3">
        <f>'Relig DB and Renewables'!Q32</f>
        <v>75.143000000000001</v>
      </c>
      <c r="D398" s="3">
        <v>32</v>
      </c>
    </row>
    <row r="399" spans="2:4" ht="18.5" x14ac:dyDescent="0.35">
      <c r="B399" s="3" t="s">
        <v>34</v>
      </c>
      <c r="C399" s="3">
        <f>'Relig DB and Renewables'!Q33</f>
        <v>73.927999999999997</v>
      </c>
      <c r="D399" s="3">
        <v>40</v>
      </c>
    </row>
    <row r="400" spans="2:4" ht="18.5" x14ac:dyDescent="0.35">
      <c r="B400" s="7" t="s">
        <v>139</v>
      </c>
      <c r="C400" s="3">
        <f>'Relig DB and Renewables'!Q34</f>
        <v>72.713000000000008</v>
      </c>
      <c r="D400" s="3">
        <v>59</v>
      </c>
    </row>
    <row r="401" spans="2:45" ht="18.5" x14ac:dyDescent="0.35">
      <c r="B401" s="3" t="s">
        <v>11</v>
      </c>
      <c r="C401" s="3">
        <f>'Relig DB and Renewables'!Q35</f>
        <v>71.498000000000005</v>
      </c>
      <c r="D401" s="3">
        <v>73</v>
      </c>
    </row>
    <row r="402" spans="2:45" ht="18.5" x14ac:dyDescent="0.35">
      <c r="B402" s="3" t="s">
        <v>55</v>
      </c>
      <c r="C402" s="3">
        <f>'Relig DB and Renewables'!Q36</f>
        <v>70.283000000000001</v>
      </c>
      <c r="D402" s="3">
        <v>27</v>
      </c>
    </row>
    <row r="403" spans="2:45" ht="18.5" x14ac:dyDescent="0.35">
      <c r="B403" s="3" t="s">
        <v>127</v>
      </c>
      <c r="C403" s="3">
        <f>'Relig DB and Renewables'!Q37</f>
        <v>69.067999999999998</v>
      </c>
      <c r="D403" s="3">
        <v>82</v>
      </c>
    </row>
    <row r="404" spans="2:45" ht="18.5" x14ac:dyDescent="0.35">
      <c r="B404" s="3" t="s">
        <v>15</v>
      </c>
      <c r="C404" s="3">
        <f>'Relig DB and Renewables'!Q38</f>
        <v>67.853000000000009</v>
      </c>
      <c r="D404" s="3">
        <v>67</v>
      </c>
    </row>
    <row r="405" spans="2:45" ht="18.5" x14ac:dyDescent="0.35">
      <c r="B405" s="3" t="s">
        <v>121</v>
      </c>
      <c r="C405" s="3">
        <f>'Relig DB and Renewables'!Q39</f>
        <v>66.638000000000005</v>
      </c>
      <c r="D405" s="3">
        <v>70</v>
      </c>
    </row>
    <row r="406" spans="2:45" ht="18.5" x14ac:dyDescent="0.35">
      <c r="B406" s="3" t="s">
        <v>140</v>
      </c>
      <c r="C406" s="3">
        <f>'Relig DB and Renewables'!Q41</f>
        <v>64.207999999999998</v>
      </c>
      <c r="D406" s="3">
        <v>87</v>
      </c>
      <c r="G406" s="278" t="s">
        <v>426</v>
      </c>
      <c r="I406" s="219"/>
      <c r="J406" s="552" t="s">
        <v>59</v>
      </c>
      <c r="K406" s="552"/>
      <c r="L406" s="556"/>
      <c r="M406" s="552" t="s">
        <v>60</v>
      </c>
      <c r="N406" s="552"/>
      <c r="O406" s="552"/>
      <c r="P406" s="557"/>
      <c r="Q406" s="552" t="s">
        <v>61</v>
      </c>
      <c r="R406" s="552"/>
      <c r="S406" s="23"/>
      <c r="T406" s="217"/>
      <c r="U406" s="552" t="s">
        <v>346</v>
      </c>
      <c r="V406" s="552"/>
      <c r="W406" s="553"/>
      <c r="X406" s="554" t="s">
        <v>935</v>
      </c>
      <c r="Y406" s="23"/>
      <c r="AB406" s="551" t="s">
        <v>954</v>
      </c>
      <c r="AD406" s="552" t="s">
        <v>59</v>
      </c>
      <c r="AH406" s="552" t="s">
        <v>60</v>
      </c>
      <c r="AL406" s="552" t="s">
        <v>61</v>
      </c>
      <c r="AP406" s="552" t="s">
        <v>346</v>
      </c>
      <c r="AS406" s="554" t="s">
        <v>935</v>
      </c>
    </row>
    <row r="407" spans="2:45" ht="18.5" x14ac:dyDescent="0.35">
      <c r="B407" s="3" t="s">
        <v>116</v>
      </c>
      <c r="C407" s="3">
        <f>'Relig DB and Renewables'!Q42</f>
        <v>62.993000000000009</v>
      </c>
      <c r="D407" s="3">
        <v>82</v>
      </c>
      <c r="F407" s="62"/>
      <c r="G407" s="548"/>
      <c r="H407" s="549"/>
      <c r="I407" s="140"/>
      <c r="J407" s="552" t="s">
        <v>344</v>
      </c>
      <c r="K407" s="552"/>
      <c r="L407" s="558"/>
      <c r="M407" s="552" t="s">
        <v>343</v>
      </c>
      <c r="N407" s="552"/>
      <c r="O407" s="552"/>
      <c r="P407" s="559"/>
      <c r="Q407" s="552" t="s">
        <v>425</v>
      </c>
      <c r="R407" s="552"/>
      <c r="S407" s="23"/>
      <c r="T407" s="215"/>
      <c r="U407" s="552" t="s">
        <v>341</v>
      </c>
      <c r="V407" s="552"/>
      <c r="W407" s="555"/>
      <c r="X407" s="23" t="s">
        <v>945</v>
      </c>
      <c r="Y407" s="23"/>
      <c r="AB407" s="551" t="s">
        <v>774</v>
      </c>
      <c r="AD407" s="552" t="s">
        <v>344</v>
      </c>
      <c r="AH407" s="552" t="s">
        <v>343</v>
      </c>
      <c r="AL407" s="552" t="s">
        <v>425</v>
      </c>
      <c r="AP407" s="552" t="s">
        <v>341</v>
      </c>
      <c r="AS407" s="23" t="s">
        <v>945</v>
      </c>
    </row>
    <row r="408" spans="2:45" ht="18.5" x14ac:dyDescent="0.35">
      <c r="B408" s="3" t="s">
        <v>35</v>
      </c>
      <c r="C408" s="3">
        <f>'Relig DB and Renewables'!Q43</f>
        <v>61.778000000000006</v>
      </c>
      <c r="D408" s="3">
        <v>53</v>
      </c>
      <c r="I408" s="550"/>
      <c r="J408" s="550"/>
      <c r="K408" s="550"/>
      <c r="L408" s="550"/>
      <c r="M408" s="550"/>
      <c r="N408" s="550"/>
      <c r="O408" s="550"/>
      <c r="P408" s="550"/>
      <c r="Q408" s="550"/>
      <c r="R408" s="550"/>
      <c r="S408" s="550"/>
      <c r="T408" s="550"/>
      <c r="U408" s="550"/>
      <c r="V408" s="550"/>
      <c r="W408" s="550"/>
      <c r="X408" s="550"/>
      <c r="Y408" s="550"/>
    </row>
    <row r="409" spans="2:45" ht="18.5" x14ac:dyDescent="0.35">
      <c r="B409" s="3" t="s">
        <v>287</v>
      </c>
      <c r="C409" s="3">
        <f>'Relig DB and Renewables'!Q44</f>
        <v>60.563000000000002</v>
      </c>
      <c r="D409" s="3">
        <v>45</v>
      </c>
      <c r="G409" s="546" t="s">
        <v>936</v>
      </c>
    </row>
    <row r="410" spans="2:45" ht="18.5" x14ac:dyDescent="0.35">
      <c r="B410" s="3" t="s">
        <v>13</v>
      </c>
      <c r="C410" s="3">
        <f>'Relig DB and Renewables'!Q45</f>
        <v>59.347999999999999</v>
      </c>
      <c r="D410" s="3">
        <v>60</v>
      </c>
      <c r="G410" s="17" t="s">
        <v>949</v>
      </c>
      <c r="H410" s="61"/>
      <c r="I410" s="61"/>
      <c r="J410" s="61"/>
      <c r="K410" s="61"/>
    </row>
    <row r="411" spans="2:45" ht="18.5" x14ac:dyDescent="0.35">
      <c r="B411" s="3" t="s">
        <v>36</v>
      </c>
      <c r="C411" s="3">
        <f>'Relig DB and Renewables'!Q46</f>
        <v>58.132999999999996</v>
      </c>
      <c r="D411" s="3">
        <v>52</v>
      </c>
      <c r="G411" s="545" t="s">
        <v>950</v>
      </c>
      <c r="H411" s="61"/>
      <c r="I411" s="61"/>
      <c r="J411" s="61"/>
      <c r="K411" s="61"/>
    </row>
    <row r="412" spans="2:45" ht="18.5" x14ac:dyDescent="0.35">
      <c r="B412" s="3" t="s">
        <v>175</v>
      </c>
      <c r="C412" s="3">
        <f>'Relig DB and Renewables'!Q47</f>
        <v>56.918000000000006</v>
      </c>
      <c r="D412" s="3">
        <v>40</v>
      </c>
      <c r="G412" s="23" t="s">
        <v>951</v>
      </c>
    </row>
    <row r="413" spans="2:45" ht="18.5" x14ac:dyDescent="0.35">
      <c r="B413" s="7" t="s">
        <v>136</v>
      </c>
      <c r="C413" s="3">
        <f>'Relig DB and Renewables'!Q48</f>
        <v>55.703000000000003</v>
      </c>
      <c r="D413" s="3">
        <v>28</v>
      </c>
      <c r="G413" s="17" t="s">
        <v>952</v>
      </c>
      <c r="H413" s="61"/>
      <c r="I413" s="61"/>
      <c r="J413" s="61"/>
      <c r="K413" s="61"/>
    </row>
    <row r="414" spans="2:45" ht="18.5" x14ac:dyDescent="0.35">
      <c r="B414" s="3" t="s">
        <v>126</v>
      </c>
      <c r="C414" s="3">
        <f>'Relig DB and Renewables'!Q49</f>
        <v>54.488</v>
      </c>
      <c r="D414" s="3">
        <v>41</v>
      </c>
      <c r="G414" s="546" t="s">
        <v>937</v>
      </c>
    </row>
    <row r="415" spans="2:45" ht="18.5" x14ac:dyDescent="0.35">
      <c r="B415" s="3" t="s">
        <v>52</v>
      </c>
      <c r="C415" s="3">
        <f>'Relig DB and Renewables'!Q50</f>
        <v>53.273000000000003</v>
      </c>
      <c r="D415" s="3">
        <v>63</v>
      </c>
      <c r="G415" s="23" t="s">
        <v>938</v>
      </c>
    </row>
    <row r="416" spans="2:45" ht="18.5" x14ac:dyDescent="0.35">
      <c r="B416" s="3" t="s">
        <v>286</v>
      </c>
      <c r="C416" s="3">
        <f>'Relig DB and Renewables'!Q51</f>
        <v>52.058000000000007</v>
      </c>
      <c r="D416" s="3">
        <v>66</v>
      </c>
      <c r="G416" s="23" t="s">
        <v>939</v>
      </c>
    </row>
    <row r="417" spans="2:9" ht="18.5" x14ac:dyDescent="0.35">
      <c r="B417" s="3" t="s">
        <v>53</v>
      </c>
      <c r="C417" s="3">
        <f>'Relig DB and Renewables'!Q52</f>
        <v>50.843000000000004</v>
      </c>
      <c r="D417" s="3">
        <v>42</v>
      </c>
      <c r="G417" s="23" t="s">
        <v>940</v>
      </c>
    </row>
    <row r="418" spans="2:9" ht="18.5" x14ac:dyDescent="0.35">
      <c r="B418" s="3" t="s">
        <v>54</v>
      </c>
      <c r="C418" s="3">
        <f>'Relig DB and Renewables'!Q53</f>
        <v>49.628</v>
      </c>
      <c r="D418" s="3">
        <v>50</v>
      </c>
      <c r="G418" s="547" t="s">
        <v>942</v>
      </c>
    </row>
    <row r="419" spans="2:9" ht="18.5" x14ac:dyDescent="0.35">
      <c r="B419" s="3" t="s">
        <v>176</v>
      </c>
      <c r="C419" s="3">
        <f>'Relig DB and Renewables'!Q54</f>
        <v>48.412999999999997</v>
      </c>
      <c r="D419" s="3">
        <v>38</v>
      </c>
      <c r="G419" s="23" t="s">
        <v>941</v>
      </c>
    </row>
    <row r="420" spans="2:9" ht="18.5" x14ac:dyDescent="0.35">
      <c r="B420" s="3" t="s">
        <v>14</v>
      </c>
      <c r="C420" s="3">
        <f>'Relig DB and Renewables'!Q55</f>
        <v>47.198</v>
      </c>
      <c r="D420" s="3">
        <v>85</v>
      </c>
      <c r="G420" s="23" t="s">
        <v>943</v>
      </c>
    </row>
    <row r="421" spans="2:9" ht="18.5" x14ac:dyDescent="0.35">
      <c r="B421" s="3" t="s">
        <v>37</v>
      </c>
      <c r="C421" s="3">
        <f>'Relig DB and Renewables'!Q56</f>
        <v>45.983000000000004</v>
      </c>
      <c r="D421" s="3">
        <v>42</v>
      </c>
      <c r="G421" s="23" t="s">
        <v>953</v>
      </c>
    </row>
    <row r="422" spans="2:9" ht="18.5" x14ac:dyDescent="0.35">
      <c r="B422" s="3" t="s">
        <v>44</v>
      </c>
      <c r="C422" s="3">
        <f>'Relig DB and Renewables'!Q57</f>
        <v>44.768000000000001</v>
      </c>
      <c r="D422" s="3">
        <v>31</v>
      </c>
      <c r="G422" s="23" t="s">
        <v>944</v>
      </c>
    </row>
    <row r="423" spans="2:9" ht="18.5" x14ac:dyDescent="0.35">
      <c r="B423" s="3" t="s">
        <v>51</v>
      </c>
      <c r="C423" s="3">
        <f>'Relig DB and Renewables'!Q58</f>
        <v>43.552999999999997</v>
      </c>
      <c r="D423" s="3">
        <v>56</v>
      </c>
      <c r="G423" s="23" t="s">
        <v>946</v>
      </c>
    </row>
    <row r="424" spans="2:9" ht="18.5" x14ac:dyDescent="0.35">
      <c r="B424" s="7" t="s">
        <v>146</v>
      </c>
      <c r="C424" s="3">
        <f>'Relig DB and Renewables'!Q59</f>
        <v>42.338000000000001</v>
      </c>
      <c r="D424" s="3">
        <v>52</v>
      </c>
      <c r="G424" s="23" t="s">
        <v>1227</v>
      </c>
    </row>
    <row r="425" spans="2:9" ht="18.5" x14ac:dyDescent="0.35">
      <c r="B425" s="3" t="s">
        <v>45</v>
      </c>
      <c r="C425" s="3">
        <f>'Relig DB and Renewables'!Q60</f>
        <v>41.123000000000005</v>
      </c>
      <c r="D425" s="3">
        <v>54</v>
      </c>
      <c r="G425" s="23" t="s">
        <v>1228</v>
      </c>
    </row>
    <row r="426" spans="2:9" ht="18.5" x14ac:dyDescent="0.35">
      <c r="B426" s="3" t="s">
        <v>17</v>
      </c>
      <c r="C426" s="3">
        <f>'Relig DB and Renewables'!Q61</f>
        <v>39.908000000000001</v>
      </c>
      <c r="D426" s="3">
        <v>59</v>
      </c>
      <c r="G426" s="23"/>
    </row>
    <row r="427" spans="2:9" ht="18.5" x14ac:dyDescent="0.35">
      <c r="B427" s="3" t="s">
        <v>24</v>
      </c>
      <c r="C427" s="3">
        <f>'Relig DB and Renewables'!Q62</f>
        <v>38.692999999999998</v>
      </c>
      <c r="D427" s="3">
        <v>55</v>
      </c>
      <c r="G427" s="23"/>
    </row>
    <row r="428" spans="2:9" ht="18.5" x14ac:dyDescent="0.35">
      <c r="B428" s="3" t="s">
        <v>20</v>
      </c>
      <c r="C428" s="3">
        <f>'Relig DB and Renewables'!Q63</f>
        <v>37.478000000000002</v>
      </c>
      <c r="D428" s="3">
        <v>28</v>
      </c>
      <c r="G428" s="23"/>
    </row>
    <row r="429" spans="2:9" ht="18.5" x14ac:dyDescent="0.35">
      <c r="B429" s="3" t="s">
        <v>16</v>
      </c>
      <c r="C429" s="3">
        <f>'Relig DB and Renewables'!Q64</f>
        <v>36.262999999999998</v>
      </c>
      <c r="D429" s="3">
        <v>52</v>
      </c>
      <c r="G429" s="240" t="s">
        <v>934</v>
      </c>
      <c r="H429" s="18"/>
      <c r="I429" s="18"/>
    </row>
    <row r="430" spans="2:9" ht="18.5" x14ac:dyDescent="0.35">
      <c r="B430" s="3" t="s">
        <v>38</v>
      </c>
      <c r="C430" s="3">
        <f>'Relig DB and Renewables'!Q65</f>
        <v>35.048000000000002</v>
      </c>
      <c r="D430" s="3">
        <v>41</v>
      </c>
      <c r="G430" s="294" t="s">
        <v>1356</v>
      </c>
      <c r="H430" s="17"/>
      <c r="I430" s="17"/>
    </row>
    <row r="431" spans="2:9" ht="18.5" x14ac:dyDescent="0.35">
      <c r="B431" s="3" t="s">
        <v>39</v>
      </c>
      <c r="C431" s="3">
        <f>'Relig DB and Renewables'!Q66</f>
        <v>33.832999999999998</v>
      </c>
      <c r="D431" s="3">
        <v>41</v>
      </c>
      <c r="H431" s="18"/>
      <c r="I431" s="18"/>
    </row>
    <row r="432" spans="2:9" ht="18.5" x14ac:dyDescent="0.35">
      <c r="B432" s="3" t="s">
        <v>40</v>
      </c>
      <c r="C432" s="3">
        <f>'Relig DB and Renewables'!Q67</f>
        <v>32.618000000000002</v>
      </c>
      <c r="D432" s="3">
        <v>58</v>
      </c>
      <c r="H432" s="18"/>
      <c r="I432" s="18"/>
    </row>
    <row r="433" spans="2:29" ht="18.5" x14ac:dyDescent="0.35">
      <c r="B433" s="3" t="s">
        <v>18</v>
      </c>
      <c r="C433" s="3">
        <f>'Relig DB and Renewables'!Q68</f>
        <v>31.402999999999999</v>
      </c>
      <c r="D433" s="3">
        <v>33</v>
      </c>
      <c r="H433" s="18"/>
      <c r="I433" s="18"/>
    </row>
    <row r="434" spans="2:29" ht="18.5" x14ac:dyDescent="0.35">
      <c r="B434" s="3" t="s">
        <v>21</v>
      </c>
      <c r="C434" s="3">
        <f>'Relig DB and Renewables'!Q69</f>
        <v>30.188000000000002</v>
      </c>
      <c r="D434" s="3">
        <v>38</v>
      </c>
    </row>
    <row r="435" spans="2:29" ht="18.5" x14ac:dyDescent="0.35">
      <c r="B435" s="3" t="s">
        <v>19</v>
      </c>
      <c r="C435" s="3">
        <f>'Relig DB and Renewables'!Q70</f>
        <v>28.972999999999999</v>
      </c>
      <c r="D435" s="3">
        <v>70</v>
      </c>
      <c r="E435" s="15"/>
    </row>
    <row r="436" spans="2:29" ht="18.5" x14ac:dyDescent="0.35">
      <c r="B436" s="3" t="s">
        <v>23</v>
      </c>
      <c r="C436" s="3">
        <f>'Relig DB and Renewables'!Q71</f>
        <v>27.757999999999999</v>
      </c>
      <c r="D436" s="3">
        <v>38</v>
      </c>
      <c r="E436" s="23"/>
    </row>
    <row r="437" spans="2:29" ht="18.5" x14ac:dyDescent="0.35">
      <c r="B437" s="3" t="s">
        <v>41</v>
      </c>
      <c r="C437" s="3">
        <f>'Relig DB and Renewables'!Q72</f>
        <v>26.542999999999999</v>
      </c>
      <c r="D437" s="3">
        <v>33</v>
      </c>
    </row>
    <row r="438" spans="2:29" ht="18.5" x14ac:dyDescent="0.35">
      <c r="B438" s="3" t="s">
        <v>22</v>
      </c>
      <c r="C438" s="3">
        <f>'Relig DB and Renewables'!Q74</f>
        <v>24.113</v>
      </c>
      <c r="D438" s="3">
        <v>40</v>
      </c>
      <c r="G438" s="15" t="s">
        <v>1425</v>
      </c>
      <c r="H438" s="18"/>
    </row>
    <row r="439" spans="2:29" ht="18.5" x14ac:dyDescent="0.35">
      <c r="B439" s="376" t="s">
        <v>930</v>
      </c>
      <c r="C439" s="30">
        <v>84.5</v>
      </c>
      <c r="D439" s="3">
        <v>76</v>
      </c>
      <c r="G439" s="18" t="s">
        <v>1426</v>
      </c>
      <c r="H439" s="17"/>
      <c r="I439" s="17"/>
      <c r="J439" s="17"/>
      <c r="K439" s="17"/>
    </row>
    <row r="440" spans="2:29" ht="18.5" x14ac:dyDescent="0.35">
      <c r="B440" s="376" t="s">
        <v>931</v>
      </c>
      <c r="C440" s="3">
        <v>97</v>
      </c>
      <c r="D440" s="3">
        <v>75</v>
      </c>
      <c r="G440" s="18" t="s">
        <v>1428</v>
      </c>
      <c r="H440" s="18"/>
    </row>
    <row r="441" spans="2:29" ht="18.5" x14ac:dyDescent="0.35">
      <c r="B441" s="376" t="s">
        <v>932</v>
      </c>
      <c r="C441" s="3">
        <v>49.5</v>
      </c>
      <c r="D441" s="3">
        <v>73</v>
      </c>
      <c r="G441" s="18" t="s">
        <v>1427</v>
      </c>
      <c r="H441" s="18"/>
    </row>
    <row r="442" spans="2:29" ht="18.5" x14ac:dyDescent="0.35">
      <c r="B442" s="376" t="s">
        <v>1386</v>
      </c>
      <c r="C442" s="3">
        <v>65.75</v>
      </c>
      <c r="D442" s="3">
        <v>39</v>
      </c>
      <c r="G442" s="18" t="s">
        <v>1424</v>
      </c>
      <c r="H442" s="18"/>
    </row>
    <row r="445" spans="2:29" s="5" customFormat="1" ht="23.5" x14ac:dyDescent="0.35">
      <c r="B445" s="366" t="s">
        <v>335</v>
      </c>
      <c r="Q445" s="210"/>
      <c r="Y445" s="202"/>
      <c r="Z445" s="203"/>
      <c r="AA445" s="204"/>
      <c r="AB445" s="212"/>
      <c r="AC445" s="206"/>
    </row>
  </sheetData>
  <sheetProtection algorithmName="SHA-512" hashValue="W2kxWh0RVnTzx8Bo2/9XCIb7TXnxZQHALr0vIcIMmyjgLGG7ri8Wy8UBDVGdWS2u0KWd824q/INQTTGSmv5MYw==" saltValue="/OzELwcsDN0D0tAASCrEiw==" spinCount="100000" sheet="1" objects="1" scenarios="1"/>
  <hyperlinks>
    <hyperlink ref="A34" r:id="rId1" xr:uid="{1C764EF4-C498-4304-BD6A-D8C1E21552EF}"/>
    <hyperlink ref="A76" r:id="rId2" xr:uid="{A566FDA4-073B-4D6C-BF16-8E60FCD13199}"/>
    <hyperlink ref="A140" r:id="rId3" xr:uid="{64A0A056-1B86-418F-866F-54725AAF5D59}"/>
    <hyperlink ref="A141" r:id="rId4" location=" " xr:uid="{024A9ED7-FBE0-4AA5-86A7-0FF4DDD10CB9}"/>
    <hyperlink ref="A203" r:id="rId5" xr:uid="{AFAC550A-C891-4862-86EE-72F550865837}"/>
    <hyperlink ref="A108" r:id="rId6" xr:uid="{350CDF37-3FC4-4EBB-B1F9-D3C13C8A7ABE}"/>
    <hyperlink ref="A250" r:id="rId7" xr:uid="{0D66183F-30EA-49CD-8BEF-CFBA5EA3C6CE}"/>
    <hyperlink ref="A251" r:id="rId8" xr:uid="{7F7C1578-943E-4559-9F61-2F575532C515}"/>
    <hyperlink ref="A302" r:id="rId9" xr:uid="{5C5C0E08-EF52-499A-967C-5036B570D529}"/>
    <hyperlink ref="A340" r:id="rId10" xr:uid="{9F588A89-DC73-4FCF-B090-2E4A7352FDB8}"/>
    <hyperlink ref="A365" r:id="rId11" xr:uid="{188A7B81-9065-4BB5-9BD8-5C9172CE52B8}"/>
    <hyperlink ref="G430" r:id="rId12" xr:uid="{3A4C3BCA-15DD-4769-A0F4-371A51F9D2C5}"/>
  </hyperlinks>
  <pageMargins left="0.7" right="0.7" top="0.75" bottom="0.75" header="0.3" footer="0.3"/>
  <pageSetup paperSize="9" orientation="portrait" r:id="rId13"/>
  <drawing r:id="rId1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9840D-0F43-4BDD-BF1D-A35FEC59BBA0}">
  <dimension ref="A2:BG48"/>
  <sheetViews>
    <sheetView workbookViewId="0">
      <selection activeCell="A3" sqref="A3"/>
    </sheetView>
  </sheetViews>
  <sheetFormatPr defaultRowHeight="14.5" x14ac:dyDescent="0.35"/>
  <cols>
    <col min="1" max="1" width="19.36328125" customWidth="1"/>
    <col min="2" max="2" width="16.08984375" customWidth="1"/>
    <col min="3" max="3" width="12.7265625" customWidth="1"/>
    <col min="4" max="4" width="12.81640625" customWidth="1"/>
    <col min="5" max="5" width="12.7265625" customWidth="1"/>
    <col min="6" max="6" width="12.1796875" customWidth="1"/>
    <col min="7" max="7" width="11.81640625" customWidth="1"/>
  </cols>
  <sheetData>
    <row r="2" spans="1:59" ht="26" x14ac:dyDescent="0.35">
      <c r="A2" s="5"/>
      <c r="B2" s="201" t="s">
        <v>1297</v>
      </c>
      <c r="C2" s="5"/>
      <c r="D2" s="5"/>
      <c r="E2" s="5"/>
      <c r="F2" s="5"/>
      <c r="G2" s="5"/>
      <c r="H2" s="5"/>
      <c r="I2" s="5"/>
      <c r="J2" s="5"/>
      <c r="K2" s="11"/>
      <c r="L2" s="11"/>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row>
    <row r="3" spans="1:59" ht="15.5" x14ac:dyDescent="0.35">
      <c r="B3" s="483" t="s">
        <v>616</v>
      </c>
      <c r="C3" s="484"/>
      <c r="D3" s="484"/>
      <c r="E3" s="244"/>
      <c r="F3" s="29" t="s">
        <v>1229</v>
      </c>
    </row>
    <row r="4" spans="1:59" ht="18.5" x14ac:dyDescent="0.35">
      <c r="A4" s="5"/>
      <c r="B4" s="210" t="s">
        <v>981</v>
      </c>
      <c r="C4" s="5"/>
      <c r="D4" s="5"/>
      <c r="E4" s="5"/>
      <c r="F4" s="5"/>
      <c r="G4" s="5"/>
      <c r="H4" s="5"/>
      <c r="I4" s="5"/>
      <c r="J4" s="5"/>
      <c r="K4" s="5"/>
      <c r="L4" s="5"/>
      <c r="M4" s="5"/>
      <c r="N4" s="5"/>
      <c r="O4" s="5"/>
      <c r="P4" s="5"/>
      <c r="Q4" s="5"/>
      <c r="R4" s="5"/>
      <c r="S4" s="5"/>
      <c r="T4" s="5"/>
      <c r="U4" s="5"/>
      <c r="V4" s="5"/>
      <c r="W4" s="5"/>
      <c r="X4" s="5"/>
      <c r="Y4" s="202"/>
      <c r="Z4" s="203"/>
      <c r="AA4" s="204"/>
      <c r="AB4" s="205"/>
      <c r="AC4" s="206"/>
      <c r="AD4" s="5"/>
      <c r="AE4" s="5"/>
      <c r="AF4" s="5"/>
      <c r="AG4" s="5"/>
      <c r="AH4" s="5"/>
      <c r="AI4" s="5"/>
      <c r="AJ4" s="5"/>
      <c r="AK4" s="5"/>
      <c r="AL4" s="5"/>
      <c r="AM4" s="5"/>
      <c r="AN4" s="5"/>
      <c r="AO4" s="5"/>
      <c r="AP4" s="5"/>
      <c r="AQ4" s="5"/>
      <c r="AR4" s="5"/>
      <c r="AS4" s="207"/>
      <c r="AT4" s="203"/>
      <c r="AU4" s="204"/>
      <c r="AV4" s="205"/>
      <c r="AW4" s="208"/>
      <c r="AX4" s="5"/>
      <c r="AY4" s="5"/>
      <c r="AZ4" s="209"/>
      <c r="BA4" s="5"/>
      <c r="BB4" s="5"/>
      <c r="BC4" s="209"/>
      <c r="BD4" s="209"/>
      <c r="BE4" s="5"/>
      <c r="BF4" s="208"/>
      <c r="BG4" s="5"/>
    </row>
    <row r="5" spans="1:59" x14ac:dyDescent="0.35">
      <c r="B5" s="23"/>
    </row>
    <row r="7" spans="1:59" ht="139.5" customHeight="1" x14ac:dyDescent="0.35">
      <c r="A7" s="109" t="s">
        <v>980</v>
      </c>
      <c r="B7" s="249" t="s">
        <v>955</v>
      </c>
      <c r="C7" s="249" t="s">
        <v>957</v>
      </c>
      <c r="D7" s="249" t="s">
        <v>956</v>
      </c>
      <c r="E7" s="249" t="s">
        <v>958</v>
      </c>
      <c r="F7" s="249" t="s">
        <v>959</v>
      </c>
      <c r="G7" s="249" t="s">
        <v>986</v>
      </c>
      <c r="I7" s="562" t="s">
        <v>997</v>
      </c>
      <c r="W7" t="s">
        <v>998</v>
      </c>
    </row>
    <row r="8" spans="1:59" ht="18.5" x14ac:dyDescent="0.35">
      <c r="B8" s="3" t="s">
        <v>1250</v>
      </c>
      <c r="C8" s="167">
        <f>100*('Main Trends'!K8)^2</f>
        <v>87.436749094186979</v>
      </c>
      <c r="D8" s="3" t="s">
        <v>960</v>
      </c>
      <c r="E8" s="3">
        <v>21</v>
      </c>
      <c r="F8" s="3">
        <v>0</v>
      </c>
      <c r="G8" s="3">
        <v>0</v>
      </c>
    </row>
    <row r="9" spans="1:59" ht="18.5" x14ac:dyDescent="0.35">
      <c r="B9" s="3" t="s">
        <v>1249</v>
      </c>
      <c r="C9" s="167">
        <f>100*('Main Trends'!J218)^2</f>
        <v>45.261049701093079</v>
      </c>
      <c r="D9" s="3" t="s">
        <v>961</v>
      </c>
      <c r="E9" s="3">
        <v>15</v>
      </c>
      <c r="F9" s="3">
        <v>0</v>
      </c>
      <c r="G9" s="3">
        <v>0</v>
      </c>
    </row>
    <row r="10" spans="1:59" ht="18.5" x14ac:dyDescent="0.35">
      <c r="B10" s="3" t="s">
        <v>1248</v>
      </c>
      <c r="C10" s="167">
        <f>100*('Main Trends'!J258)^2</f>
        <v>66.009794581475759</v>
      </c>
      <c r="D10" s="3" t="s">
        <v>962</v>
      </c>
      <c r="E10" s="3">
        <v>10</v>
      </c>
      <c r="F10" s="3">
        <v>0</v>
      </c>
      <c r="G10" s="3">
        <v>0</v>
      </c>
    </row>
    <row r="11" spans="1:59" ht="18.5" x14ac:dyDescent="0.35">
      <c r="B11" s="3" t="s">
        <v>1382</v>
      </c>
      <c r="C11" s="167">
        <f>100*('Main Trends'!K42)^2</f>
        <v>79.66508991113804</v>
      </c>
      <c r="D11" s="3" t="s">
        <v>963</v>
      </c>
      <c r="E11" s="3">
        <v>6</v>
      </c>
      <c r="F11" s="3">
        <v>29</v>
      </c>
      <c r="G11" s="3">
        <v>0</v>
      </c>
    </row>
    <row r="12" spans="1:59" ht="18.5" x14ac:dyDescent="0.35">
      <c r="B12" s="3" t="s">
        <v>1247</v>
      </c>
      <c r="C12" s="167">
        <f>100*('WA1+O2 and WC37'!K93)^2</f>
        <v>49.088706990700913</v>
      </c>
      <c r="D12" s="3" t="s">
        <v>964</v>
      </c>
      <c r="E12" s="3">
        <v>9</v>
      </c>
      <c r="F12" s="3">
        <v>0</v>
      </c>
      <c r="G12" s="3">
        <v>0</v>
      </c>
    </row>
    <row r="13" spans="1:59" ht="18.5" x14ac:dyDescent="0.35">
      <c r="B13" s="3" t="s">
        <v>1381</v>
      </c>
      <c r="C13" s="167">
        <f>100*('Main Trends'!M113)^2</f>
        <v>32.576659129705376</v>
      </c>
      <c r="D13" s="3" t="s">
        <v>965</v>
      </c>
      <c r="E13" s="3">
        <v>10</v>
      </c>
      <c r="F13" s="3">
        <v>0</v>
      </c>
      <c r="G13" s="3">
        <v>0</v>
      </c>
    </row>
    <row r="14" spans="1:59" ht="18.5" x14ac:dyDescent="0.35">
      <c r="B14" s="3" t="s">
        <v>1246</v>
      </c>
      <c r="C14" s="167">
        <f>100*('Main Trends'!K363)^2</f>
        <v>58.409887874302825</v>
      </c>
      <c r="D14" s="3" t="s">
        <v>966</v>
      </c>
      <c r="E14" s="3">
        <v>37</v>
      </c>
      <c r="F14" s="3">
        <v>0</v>
      </c>
      <c r="G14" s="3">
        <v>0</v>
      </c>
    </row>
    <row r="15" spans="1:59" ht="18.5" x14ac:dyDescent="0.35">
      <c r="B15" s="3" t="s">
        <v>1377</v>
      </c>
      <c r="C15" s="167">
        <f>100*('WA1+O2 and WC37'!M47)^2</f>
        <v>58.522786493548764</v>
      </c>
      <c r="D15" s="3" t="s">
        <v>967</v>
      </c>
      <c r="E15" s="3">
        <v>38</v>
      </c>
      <c r="F15" s="3">
        <v>0</v>
      </c>
      <c r="G15" s="3">
        <v>0</v>
      </c>
    </row>
    <row r="16" spans="1:59" ht="18.5" x14ac:dyDescent="0.35">
      <c r="B16" s="3" t="s">
        <v>1378</v>
      </c>
      <c r="C16" s="167">
        <f>100*('Main Trends'!M150)^2</f>
        <v>72.097689390823078</v>
      </c>
      <c r="D16" s="3" t="s">
        <v>968</v>
      </c>
      <c r="E16" s="3">
        <v>24</v>
      </c>
      <c r="F16" s="3">
        <v>0</v>
      </c>
      <c r="G16" s="3">
        <v>0</v>
      </c>
    </row>
    <row r="17" spans="1:7" ht="18.5" x14ac:dyDescent="0.35">
      <c r="B17" s="3" t="s">
        <v>1245</v>
      </c>
      <c r="C17" s="167">
        <f>100*('Main Trends'!AD8)^2</f>
        <v>78.512274245475851</v>
      </c>
      <c r="D17" s="3" t="s">
        <v>969</v>
      </c>
      <c r="E17" s="3">
        <v>15</v>
      </c>
      <c r="F17" s="3">
        <v>0</v>
      </c>
      <c r="G17" s="3">
        <v>0</v>
      </c>
    </row>
    <row r="18" spans="1:7" ht="18.5" x14ac:dyDescent="0.35">
      <c r="B18" s="3" t="s">
        <v>1390</v>
      </c>
      <c r="C18" s="167">
        <f>100*('Main Trends'!AD42)^2</f>
        <v>60.738705230299331</v>
      </c>
      <c r="D18" s="3" t="s">
        <v>970</v>
      </c>
      <c r="E18" s="3">
        <v>15</v>
      </c>
      <c r="F18" s="3">
        <v>0</v>
      </c>
      <c r="G18" s="3">
        <v>0</v>
      </c>
    </row>
    <row r="19" spans="1:7" ht="18.5" x14ac:dyDescent="0.35">
      <c r="B19" s="3" t="s">
        <v>1244</v>
      </c>
      <c r="C19" s="167">
        <f>100*(Extra!G74)^2</f>
        <v>54.947921830230364</v>
      </c>
      <c r="D19" s="3" t="s">
        <v>971</v>
      </c>
      <c r="E19" s="3">
        <v>12</v>
      </c>
      <c r="F19" s="3">
        <v>0</v>
      </c>
      <c r="G19" s="3">
        <v>0</v>
      </c>
    </row>
    <row r="20" spans="1:7" ht="18.5" x14ac:dyDescent="0.35">
      <c r="B20" s="3" t="s">
        <v>982</v>
      </c>
      <c r="C20" s="167">
        <f>100*(Extra!G39)^2</f>
        <v>34.461001424154944</v>
      </c>
      <c r="D20" s="3" t="s">
        <v>972</v>
      </c>
      <c r="E20" s="3">
        <v>11</v>
      </c>
      <c r="F20" s="3">
        <v>0</v>
      </c>
      <c r="G20" s="3">
        <v>0</v>
      </c>
    </row>
    <row r="21" spans="1:7" ht="18.5" x14ac:dyDescent="0.35">
      <c r="B21" s="3" t="s">
        <v>1383</v>
      </c>
      <c r="C21" s="167">
        <f>100*(Extra!J148)^2</f>
        <v>59.325158498443585</v>
      </c>
      <c r="D21" s="3" t="s">
        <v>973</v>
      </c>
      <c r="E21" s="3">
        <v>10</v>
      </c>
      <c r="F21" s="3">
        <v>0</v>
      </c>
      <c r="G21" s="3">
        <v>0</v>
      </c>
    </row>
    <row r="22" spans="1:7" ht="18.5" x14ac:dyDescent="0.35">
      <c r="B22" s="3" t="s">
        <v>1384</v>
      </c>
      <c r="C22" s="167">
        <f>100*(Extra!J149)^2</f>
        <v>58.998358141205841</v>
      </c>
      <c r="D22" s="3" t="s">
        <v>974</v>
      </c>
      <c r="E22" s="3">
        <v>7</v>
      </c>
      <c r="F22" s="3">
        <v>11</v>
      </c>
      <c r="G22" s="3">
        <v>0</v>
      </c>
    </row>
    <row r="23" spans="1:7" ht="18.5" x14ac:dyDescent="0.35">
      <c r="B23" s="3" t="s">
        <v>983</v>
      </c>
      <c r="C23" s="167">
        <f>100*(Extra!G248)^2</f>
        <v>41.327752316085608</v>
      </c>
      <c r="D23" s="3" t="s">
        <v>975</v>
      </c>
      <c r="E23" s="3">
        <v>7</v>
      </c>
      <c r="F23" s="3">
        <v>0</v>
      </c>
      <c r="G23" s="3">
        <v>0</v>
      </c>
    </row>
    <row r="24" spans="1:7" ht="18.5" x14ac:dyDescent="0.35">
      <c r="B24" s="3" t="s">
        <v>984</v>
      </c>
      <c r="C24" s="167">
        <f>100*(Extra!J201)^2</f>
        <v>52.735805592090067</v>
      </c>
      <c r="D24" s="3" t="s">
        <v>976</v>
      </c>
      <c r="E24" s="3">
        <v>4</v>
      </c>
      <c r="F24" s="3">
        <v>7</v>
      </c>
      <c r="G24" s="3">
        <v>0</v>
      </c>
    </row>
    <row r="25" spans="1:7" ht="18.5" x14ac:dyDescent="0.35">
      <c r="B25" s="3" t="s">
        <v>1379</v>
      </c>
      <c r="C25" s="167">
        <f>100*('XR &amp; CSW'!B78)^2</f>
        <v>74.991542341809435</v>
      </c>
      <c r="D25" s="3" t="s">
        <v>977</v>
      </c>
      <c r="E25" s="3">
        <v>22</v>
      </c>
      <c r="F25" s="3">
        <v>0</v>
      </c>
      <c r="G25" s="3">
        <v>0</v>
      </c>
    </row>
    <row r="26" spans="1:7" ht="18.5" x14ac:dyDescent="0.35">
      <c r="B26" s="3" t="s">
        <v>1380</v>
      </c>
      <c r="C26" s="167">
        <f>100*('XR &amp; CSW'!B124)^2</f>
        <v>63.77361331914063</v>
      </c>
      <c r="D26" s="3" t="s">
        <v>978</v>
      </c>
      <c r="E26" s="3">
        <v>14</v>
      </c>
      <c r="F26" s="3">
        <v>0</v>
      </c>
      <c r="G26" s="3">
        <v>0</v>
      </c>
    </row>
    <row r="27" spans="1:7" ht="18.5" x14ac:dyDescent="0.35">
      <c r="B27" s="3" t="s">
        <v>1243</v>
      </c>
      <c r="C27" s="167">
        <f>100*('Relig DB and Renewables'!M360)^2</f>
        <v>42.115877832567037</v>
      </c>
      <c r="D27" s="3" t="s">
        <v>979</v>
      </c>
      <c r="E27" s="3">
        <v>11</v>
      </c>
      <c r="F27" s="3">
        <v>0</v>
      </c>
      <c r="G27" s="3">
        <v>0</v>
      </c>
    </row>
    <row r="28" spans="1:7" ht="18.5" x14ac:dyDescent="0.35">
      <c r="A28" s="236" t="s">
        <v>985</v>
      </c>
      <c r="B28" s="3"/>
      <c r="C28" s="3"/>
      <c r="D28" s="3"/>
      <c r="E28" s="3"/>
      <c r="F28" s="3"/>
    </row>
    <row r="29" spans="1:7" ht="18.5" x14ac:dyDescent="0.35">
      <c r="B29" s="3" t="s">
        <v>960</v>
      </c>
      <c r="C29" s="3">
        <v>21</v>
      </c>
      <c r="E29" s="3"/>
      <c r="F29" s="3"/>
      <c r="G29" s="3">
        <v>0</v>
      </c>
    </row>
    <row r="30" spans="1:7" ht="18.5" x14ac:dyDescent="0.35">
      <c r="B30" s="3" t="s">
        <v>961</v>
      </c>
      <c r="C30" s="3">
        <v>15</v>
      </c>
      <c r="E30" s="3"/>
      <c r="F30" s="3"/>
      <c r="G30" s="3">
        <v>0</v>
      </c>
    </row>
    <row r="31" spans="1:7" ht="18.5" x14ac:dyDescent="0.35">
      <c r="B31" s="3" t="s">
        <v>962</v>
      </c>
      <c r="C31" s="3">
        <v>10</v>
      </c>
      <c r="E31" s="3"/>
      <c r="F31" s="3"/>
      <c r="G31" s="3">
        <v>0</v>
      </c>
    </row>
    <row r="32" spans="1:7" ht="18.5" x14ac:dyDescent="0.35">
      <c r="B32" s="3" t="s">
        <v>963</v>
      </c>
      <c r="C32" s="3">
        <v>6</v>
      </c>
      <c r="E32" s="3"/>
      <c r="F32" s="3"/>
      <c r="G32" s="3">
        <v>29</v>
      </c>
    </row>
    <row r="33" spans="2:7" ht="18.5" x14ac:dyDescent="0.35">
      <c r="B33" s="3" t="s">
        <v>964</v>
      </c>
      <c r="C33" s="3">
        <v>9</v>
      </c>
      <c r="E33" s="3"/>
      <c r="F33" s="3"/>
      <c r="G33" s="3">
        <v>0</v>
      </c>
    </row>
    <row r="34" spans="2:7" ht="18.5" x14ac:dyDescent="0.35">
      <c r="B34" s="3" t="s">
        <v>965</v>
      </c>
      <c r="C34" s="3">
        <v>10</v>
      </c>
      <c r="E34" s="3"/>
      <c r="F34" s="3"/>
      <c r="G34" s="3">
        <v>0</v>
      </c>
    </row>
    <row r="35" spans="2:7" ht="18.5" x14ac:dyDescent="0.35">
      <c r="B35" s="3" t="s">
        <v>966</v>
      </c>
      <c r="C35" s="3">
        <v>37</v>
      </c>
      <c r="E35" s="3"/>
      <c r="F35" s="3"/>
      <c r="G35" s="3">
        <v>0</v>
      </c>
    </row>
    <row r="36" spans="2:7" ht="18.5" x14ac:dyDescent="0.35">
      <c r="B36" s="3" t="s">
        <v>967</v>
      </c>
      <c r="C36" s="3">
        <v>38</v>
      </c>
      <c r="E36" s="3"/>
      <c r="F36" s="3"/>
      <c r="G36" s="3">
        <v>0</v>
      </c>
    </row>
    <row r="37" spans="2:7" ht="18.5" x14ac:dyDescent="0.35">
      <c r="B37" s="3" t="s">
        <v>968</v>
      </c>
      <c r="C37" s="3">
        <v>24</v>
      </c>
      <c r="E37" s="3"/>
      <c r="F37" s="3"/>
      <c r="G37" s="3">
        <v>0</v>
      </c>
    </row>
    <row r="38" spans="2:7" ht="18.5" x14ac:dyDescent="0.35">
      <c r="B38" s="3" t="s">
        <v>969</v>
      </c>
      <c r="C38" s="3">
        <v>15</v>
      </c>
      <c r="E38" s="3"/>
      <c r="F38" s="3"/>
      <c r="G38" s="3">
        <v>0</v>
      </c>
    </row>
    <row r="39" spans="2:7" ht="18.5" x14ac:dyDescent="0.35">
      <c r="B39" s="3" t="s">
        <v>970</v>
      </c>
      <c r="C39" s="3">
        <v>15</v>
      </c>
      <c r="E39" s="3"/>
      <c r="F39" s="3"/>
      <c r="G39" s="3">
        <v>0</v>
      </c>
    </row>
    <row r="40" spans="2:7" ht="18.5" x14ac:dyDescent="0.35">
      <c r="B40" s="3" t="s">
        <v>971</v>
      </c>
      <c r="C40" s="3">
        <v>12</v>
      </c>
      <c r="E40" s="3"/>
      <c r="F40" s="3"/>
      <c r="G40" s="3">
        <v>0</v>
      </c>
    </row>
    <row r="41" spans="2:7" ht="18.5" x14ac:dyDescent="0.35">
      <c r="B41" s="3" t="s">
        <v>972</v>
      </c>
      <c r="C41" s="3">
        <v>11</v>
      </c>
      <c r="E41" s="3"/>
      <c r="F41" s="3"/>
      <c r="G41" s="3">
        <v>0</v>
      </c>
    </row>
    <row r="42" spans="2:7" ht="18.5" x14ac:dyDescent="0.35">
      <c r="B42" s="3" t="s">
        <v>973</v>
      </c>
      <c r="C42" s="3">
        <v>10</v>
      </c>
      <c r="E42" s="3"/>
      <c r="F42" s="3"/>
      <c r="G42" s="3">
        <v>0</v>
      </c>
    </row>
    <row r="43" spans="2:7" ht="18.5" x14ac:dyDescent="0.35">
      <c r="B43" s="3" t="s">
        <v>974</v>
      </c>
      <c r="C43" s="3">
        <v>7</v>
      </c>
      <c r="G43" s="3">
        <v>11</v>
      </c>
    </row>
    <row r="44" spans="2:7" ht="18.5" x14ac:dyDescent="0.35">
      <c r="B44" s="3" t="s">
        <v>975</v>
      </c>
      <c r="C44" s="3">
        <v>7</v>
      </c>
      <c r="G44" s="3">
        <v>0</v>
      </c>
    </row>
    <row r="45" spans="2:7" ht="18.5" x14ac:dyDescent="0.35">
      <c r="B45" s="3" t="s">
        <v>976</v>
      </c>
      <c r="C45" s="3">
        <v>4</v>
      </c>
      <c r="G45" s="3">
        <v>7</v>
      </c>
    </row>
    <row r="46" spans="2:7" ht="18.5" x14ac:dyDescent="0.35">
      <c r="B46" s="3" t="s">
        <v>977</v>
      </c>
      <c r="C46" s="3">
        <v>22</v>
      </c>
      <c r="G46" s="3">
        <v>0</v>
      </c>
    </row>
    <row r="47" spans="2:7" ht="18.5" x14ac:dyDescent="0.35">
      <c r="B47" s="3" t="s">
        <v>978</v>
      </c>
      <c r="C47" s="3">
        <v>14</v>
      </c>
      <c r="G47" s="3">
        <v>0</v>
      </c>
    </row>
    <row r="48" spans="2:7" ht="18.5" x14ac:dyDescent="0.35">
      <c r="B48" s="3" t="s">
        <v>979</v>
      </c>
      <c r="C48" s="3">
        <v>11</v>
      </c>
      <c r="G48" s="3">
        <v>0</v>
      </c>
    </row>
  </sheetData>
  <sheetProtection algorithmName="SHA-512" hashValue="mdeO4nHdqB0zVbu5nYDFLy+TOE+mfpPmxo3pDNTdTwmYn346R9un5v3CuPRhHbJAwHnq9r3o60mj9EdW9O5U+w==" saltValue="XL/acnjypxkvTW61fjEZkQ==" spinCount="100000" sheet="1" objects="1" scenarios="1"/>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7612D-B45A-4A87-A8ED-45128ABCB6B3}">
  <dimension ref="A2:BG448"/>
  <sheetViews>
    <sheetView zoomScaleNormal="100" workbookViewId="0">
      <selection activeCell="A3" sqref="A3"/>
    </sheetView>
  </sheetViews>
  <sheetFormatPr defaultRowHeight="14.5" x14ac:dyDescent="0.35"/>
  <cols>
    <col min="1" max="1" width="20.36328125" customWidth="1"/>
    <col min="2" max="2" width="16.453125" customWidth="1"/>
    <col min="3" max="3" width="11.81640625" customWidth="1"/>
    <col min="4" max="4" width="11.36328125" customWidth="1"/>
    <col min="5" max="5" width="11.7265625" customWidth="1"/>
    <col min="6" max="6" width="11" customWidth="1"/>
    <col min="10" max="10" width="17.54296875" bestFit="1" customWidth="1"/>
  </cols>
  <sheetData>
    <row r="2" spans="1:59" ht="26" x14ac:dyDescent="0.35">
      <c r="A2" s="5"/>
      <c r="B2" s="201" t="s">
        <v>1297</v>
      </c>
      <c r="C2" s="5"/>
      <c r="D2" s="5"/>
      <c r="E2" s="5"/>
      <c r="F2" s="5"/>
      <c r="G2" s="5"/>
      <c r="H2" s="5"/>
      <c r="I2" s="5"/>
      <c r="J2" s="5"/>
      <c r="K2" s="11"/>
      <c r="L2" s="11"/>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row>
    <row r="3" spans="1:59" ht="15.5" x14ac:dyDescent="0.35">
      <c r="B3" s="483" t="s">
        <v>616</v>
      </c>
      <c r="C3" s="484"/>
      <c r="D3" s="484"/>
      <c r="E3" s="244"/>
      <c r="F3" s="29" t="s">
        <v>1229</v>
      </c>
    </row>
    <row r="4" spans="1:59" ht="18.5" x14ac:dyDescent="0.35">
      <c r="A4" s="5"/>
      <c r="B4" s="210" t="s">
        <v>912</v>
      </c>
      <c r="C4" s="5"/>
      <c r="D4" s="5"/>
      <c r="E4" s="5"/>
      <c r="F4" s="5"/>
      <c r="G4" s="5"/>
      <c r="H4" s="5"/>
      <c r="I4" s="5"/>
      <c r="J4" s="5"/>
      <c r="K4" s="5"/>
      <c r="L4" s="5"/>
      <c r="M4" s="5"/>
      <c r="N4" s="5"/>
      <c r="O4" s="5"/>
      <c r="P4" s="5"/>
      <c r="Q4" s="5"/>
      <c r="R4" s="5"/>
      <c r="S4" s="5"/>
      <c r="T4" s="5"/>
      <c r="U4" s="5"/>
      <c r="V4" s="5"/>
      <c r="W4" s="5"/>
      <c r="X4" s="5"/>
      <c r="Y4" s="202"/>
      <c r="Z4" s="203"/>
      <c r="AA4" s="204"/>
      <c r="AB4" s="205"/>
      <c r="AC4" s="206"/>
      <c r="AD4" s="5"/>
      <c r="AE4" s="5"/>
      <c r="AF4" s="5"/>
      <c r="AG4" s="5"/>
      <c r="AH4" s="5"/>
      <c r="AI4" s="5"/>
      <c r="AJ4" s="5"/>
      <c r="AK4" s="5"/>
      <c r="AL4" s="5"/>
      <c r="AM4" s="5"/>
      <c r="AN4" s="5"/>
      <c r="AO4" s="5"/>
      <c r="AP4" s="5"/>
      <c r="AQ4" s="5"/>
      <c r="AR4" s="5"/>
      <c r="AS4" s="207"/>
      <c r="AT4" s="203"/>
      <c r="AU4" s="204"/>
      <c r="AV4" s="205"/>
      <c r="AW4" s="208"/>
      <c r="AX4" s="5"/>
      <c r="AY4" s="5"/>
      <c r="AZ4" s="209"/>
      <c r="BA4" s="5"/>
      <c r="BB4" s="5"/>
      <c r="BC4" s="209"/>
      <c r="BD4" s="209"/>
      <c r="BE4" s="5"/>
      <c r="BF4" s="208"/>
      <c r="BG4" s="5"/>
    </row>
    <row r="7" spans="1:59" ht="94" x14ac:dyDescent="0.35">
      <c r="A7" s="295" t="s">
        <v>896</v>
      </c>
      <c r="B7" s="247" t="s">
        <v>0</v>
      </c>
      <c r="C7" s="493" t="s">
        <v>382</v>
      </c>
      <c r="D7" s="541" t="s">
        <v>886</v>
      </c>
      <c r="E7" s="540" t="s">
        <v>881</v>
      </c>
      <c r="F7" s="531" t="s">
        <v>885</v>
      </c>
      <c r="G7" s="560" t="s">
        <v>988</v>
      </c>
      <c r="P7" s="561" t="s">
        <v>987</v>
      </c>
    </row>
    <row r="8" spans="1:59" ht="18.5" x14ac:dyDescent="0.35">
      <c r="B8" s="376" t="s">
        <v>51</v>
      </c>
      <c r="C8" s="30">
        <f>'Relig DB and Renewables'!Q58</f>
        <v>43.552999999999997</v>
      </c>
      <c r="D8" s="3">
        <v>34</v>
      </c>
      <c r="E8" s="3">
        <v>82</v>
      </c>
      <c r="F8" s="3">
        <v>34</v>
      </c>
    </row>
    <row r="9" spans="1:59" ht="18.5" x14ac:dyDescent="0.35">
      <c r="B9" s="376" t="s">
        <v>40</v>
      </c>
      <c r="C9" s="30">
        <f>'Relig DB and Renewables'!Q67</f>
        <v>32.618000000000002</v>
      </c>
      <c r="D9" s="3">
        <v>8</v>
      </c>
      <c r="E9" s="3">
        <v>55</v>
      </c>
      <c r="F9" s="3">
        <v>26</v>
      </c>
    </row>
    <row r="10" spans="1:59" ht="18.5" x14ac:dyDescent="0.35">
      <c r="B10" s="376" t="s">
        <v>45</v>
      </c>
      <c r="C10" s="30">
        <f>'Relig DB and Renewables'!Q60</f>
        <v>41.123000000000005</v>
      </c>
      <c r="D10" s="3">
        <v>41</v>
      </c>
      <c r="E10" s="3">
        <v>84</v>
      </c>
      <c r="F10" s="3">
        <v>45</v>
      </c>
    </row>
    <row r="11" spans="1:59" ht="18.5" x14ac:dyDescent="0.35">
      <c r="B11" s="376" t="s">
        <v>24</v>
      </c>
      <c r="C11" s="30">
        <f>'Relig DB and Renewables'!Q62</f>
        <v>38.692999999999998</v>
      </c>
      <c r="D11" s="3">
        <v>30</v>
      </c>
      <c r="E11" s="3">
        <v>79</v>
      </c>
      <c r="F11" s="3">
        <v>37</v>
      </c>
    </row>
    <row r="12" spans="1:59" ht="18.5" x14ac:dyDescent="0.35">
      <c r="B12" s="376" t="s">
        <v>16</v>
      </c>
      <c r="C12" s="30">
        <f>'Relig DB and Renewables'!Q64</f>
        <v>36.262999999999998</v>
      </c>
      <c r="D12" s="3">
        <v>39</v>
      </c>
      <c r="E12" s="3">
        <v>79</v>
      </c>
      <c r="F12" s="3">
        <v>34</v>
      </c>
    </row>
    <row r="13" spans="1:59" ht="18.5" x14ac:dyDescent="0.35">
      <c r="B13" s="376" t="s">
        <v>22</v>
      </c>
      <c r="C13" s="30">
        <f>'Relig DB and Renewables'!Q74</f>
        <v>24.113</v>
      </c>
      <c r="D13" s="3">
        <v>36</v>
      </c>
      <c r="E13" s="3">
        <v>85</v>
      </c>
      <c r="F13" s="3">
        <v>15</v>
      </c>
    </row>
    <row r="14" spans="1:59" ht="18.5" x14ac:dyDescent="0.35">
      <c r="B14" s="376" t="s">
        <v>14</v>
      </c>
      <c r="C14" s="30">
        <f>'Relig DB and Renewables'!Q55</f>
        <v>47.198</v>
      </c>
      <c r="D14" s="3">
        <v>49</v>
      </c>
      <c r="E14" s="3">
        <v>91</v>
      </c>
      <c r="F14" s="3">
        <v>46</v>
      </c>
    </row>
    <row r="15" spans="1:59" ht="18.5" x14ac:dyDescent="0.35">
      <c r="B15" s="376" t="s">
        <v>15</v>
      </c>
      <c r="C15" s="30">
        <f>'Relig DB and Renewables'!Q38</f>
        <v>67.853000000000009</v>
      </c>
      <c r="D15" s="3">
        <v>54</v>
      </c>
      <c r="E15" s="3">
        <v>93</v>
      </c>
      <c r="F15" s="3">
        <v>42</v>
      </c>
    </row>
    <row r="16" spans="1:59" ht="18.5" x14ac:dyDescent="0.35">
      <c r="B16" s="376" t="s">
        <v>13</v>
      </c>
      <c r="C16" s="30">
        <f>'Relig DB and Renewables'!Q45</f>
        <v>59.347999999999999</v>
      </c>
      <c r="D16" s="3">
        <v>21</v>
      </c>
      <c r="E16" s="3">
        <v>69</v>
      </c>
      <c r="F16" s="3">
        <v>28</v>
      </c>
    </row>
    <row r="17" spans="1:6" ht="18.5" x14ac:dyDescent="0.35">
      <c r="B17" s="376" t="s">
        <v>50</v>
      </c>
      <c r="C17" s="30">
        <f>'Relig DB and Renewables'!Q70</f>
        <v>28.972999999999999</v>
      </c>
      <c r="D17" s="3">
        <v>43</v>
      </c>
      <c r="E17" s="3">
        <v>84</v>
      </c>
      <c r="F17" s="3">
        <v>37</v>
      </c>
    </row>
    <row r="18" spans="1:6" ht="18.5" x14ac:dyDescent="0.35">
      <c r="B18" s="376" t="s">
        <v>39</v>
      </c>
      <c r="C18" s="30">
        <f>'Relig DB and Renewables'!Q66</f>
        <v>33.832999999999998</v>
      </c>
      <c r="D18" s="3">
        <v>20</v>
      </c>
      <c r="E18" s="3">
        <v>69</v>
      </c>
      <c r="F18" s="3">
        <v>16</v>
      </c>
    </row>
    <row r="19" spans="1:6" ht="18.5" x14ac:dyDescent="0.35">
      <c r="B19" s="376" t="s">
        <v>38</v>
      </c>
      <c r="C19" s="30">
        <f>'Relig DB and Renewables'!Q65</f>
        <v>35.048000000000002</v>
      </c>
      <c r="D19" s="3">
        <v>30</v>
      </c>
      <c r="E19" s="3">
        <v>72</v>
      </c>
      <c r="F19" s="3">
        <v>29</v>
      </c>
    </row>
    <row r="20" spans="1:6" ht="18.5" x14ac:dyDescent="0.35">
      <c r="B20" s="376" t="s">
        <v>17</v>
      </c>
      <c r="C20" s="30">
        <f>'Relig DB and Renewables'!Q61</f>
        <v>39.908000000000001</v>
      </c>
      <c r="D20" s="3">
        <v>40</v>
      </c>
      <c r="E20" s="3">
        <v>83</v>
      </c>
      <c r="F20" s="3">
        <v>41</v>
      </c>
    </row>
    <row r="21" spans="1:6" ht="18.5" x14ac:dyDescent="0.35">
      <c r="B21" s="376" t="s">
        <v>127</v>
      </c>
      <c r="C21" s="30">
        <f>'Relig DB and Renewables'!Q37</f>
        <v>69.067999999999998</v>
      </c>
      <c r="D21" s="3">
        <v>62</v>
      </c>
      <c r="E21" s="3">
        <v>91</v>
      </c>
      <c r="F21" s="3">
        <v>57</v>
      </c>
    </row>
    <row r="22" spans="1:6" ht="18.5" x14ac:dyDescent="0.35">
      <c r="B22" s="376" t="s">
        <v>11</v>
      </c>
      <c r="C22" s="30">
        <f>'Relig DB and Renewables'!Q35</f>
        <v>71.498000000000005</v>
      </c>
      <c r="D22" s="3">
        <v>27</v>
      </c>
      <c r="E22" s="3">
        <v>80</v>
      </c>
      <c r="F22" s="3">
        <v>38</v>
      </c>
    </row>
    <row r="25" spans="1:6" x14ac:dyDescent="0.35">
      <c r="A25" t="s">
        <v>897</v>
      </c>
    </row>
    <row r="27" spans="1:6" x14ac:dyDescent="0.35">
      <c r="A27" s="23" t="s">
        <v>902</v>
      </c>
    </row>
    <row r="28" spans="1:6" x14ac:dyDescent="0.35">
      <c r="A28" s="23" t="s">
        <v>899</v>
      </c>
    </row>
    <row r="29" spans="1:6" x14ac:dyDescent="0.35">
      <c r="A29" s="23" t="s">
        <v>895</v>
      </c>
    </row>
    <row r="30" spans="1:6" x14ac:dyDescent="0.35">
      <c r="A30" s="23" t="s">
        <v>900</v>
      </c>
    </row>
    <row r="31" spans="1:6" x14ac:dyDescent="0.35">
      <c r="A31" s="23" t="s">
        <v>903</v>
      </c>
    </row>
    <row r="32" spans="1:6" ht="16.5" x14ac:dyDescent="0.35">
      <c r="A32" s="23" t="s">
        <v>906</v>
      </c>
    </row>
    <row r="33" spans="1:19" x14ac:dyDescent="0.35">
      <c r="A33" s="23" t="s">
        <v>907</v>
      </c>
    </row>
    <row r="34" spans="1:19" ht="16.5" x14ac:dyDescent="0.35">
      <c r="A34" s="23" t="s">
        <v>927</v>
      </c>
    </row>
    <row r="35" spans="1:19" ht="16.5" x14ac:dyDescent="0.35">
      <c r="A35" s="23" t="s">
        <v>910</v>
      </c>
    </row>
    <row r="36" spans="1:19" x14ac:dyDescent="0.35">
      <c r="A36" s="23" t="s">
        <v>905</v>
      </c>
    </row>
    <row r="37" spans="1:19" x14ac:dyDescent="0.35">
      <c r="A37" s="23" t="s">
        <v>908</v>
      </c>
    </row>
    <row r="38" spans="1:19" x14ac:dyDescent="0.35">
      <c r="A38" s="23" t="s">
        <v>909</v>
      </c>
    </row>
    <row r="43" spans="1:19" ht="18.5" x14ac:dyDescent="0.35">
      <c r="G43" s="537" t="s">
        <v>882</v>
      </c>
      <c r="H43" s="486"/>
      <c r="I43" s="486"/>
      <c r="J43" s="486"/>
      <c r="K43" s="486"/>
      <c r="L43" s="486"/>
      <c r="M43" s="487" t="s">
        <v>301</v>
      </c>
      <c r="N43" s="487"/>
      <c r="O43" s="487" t="s">
        <v>302</v>
      </c>
      <c r="P43" s="487"/>
      <c r="Q43" s="487" t="s">
        <v>303</v>
      </c>
      <c r="R43" s="487"/>
      <c r="S43" s="487" t="s">
        <v>304</v>
      </c>
    </row>
    <row r="44" spans="1:19" ht="16.5" x14ac:dyDescent="0.35">
      <c r="G44" s="262" t="s">
        <v>300</v>
      </c>
      <c r="H44" s="535">
        <f>CORREL(C8:C22,F8:F22)</f>
        <v>0.58595109012193891</v>
      </c>
      <c r="I44" s="533" t="s">
        <v>871</v>
      </c>
      <c r="J44" s="535">
        <f>H44^2</f>
        <v>0.34333868001508855</v>
      </c>
      <c r="K44" s="180"/>
      <c r="L44" s="180"/>
      <c r="M44" s="180">
        <f>H44/SQRT((1-H44^2)/(S44-2))</f>
        <v>2.6071278269204536</v>
      </c>
      <c r="N44" s="180"/>
      <c r="O44" s="181">
        <f>TDIST(ABS(M44),(S44-2),2)</f>
        <v>2.1710320290783357E-2</v>
      </c>
      <c r="P44" s="180"/>
      <c r="Q44" s="180">
        <f>_xlfn.T.INV.2T((0.05),(S44-2))</f>
        <v>2.1603686564627926</v>
      </c>
      <c r="R44" s="180"/>
      <c r="S44" s="177">
        <f>ROWS(C8:C22)</f>
        <v>15</v>
      </c>
    </row>
    <row r="45" spans="1:19" ht="18.5" x14ac:dyDescent="0.35">
      <c r="G45" s="538" t="s">
        <v>884</v>
      </c>
      <c r="H45" s="486"/>
      <c r="I45" s="486"/>
      <c r="J45" s="486"/>
      <c r="K45" s="486"/>
      <c r="L45" s="486"/>
      <c r="M45" s="487" t="s">
        <v>301</v>
      </c>
      <c r="N45" s="487"/>
      <c r="O45" s="487" t="s">
        <v>302</v>
      </c>
      <c r="P45" s="487"/>
      <c r="Q45" s="487" t="s">
        <v>303</v>
      </c>
      <c r="R45" s="487"/>
      <c r="S45" s="487" t="s">
        <v>304</v>
      </c>
    </row>
    <row r="46" spans="1:19" ht="16.5" x14ac:dyDescent="0.35">
      <c r="G46" s="262" t="s">
        <v>300</v>
      </c>
      <c r="H46" s="535">
        <f>CORREL(C8:C22,D8:D22)</f>
        <v>0.35821763746623453</v>
      </c>
      <c r="I46" s="533" t="s">
        <v>871</v>
      </c>
      <c r="J46" s="535">
        <f>H46^2</f>
        <v>0.12831987579189064</v>
      </c>
      <c r="K46" s="180"/>
      <c r="L46" s="180"/>
      <c r="M46" s="180">
        <f>H46/SQRT((1-H46^2)/(S46-2))</f>
        <v>1.3833754674728374</v>
      </c>
      <c r="N46" s="180"/>
      <c r="O46" s="544">
        <f>TDIST(ABS(M46),(S46-2),2)</f>
        <v>0.18984617816750776</v>
      </c>
      <c r="P46" s="180"/>
      <c r="Q46" s="180">
        <f>_xlfn.T.INV.2T((0.05),(S46-2))</f>
        <v>2.1603686564627926</v>
      </c>
      <c r="R46" s="180"/>
      <c r="S46" s="177">
        <f>ROWS(C8:C22)</f>
        <v>15</v>
      </c>
    </row>
    <row r="47" spans="1:19" x14ac:dyDescent="0.35">
      <c r="A47" s="235"/>
      <c r="C47" t="s">
        <v>887</v>
      </c>
      <c r="G47" t="s">
        <v>904</v>
      </c>
    </row>
    <row r="48" spans="1:19" x14ac:dyDescent="0.35">
      <c r="A48" t="s">
        <v>892</v>
      </c>
      <c r="G48" t="s">
        <v>898</v>
      </c>
    </row>
    <row r="49" spans="1:24" x14ac:dyDescent="0.35">
      <c r="A49" s="235"/>
      <c r="B49" t="s">
        <v>893</v>
      </c>
      <c r="G49" t="s">
        <v>1092</v>
      </c>
    </row>
    <row r="50" spans="1:24" x14ac:dyDescent="0.35">
      <c r="A50" s="235" t="s">
        <v>651</v>
      </c>
      <c r="G50" t="s">
        <v>888</v>
      </c>
    </row>
    <row r="51" spans="1:24" ht="15.5" x14ac:dyDescent="0.35">
      <c r="A51" s="294" t="s">
        <v>883</v>
      </c>
      <c r="B51" s="539"/>
      <c r="C51" s="17"/>
      <c r="D51" s="17"/>
      <c r="E51" s="17"/>
      <c r="F51" s="17"/>
      <c r="G51" s="17"/>
      <c r="H51" s="17"/>
      <c r="I51" s="17"/>
      <c r="J51" s="17"/>
      <c r="K51" s="17"/>
      <c r="L51" s="17"/>
      <c r="M51" s="17"/>
    </row>
    <row r="55" spans="1:24" ht="126" x14ac:dyDescent="0.35">
      <c r="A55" s="286" t="s">
        <v>914</v>
      </c>
      <c r="B55" s="247" t="s">
        <v>0</v>
      </c>
      <c r="C55" s="249" t="s">
        <v>382</v>
      </c>
      <c r="D55" s="567" t="s">
        <v>1052</v>
      </c>
      <c r="E55" s="568" t="s">
        <v>913</v>
      </c>
      <c r="G55" s="565" t="s">
        <v>1034</v>
      </c>
      <c r="X55" s="566" t="s">
        <v>1035</v>
      </c>
    </row>
    <row r="56" spans="1:24" ht="18.5" x14ac:dyDescent="0.35">
      <c r="B56" s="376" t="s">
        <v>10</v>
      </c>
      <c r="C56" s="30">
        <f>'Relig DB and Renewables'!Q27</f>
        <v>81.218000000000004</v>
      </c>
      <c r="D56" s="3">
        <v>12</v>
      </c>
      <c r="E56" s="3">
        <v>37</v>
      </c>
    </row>
    <row r="57" spans="1:24" ht="18.5" x14ac:dyDescent="0.35">
      <c r="B57" s="376" t="s">
        <v>2</v>
      </c>
      <c r="C57" s="30">
        <f>'Relig DB and Renewables'!Q17</f>
        <v>93.367999999999995</v>
      </c>
      <c r="D57" s="3">
        <v>18</v>
      </c>
      <c r="E57" s="3">
        <v>53</v>
      </c>
    </row>
    <row r="58" spans="1:24" ht="18.5" x14ac:dyDescent="0.35">
      <c r="B58" s="376" t="s">
        <v>52</v>
      </c>
      <c r="C58" s="30">
        <f>'Relig DB and Renewables'!Q50</f>
        <v>53.273000000000003</v>
      </c>
      <c r="D58" s="3">
        <v>52</v>
      </c>
      <c r="E58" s="3">
        <v>24</v>
      </c>
    </row>
    <row r="59" spans="1:24" ht="18.5" x14ac:dyDescent="0.35">
      <c r="B59" s="376" t="s">
        <v>39</v>
      </c>
      <c r="C59" s="30">
        <f>'Relig DB and Renewables'!Q66</f>
        <v>33.832999999999998</v>
      </c>
      <c r="D59" s="3">
        <v>46</v>
      </c>
      <c r="E59" s="3">
        <v>11</v>
      </c>
    </row>
    <row r="60" spans="1:24" ht="18.5" x14ac:dyDescent="0.35">
      <c r="B60" s="376" t="s">
        <v>24</v>
      </c>
      <c r="C60" s="30">
        <f>'Relig DB and Renewables'!Q62</f>
        <v>38.692999999999998</v>
      </c>
      <c r="D60" s="3">
        <v>39</v>
      </c>
      <c r="E60" s="3">
        <v>20</v>
      </c>
    </row>
    <row r="61" spans="1:24" ht="18.5" x14ac:dyDescent="0.35">
      <c r="B61" s="376" t="s">
        <v>49</v>
      </c>
      <c r="C61" s="30">
        <f>'Relig DB and Renewables'!Q15</f>
        <v>95.798000000000002</v>
      </c>
      <c r="D61" s="3">
        <v>14</v>
      </c>
      <c r="E61" s="3">
        <v>56</v>
      </c>
    </row>
    <row r="62" spans="1:24" ht="18.5" x14ac:dyDescent="0.35">
      <c r="B62" s="376" t="s">
        <v>32</v>
      </c>
      <c r="C62" s="30">
        <f>'Relig DB and Renewables'!Q29</f>
        <v>78.787999999999997</v>
      </c>
      <c r="D62" s="3">
        <v>27</v>
      </c>
      <c r="E62" s="3">
        <v>26</v>
      </c>
    </row>
    <row r="63" spans="1:24" ht="18.5" x14ac:dyDescent="0.35">
      <c r="B63" s="376" t="s">
        <v>17</v>
      </c>
      <c r="C63" s="30">
        <f>'Relig DB and Renewables'!Q61</f>
        <v>39.908000000000001</v>
      </c>
      <c r="D63" s="3">
        <v>49</v>
      </c>
      <c r="E63" s="3">
        <v>21</v>
      </c>
    </row>
    <row r="64" spans="1:24" ht="18.5" x14ac:dyDescent="0.35">
      <c r="B64" s="376" t="s">
        <v>40</v>
      </c>
      <c r="C64" s="30">
        <f>'Relig DB and Renewables'!Q67</f>
        <v>32.618000000000002</v>
      </c>
      <c r="D64" s="3">
        <v>33</v>
      </c>
      <c r="E64" s="3">
        <v>7</v>
      </c>
    </row>
    <row r="65" spans="2:5" ht="18.5" x14ac:dyDescent="0.35">
      <c r="B65" s="376" t="s">
        <v>175</v>
      </c>
      <c r="C65" s="30">
        <f>'Relig DB and Renewables'!Q47</f>
        <v>56.918000000000006</v>
      </c>
      <c r="D65" s="3">
        <v>28</v>
      </c>
      <c r="E65" s="3">
        <v>17</v>
      </c>
    </row>
    <row r="66" spans="2:5" ht="18.5" x14ac:dyDescent="0.35">
      <c r="B66" s="376" t="s">
        <v>51</v>
      </c>
      <c r="C66" s="30">
        <f>'Relig DB and Renewables'!Q58</f>
        <v>43.552999999999997</v>
      </c>
      <c r="D66" s="3">
        <v>44</v>
      </c>
      <c r="E66" s="3">
        <v>22</v>
      </c>
    </row>
    <row r="67" spans="2:5" ht="18.5" x14ac:dyDescent="0.35">
      <c r="B67" s="376" t="s">
        <v>16</v>
      </c>
      <c r="C67" s="30">
        <f>'Relig DB and Renewables'!Q64</f>
        <v>36.262999999999998</v>
      </c>
      <c r="D67" s="3">
        <v>49</v>
      </c>
      <c r="E67" s="3">
        <v>21</v>
      </c>
    </row>
    <row r="68" spans="2:5" ht="18.5" x14ac:dyDescent="0.35">
      <c r="B68" s="376" t="s">
        <v>139</v>
      </c>
      <c r="C68" s="30">
        <f>'Relig DB and Renewables'!Q34</f>
        <v>72.713000000000008</v>
      </c>
      <c r="D68" s="3">
        <v>28</v>
      </c>
      <c r="E68" s="3">
        <v>54</v>
      </c>
    </row>
    <row r="69" spans="2:5" ht="18.5" x14ac:dyDescent="0.35">
      <c r="B69" s="376" t="s">
        <v>57</v>
      </c>
      <c r="C69" s="30">
        <f>'Relig DB and Renewables'!Q26</f>
        <v>82.433000000000007</v>
      </c>
      <c r="D69" s="3">
        <v>36</v>
      </c>
      <c r="E69" s="3">
        <v>39</v>
      </c>
    </row>
    <row r="70" spans="2:5" ht="18.5" x14ac:dyDescent="0.35">
      <c r="B70" s="376" t="s">
        <v>121</v>
      </c>
      <c r="C70" s="30">
        <f>'Relig DB and Renewables'!Q39</f>
        <v>66.638000000000005</v>
      </c>
      <c r="D70" s="3">
        <v>35</v>
      </c>
      <c r="E70" s="3">
        <v>40</v>
      </c>
    </row>
    <row r="71" spans="2:5" ht="18.5" x14ac:dyDescent="0.35">
      <c r="B71" s="376" t="s">
        <v>50</v>
      </c>
      <c r="C71" s="30">
        <f>'Relig DB and Renewables'!Q70</f>
        <v>28.972999999999999</v>
      </c>
      <c r="D71" s="3">
        <v>50</v>
      </c>
      <c r="E71" s="3">
        <v>17</v>
      </c>
    </row>
    <row r="72" spans="2:5" ht="18.5" x14ac:dyDescent="0.35">
      <c r="B72" s="376" t="s">
        <v>14</v>
      </c>
      <c r="C72" s="30">
        <f>'Relig DB and Renewables'!Q55</f>
        <v>47.198</v>
      </c>
      <c r="D72" s="3">
        <v>52</v>
      </c>
      <c r="E72" s="3">
        <v>23</v>
      </c>
    </row>
    <row r="73" spans="2:5" ht="18.5" x14ac:dyDescent="0.35">
      <c r="B73" s="376" t="s">
        <v>9</v>
      </c>
      <c r="C73" s="30">
        <f>'Relig DB and Renewables'!Q24</f>
        <v>84.863</v>
      </c>
      <c r="D73" s="3">
        <v>14</v>
      </c>
      <c r="E73" s="3">
        <v>36</v>
      </c>
    </row>
    <row r="74" spans="2:5" ht="18.5" x14ac:dyDescent="0.35">
      <c r="B74" s="376" t="s">
        <v>643</v>
      </c>
      <c r="C74" s="30">
        <f>'Relig DB and Renewables'!Q73</f>
        <v>25.327999999999999</v>
      </c>
      <c r="D74" s="3">
        <v>28</v>
      </c>
      <c r="E74" s="3">
        <v>15</v>
      </c>
    </row>
    <row r="75" spans="2:5" ht="18.5" x14ac:dyDescent="0.35">
      <c r="B75" s="376" t="s">
        <v>13</v>
      </c>
      <c r="C75" s="30">
        <f>'Relig DB and Renewables'!Q45</f>
        <v>59.347999999999999</v>
      </c>
      <c r="D75" s="3">
        <v>13</v>
      </c>
      <c r="E75" s="3">
        <v>16</v>
      </c>
    </row>
    <row r="76" spans="2:5" ht="18.5" x14ac:dyDescent="0.35">
      <c r="B76" s="376" t="s">
        <v>6</v>
      </c>
      <c r="C76" s="30">
        <v>100</v>
      </c>
      <c r="D76" s="3">
        <v>16</v>
      </c>
      <c r="E76" s="3">
        <v>40</v>
      </c>
    </row>
    <row r="77" spans="2:5" ht="18.5" x14ac:dyDescent="0.35">
      <c r="B77" s="376" t="s">
        <v>15</v>
      </c>
      <c r="C77" s="30">
        <f>'Relig DB and Renewables'!Q38</f>
        <v>67.853000000000009</v>
      </c>
      <c r="D77" s="3">
        <v>52</v>
      </c>
      <c r="E77" s="3">
        <v>23</v>
      </c>
    </row>
    <row r="78" spans="2:5" ht="18.5" x14ac:dyDescent="0.35">
      <c r="B78" s="376" t="s">
        <v>4</v>
      </c>
      <c r="C78" s="30">
        <f>'Relig DB and Renewables'!Q25</f>
        <v>83.64800000000001</v>
      </c>
      <c r="D78" s="3">
        <v>16</v>
      </c>
      <c r="E78" s="3">
        <v>22</v>
      </c>
    </row>
    <row r="79" spans="2:5" ht="18.5" x14ac:dyDescent="0.35">
      <c r="B79" s="376" t="s">
        <v>109</v>
      </c>
      <c r="C79" s="30">
        <f>'Relig DB and Renewables'!Q31</f>
        <v>76.358000000000004</v>
      </c>
      <c r="D79" s="3">
        <v>40</v>
      </c>
      <c r="E79" s="3">
        <v>25</v>
      </c>
    </row>
    <row r="80" spans="2:5" ht="18.5" x14ac:dyDescent="0.35">
      <c r="B80" s="376" t="s">
        <v>27</v>
      </c>
      <c r="C80" s="30">
        <v>100</v>
      </c>
      <c r="D80" s="3">
        <v>14</v>
      </c>
      <c r="E80" s="3">
        <v>59</v>
      </c>
    </row>
    <row r="81" spans="1:43" ht="18.5" x14ac:dyDescent="0.35">
      <c r="B81" s="376" t="s">
        <v>352</v>
      </c>
      <c r="C81" s="30">
        <f>'Relig DB and Renewables'!Q28</f>
        <v>80.003</v>
      </c>
      <c r="D81" s="3">
        <v>10</v>
      </c>
      <c r="E81" s="3">
        <v>32</v>
      </c>
    </row>
    <row r="83" spans="1:43" x14ac:dyDescent="0.35">
      <c r="A83" s="48"/>
      <c r="B83" s="506" t="s">
        <v>1046</v>
      </c>
      <c r="C83" s="48"/>
      <c r="D83" s="48"/>
    </row>
    <row r="87" spans="1:43" ht="18.5" x14ac:dyDescent="0.35">
      <c r="G87" s="542" t="s">
        <v>435</v>
      </c>
      <c r="H87" s="486"/>
      <c r="I87" s="486"/>
      <c r="J87" s="486"/>
      <c r="K87" s="486"/>
      <c r="L87" s="486"/>
      <c r="M87" s="487" t="s">
        <v>301</v>
      </c>
      <c r="N87" s="487"/>
      <c r="O87" s="487" t="s">
        <v>302</v>
      </c>
      <c r="P87" s="487"/>
      <c r="Q87" s="487" t="s">
        <v>303</v>
      </c>
      <c r="R87" s="487"/>
      <c r="S87" s="487" t="s">
        <v>304</v>
      </c>
      <c r="X87" s="538" t="s">
        <v>884</v>
      </c>
      <c r="Y87" s="486"/>
      <c r="Z87" s="486"/>
      <c r="AA87" s="486"/>
      <c r="AB87" s="486"/>
      <c r="AC87" s="486"/>
      <c r="AD87" s="487" t="s">
        <v>301</v>
      </c>
      <c r="AE87" s="487"/>
      <c r="AF87" s="487" t="s">
        <v>302</v>
      </c>
      <c r="AG87" s="487"/>
      <c r="AH87" s="487" t="s">
        <v>303</v>
      </c>
      <c r="AI87" s="487"/>
      <c r="AJ87" s="487" t="s">
        <v>304</v>
      </c>
      <c r="AQ87" s="15" t="s">
        <v>1041</v>
      </c>
    </row>
    <row r="88" spans="1:43" ht="16.5" x14ac:dyDescent="0.35">
      <c r="G88" s="262" t="s">
        <v>300</v>
      </c>
      <c r="H88" s="535">
        <f>CORREL(C56:C81,E56:E81)</f>
        <v>0.79754984472539869</v>
      </c>
      <c r="I88" s="533" t="s">
        <v>871</v>
      </c>
      <c r="J88" s="535">
        <f>H88^2</f>
        <v>0.63608575482150753</v>
      </c>
      <c r="K88" s="180"/>
      <c r="L88" s="180"/>
      <c r="M88" s="180">
        <f>H88/SQRT((1-H88^2)/(S88-2))</f>
        <v>6.4768513192896071</v>
      </c>
      <c r="N88" s="180"/>
      <c r="O88" s="181">
        <f>TDIST(ABS(M88),(S88-2),2)</f>
        <v>1.0676460744408538E-6</v>
      </c>
      <c r="P88" s="180"/>
      <c r="Q88" s="180">
        <f>_xlfn.T.INV.2T((0.05),(S88-2))</f>
        <v>2.0638985616280254</v>
      </c>
      <c r="R88" s="180"/>
      <c r="S88" s="177">
        <f>ROWS(C56:C81)</f>
        <v>26</v>
      </c>
      <c r="X88" s="262" t="s">
        <v>300</v>
      </c>
      <c r="Y88" s="535">
        <f>CORREL(C56:C81,D56:D81)</f>
        <v>-0.68910605292654559</v>
      </c>
      <c r="Z88" s="533" t="s">
        <v>871</v>
      </c>
      <c r="AA88" s="535">
        <f>Y88^2</f>
        <v>0.47486715218000303</v>
      </c>
      <c r="AB88" s="180"/>
      <c r="AC88" s="180"/>
      <c r="AD88" s="180">
        <f>Y88/SQRT((1-Y88^2)/(AJ88-2))</f>
        <v>-4.6586179215882675</v>
      </c>
      <c r="AE88" s="180"/>
      <c r="AF88" s="181">
        <f>TDIST(ABS(AD88),(AJ88-2),2)</f>
        <v>9.892807551239351E-5</v>
      </c>
      <c r="AG88" s="180"/>
      <c r="AH88" s="180">
        <f>_xlfn.T.INV.2T((0.05),(AJ88-2))</f>
        <v>2.0638985616280254</v>
      </c>
      <c r="AI88" s="180"/>
      <c r="AJ88" s="177">
        <f>ROWS(C56:C81)</f>
        <v>26</v>
      </c>
      <c r="AQ88" s="23" t="s">
        <v>1042</v>
      </c>
    </row>
    <row r="89" spans="1:43" ht="15.5" x14ac:dyDescent="0.35">
      <c r="A89" s="235" t="s">
        <v>651</v>
      </c>
      <c r="X89" s="18" t="s">
        <v>1302</v>
      </c>
      <c r="AQ89" s="15" t="s">
        <v>1043</v>
      </c>
    </row>
    <row r="90" spans="1:43" ht="15.5" x14ac:dyDescent="0.35">
      <c r="A90" s="543" t="s">
        <v>917</v>
      </c>
      <c r="B90" s="480"/>
      <c r="C90" s="480"/>
      <c r="D90" s="480"/>
      <c r="E90" s="480"/>
      <c r="F90" s="480"/>
      <c r="G90" s="480"/>
      <c r="H90" s="480"/>
      <c r="I90" s="480"/>
      <c r="AQ90" t="s">
        <v>1044</v>
      </c>
    </row>
    <row r="91" spans="1:43" x14ac:dyDescent="0.35">
      <c r="AQ91" t="s">
        <v>1045</v>
      </c>
    </row>
    <row r="92" spans="1:43" x14ac:dyDescent="0.35">
      <c r="AQ92" t="s">
        <v>1211</v>
      </c>
    </row>
    <row r="93" spans="1:43" ht="126" x14ac:dyDescent="0.35">
      <c r="A93" s="286" t="s">
        <v>1047</v>
      </c>
      <c r="B93" s="247" t="s">
        <v>0</v>
      </c>
      <c r="C93" s="249" t="s">
        <v>382</v>
      </c>
      <c r="D93" s="570" t="s">
        <v>1049</v>
      </c>
      <c r="E93" s="567" t="s">
        <v>1050</v>
      </c>
      <c r="F93" s="248" t="s">
        <v>1051</v>
      </c>
      <c r="G93" s="248" t="s">
        <v>1062</v>
      </c>
      <c r="H93" s="248" t="s">
        <v>1214</v>
      </c>
      <c r="J93" t="s">
        <v>1053</v>
      </c>
      <c r="AQ93" s="569" t="s">
        <v>1212</v>
      </c>
    </row>
    <row r="94" spans="1:43" ht="18.5" x14ac:dyDescent="0.35">
      <c r="B94" s="376" t="s">
        <v>10</v>
      </c>
      <c r="C94" s="30">
        <f>'Relig DB and Renewables'!Q27</f>
        <v>81.218000000000004</v>
      </c>
      <c r="D94" s="3">
        <v>73</v>
      </c>
      <c r="E94" s="3">
        <v>19</v>
      </c>
      <c r="F94" s="3">
        <v>45</v>
      </c>
      <c r="G94" s="3">
        <v>13</v>
      </c>
      <c r="H94" s="3">
        <v>68</v>
      </c>
      <c r="J94" s="15" t="s">
        <v>1054</v>
      </c>
    </row>
    <row r="95" spans="1:43" ht="18.5" x14ac:dyDescent="0.35">
      <c r="B95" s="376" t="s">
        <v>2</v>
      </c>
      <c r="C95" s="30">
        <f>'Relig DB and Renewables'!Q17</f>
        <v>93.367999999999995</v>
      </c>
      <c r="D95" s="3">
        <v>72</v>
      </c>
      <c r="E95" s="3">
        <v>22</v>
      </c>
      <c r="F95" s="3">
        <v>50</v>
      </c>
      <c r="G95" s="3">
        <v>40</v>
      </c>
      <c r="H95" s="3">
        <v>74</v>
      </c>
    </row>
    <row r="96" spans="1:43" ht="18.5" x14ac:dyDescent="0.35">
      <c r="B96" s="376" t="s">
        <v>52</v>
      </c>
      <c r="C96" s="30">
        <f>'Relig DB and Renewables'!Q50</f>
        <v>53.273000000000003</v>
      </c>
      <c r="D96" s="3">
        <v>57</v>
      </c>
      <c r="E96" s="3">
        <v>43</v>
      </c>
      <c r="F96" s="3">
        <v>30</v>
      </c>
      <c r="G96" s="3">
        <v>21</v>
      </c>
      <c r="H96" s="3">
        <v>86</v>
      </c>
    </row>
    <row r="97" spans="2:8" ht="18.5" x14ac:dyDescent="0.35">
      <c r="B97" s="376" t="s">
        <v>39</v>
      </c>
      <c r="C97" s="30">
        <f>'Relig DB and Renewables'!Q66</f>
        <v>33.832999999999998</v>
      </c>
      <c r="D97" s="3">
        <v>44</v>
      </c>
      <c r="E97" s="3">
        <v>55</v>
      </c>
      <c r="F97" s="3">
        <v>15</v>
      </c>
      <c r="G97" s="3">
        <v>8</v>
      </c>
      <c r="H97" s="3">
        <v>84</v>
      </c>
    </row>
    <row r="98" spans="2:8" ht="18.5" x14ac:dyDescent="0.35">
      <c r="B98" s="376" t="s">
        <v>24</v>
      </c>
      <c r="C98" s="30">
        <f>'Relig DB and Renewables'!Q62</f>
        <v>38.692999999999998</v>
      </c>
      <c r="D98" s="3">
        <v>51</v>
      </c>
      <c r="E98" s="3">
        <v>48</v>
      </c>
      <c r="F98" s="3">
        <v>41</v>
      </c>
      <c r="G98" s="3">
        <v>17</v>
      </c>
      <c r="H98" s="3">
        <v>85</v>
      </c>
    </row>
    <row r="99" spans="2:8" ht="18.5" x14ac:dyDescent="0.35">
      <c r="B99" s="376" t="s">
        <v>49</v>
      </c>
      <c r="C99" s="30">
        <f>'Relig DB and Renewables'!Q15</f>
        <v>95.798000000000002</v>
      </c>
      <c r="D99" s="3">
        <v>83</v>
      </c>
      <c r="E99" s="3">
        <v>13</v>
      </c>
      <c r="F99" s="3">
        <v>53</v>
      </c>
      <c r="G99" s="3">
        <v>36</v>
      </c>
      <c r="H99" s="3">
        <v>72</v>
      </c>
    </row>
    <row r="100" spans="2:8" ht="18.5" x14ac:dyDescent="0.35">
      <c r="B100" s="376" t="s">
        <v>32</v>
      </c>
      <c r="C100" s="30">
        <f>'Relig DB and Renewables'!Q29</f>
        <v>78.787999999999997</v>
      </c>
      <c r="D100" s="3">
        <v>77</v>
      </c>
      <c r="E100" s="3">
        <v>20</v>
      </c>
      <c r="F100" s="3">
        <v>48</v>
      </c>
      <c r="G100" s="3">
        <v>42</v>
      </c>
      <c r="H100" s="3">
        <v>74</v>
      </c>
    </row>
    <row r="101" spans="2:8" ht="18.5" x14ac:dyDescent="0.35">
      <c r="B101" s="376" t="s">
        <v>17</v>
      </c>
      <c r="C101" s="30">
        <f>'Relig DB and Renewables'!Q61</f>
        <v>39.908000000000001</v>
      </c>
      <c r="D101" s="3">
        <v>52</v>
      </c>
      <c r="E101" s="3">
        <v>47</v>
      </c>
      <c r="F101" s="3">
        <v>48</v>
      </c>
      <c r="G101" s="3">
        <v>24</v>
      </c>
      <c r="H101" s="3">
        <v>89</v>
      </c>
    </row>
    <row r="102" spans="2:8" ht="18.5" x14ac:dyDescent="0.35">
      <c r="B102" s="376" t="s">
        <v>40</v>
      </c>
      <c r="C102" s="30">
        <f>'Relig DB and Renewables'!Q67</f>
        <v>32.618000000000002</v>
      </c>
      <c r="D102" s="3"/>
      <c r="E102" s="3"/>
      <c r="F102" s="3">
        <v>36</v>
      </c>
      <c r="G102" s="3">
        <v>16</v>
      </c>
      <c r="H102" s="3">
        <v>87</v>
      </c>
    </row>
    <row r="103" spans="2:8" ht="18.5" x14ac:dyDescent="0.35">
      <c r="B103" s="376" t="s">
        <v>175</v>
      </c>
      <c r="C103" s="30">
        <f>'Relig DB and Renewables'!Q47</f>
        <v>56.918000000000006</v>
      </c>
      <c r="D103" s="3">
        <v>63</v>
      </c>
      <c r="E103" s="3">
        <v>35</v>
      </c>
      <c r="F103" s="3">
        <v>25</v>
      </c>
      <c r="G103" s="3">
        <v>8</v>
      </c>
      <c r="H103" s="3">
        <v>78</v>
      </c>
    </row>
    <row r="104" spans="2:8" ht="18.5" x14ac:dyDescent="0.35">
      <c r="B104" s="376" t="s">
        <v>51</v>
      </c>
      <c r="C104" s="30">
        <f>'Relig DB and Renewables'!Q58</f>
        <v>43.552999999999997</v>
      </c>
      <c r="D104" s="3">
        <v>50</v>
      </c>
      <c r="E104" s="3">
        <v>49</v>
      </c>
      <c r="F104" s="3">
        <v>34</v>
      </c>
      <c r="G104" s="3">
        <v>22</v>
      </c>
      <c r="H104" s="3">
        <v>86</v>
      </c>
    </row>
    <row r="105" spans="2:8" ht="18.5" x14ac:dyDescent="0.35">
      <c r="B105" s="376" t="s">
        <v>16</v>
      </c>
      <c r="C105" s="30">
        <f>'Relig DB and Renewables'!Q64</f>
        <v>36.262999999999998</v>
      </c>
      <c r="D105" s="3">
        <v>44</v>
      </c>
      <c r="E105" s="3">
        <v>56</v>
      </c>
      <c r="F105" s="3">
        <v>32</v>
      </c>
      <c r="G105" s="3">
        <v>25</v>
      </c>
      <c r="H105" s="3">
        <v>82</v>
      </c>
    </row>
    <row r="106" spans="2:8" ht="18.5" x14ac:dyDescent="0.35">
      <c r="B106" s="376" t="s">
        <v>139</v>
      </c>
      <c r="C106" s="30">
        <f>'Relig DB and Renewables'!Q34</f>
        <v>72.713000000000008</v>
      </c>
      <c r="D106" s="3">
        <v>79</v>
      </c>
      <c r="E106" s="3">
        <v>17</v>
      </c>
      <c r="F106" s="3">
        <v>54</v>
      </c>
      <c r="G106" s="3">
        <v>32</v>
      </c>
      <c r="H106" s="3">
        <v>65</v>
      </c>
    </row>
    <row r="107" spans="2:8" ht="18.5" x14ac:dyDescent="0.35">
      <c r="B107" s="376" t="s">
        <v>57</v>
      </c>
      <c r="C107" s="30">
        <f>'Relig DB and Renewables'!Q26</f>
        <v>82.433000000000007</v>
      </c>
      <c r="D107" s="3">
        <v>69</v>
      </c>
      <c r="E107" s="3">
        <v>27</v>
      </c>
      <c r="F107" s="3">
        <v>58</v>
      </c>
      <c r="G107" s="3">
        <v>36</v>
      </c>
      <c r="H107" s="3">
        <v>81</v>
      </c>
    </row>
    <row r="108" spans="2:8" ht="18.5" x14ac:dyDescent="0.35">
      <c r="B108" s="376" t="s">
        <v>121</v>
      </c>
      <c r="C108" s="30">
        <f>'Relig DB and Renewables'!Q39</f>
        <v>66.638000000000005</v>
      </c>
      <c r="D108" s="3">
        <v>72</v>
      </c>
      <c r="E108" s="3">
        <v>24</v>
      </c>
      <c r="F108" s="3">
        <v>65</v>
      </c>
      <c r="G108" s="3">
        <v>24</v>
      </c>
      <c r="H108" s="3">
        <v>81</v>
      </c>
    </row>
    <row r="109" spans="2:8" ht="18.5" x14ac:dyDescent="0.35">
      <c r="B109" s="376" t="s">
        <v>50</v>
      </c>
      <c r="C109" s="30">
        <f>'Relig DB and Renewables'!Q70</f>
        <v>28.972999999999999</v>
      </c>
      <c r="D109" s="3">
        <v>46</v>
      </c>
      <c r="E109" s="3">
        <v>53</v>
      </c>
      <c r="F109" s="3">
        <v>27</v>
      </c>
      <c r="G109" s="3">
        <v>20</v>
      </c>
      <c r="H109" s="3">
        <v>88</v>
      </c>
    </row>
    <row r="110" spans="2:8" ht="18.5" x14ac:dyDescent="0.35">
      <c r="B110" s="376" t="s">
        <v>14</v>
      </c>
      <c r="C110" s="30">
        <f>'Relig DB and Renewables'!Q55</f>
        <v>47.198</v>
      </c>
      <c r="D110" s="3">
        <v>59</v>
      </c>
      <c r="E110" s="3">
        <v>40</v>
      </c>
      <c r="F110" s="3">
        <v>46</v>
      </c>
      <c r="G110" s="3">
        <v>19</v>
      </c>
      <c r="H110" s="3">
        <v>89</v>
      </c>
    </row>
    <row r="111" spans="2:8" ht="18.5" x14ac:dyDescent="0.35">
      <c r="B111" s="376" t="s">
        <v>9</v>
      </c>
      <c r="C111" s="30">
        <f>'Relig DB and Renewables'!Q24</f>
        <v>84.863</v>
      </c>
      <c r="D111" s="3">
        <v>74</v>
      </c>
      <c r="E111" s="3">
        <v>21</v>
      </c>
      <c r="F111" s="3">
        <v>39</v>
      </c>
      <c r="G111" s="3">
        <v>23</v>
      </c>
      <c r="H111" s="3">
        <v>77</v>
      </c>
    </row>
    <row r="112" spans="2:8" ht="18.5" x14ac:dyDescent="0.35">
      <c r="B112" s="376" t="s">
        <v>643</v>
      </c>
      <c r="C112" s="30">
        <f>'Relig DB and Renewables'!Q73</f>
        <v>25.327999999999999</v>
      </c>
      <c r="D112" s="3">
        <v>47</v>
      </c>
      <c r="E112" s="3">
        <v>53</v>
      </c>
      <c r="F112" s="3">
        <v>17</v>
      </c>
      <c r="G112" s="3">
        <v>6</v>
      </c>
      <c r="H112" s="3">
        <v>86</v>
      </c>
    </row>
    <row r="113" spans="1:46" ht="18.5" x14ac:dyDescent="0.35">
      <c r="B113" s="376" t="s">
        <v>13</v>
      </c>
      <c r="C113" s="30">
        <f>'Relig DB and Renewables'!Q45</f>
        <v>59.347999999999999</v>
      </c>
      <c r="D113" s="3">
        <v>54</v>
      </c>
      <c r="E113" s="3">
        <v>42</v>
      </c>
      <c r="F113" s="3">
        <v>30</v>
      </c>
      <c r="G113" s="3">
        <v>39</v>
      </c>
      <c r="H113" s="3">
        <v>86</v>
      </c>
    </row>
    <row r="114" spans="1:46" ht="18.5" x14ac:dyDescent="0.35">
      <c r="B114" s="376" t="s">
        <v>6</v>
      </c>
      <c r="C114" s="30">
        <v>100</v>
      </c>
      <c r="D114" s="3">
        <v>68</v>
      </c>
      <c r="E114" s="3">
        <v>26</v>
      </c>
      <c r="F114" s="3">
        <v>16</v>
      </c>
      <c r="G114" s="3">
        <v>19</v>
      </c>
      <c r="H114" s="3">
        <v>80</v>
      </c>
    </row>
    <row r="115" spans="1:46" ht="18.5" x14ac:dyDescent="0.35">
      <c r="B115" s="376" t="s">
        <v>15</v>
      </c>
      <c r="C115" s="30">
        <f>'Relig DB and Renewables'!Q38</f>
        <v>67.853000000000009</v>
      </c>
      <c r="D115" s="3">
        <v>58</v>
      </c>
      <c r="E115" s="3">
        <v>41</v>
      </c>
      <c r="F115" s="3">
        <v>40</v>
      </c>
      <c r="G115" s="3">
        <v>44</v>
      </c>
      <c r="H115" s="3">
        <v>89</v>
      </c>
    </row>
    <row r="116" spans="1:46" ht="18.5" x14ac:dyDescent="0.35">
      <c r="B116" s="376" t="s">
        <v>4</v>
      </c>
      <c r="C116" s="30">
        <f>'Relig DB and Renewables'!Q25</f>
        <v>83.64800000000001</v>
      </c>
      <c r="D116" s="3">
        <v>64</v>
      </c>
      <c r="E116" s="3">
        <v>31</v>
      </c>
      <c r="F116" s="3">
        <v>19</v>
      </c>
      <c r="G116" s="3">
        <v>11</v>
      </c>
      <c r="H116" s="3">
        <v>61</v>
      </c>
    </row>
    <row r="117" spans="1:46" ht="18.5" x14ac:dyDescent="0.35">
      <c r="B117" s="376" t="s">
        <v>109</v>
      </c>
      <c r="C117" s="30">
        <f>'Relig DB and Renewables'!Q31</f>
        <v>76.358000000000004</v>
      </c>
      <c r="D117" s="3">
        <v>55</v>
      </c>
      <c r="E117" s="3">
        <v>43</v>
      </c>
      <c r="F117" s="3">
        <v>28</v>
      </c>
      <c r="G117" s="3">
        <v>10</v>
      </c>
      <c r="H117" s="3">
        <v>88</v>
      </c>
    </row>
    <row r="118" spans="1:46" ht="18.5" x14ac:dyDescent="0.35">
      <c r="B118" s="376" t="s">
        <v>27</v>
      </c>
      <c r="C118" s="30">
        <v>100</v>
      </c>
      <c r="D118" s="3">
        <v>74</v>
      </c>
      <c r="E118" s="3">
        <v>20</v>
      </c>
      <c r="F118" s="3">
        <v>41</v>
      </c>
      <c r="G118" s="3">
        <v>26</v>
      </c>
      <c r="H118" s="3">
        <v>56</v>
      </c>
    </row>
    <row r="119" spans="1:46" ht="18.5" x14ac:dyDescent="0.35">
      <c r="B119" s="376" t="s">
        <v>352</v>
      </c>
      <c r="C119" s="30">
        <f>'Relig DB and Renewables'!Q28</f>
        <v>80.003</v>
      </c>
      <c r="D119" s="3">
        <v>69</v>
      </c>
      <c r="E119" s="3">
        <v>26</v>
      </c>
      <c r="F119" s="3">
        <v>34</v>
      </c>
      <c r="G119" s="3">
        <v>21</v>
      </c>
      <c r="H119" s="3">
        <v>61</v>
      </c>
    </row>
    <row r="121" spans="1:46" x14ac:dyDescent="0.35">
      <c r="A121" s="48"/>
      <c r="B121" s="506"/>
      <c r="C121" s="48"/>
      <c r="D121" s="48"/>
    </row>
    <row r="127" spans="1:46" ht="18.5" x14ac:dyDescent="0.35">
      <c r="J127" s="537" t="s">
        <v>882</v>
      </c>
      <c r="K127" s="486"/>
      <c r="L127" s="486"/>
      <c r="M127" s="486"/>
      <c r="N127" s="486"/>
      <c r="O127" s="486"/>
      <c r="P127" s="487" t="s">
        <v>301</v>
      </c>
      <c r="Q127" s="487"/>
      <c r="R127" s="487" t="s">
        <v>302</v>
      </c>
      <c r="S127" s="487"/>
      <c r="T127" s="487" t="s">
        <v>303</v>
      </c>
      <c r="U127" s="487"/>
      <c r="V127" s="487" t="s">
        <v>304</v>
      </c>
      <c r="Z127" s="23"/>
      <c r="AT127" s="19" t="s">
        <v>1056</v>
      </c>
    </row>
    <row r="128" spans="1:46" ht="16.5" x14ac:dyDescent="0.35">
      <c r="J128" s="262" t="s">
        <v>300</v>
      </c>
      <c r="K128" s="535">
        <f>CORREL(C94:C119,D94:D119)</f>
        <v>0.85846524182674189</v>
      </c>
      <c r="L128" s="533" t="s">
        <v>871</v>
      </c>
      <c r="M128" s="535">
        <f>K128^2</f>
        <v>0.73696257142464638</v>
      </c>
      <c r="N128" s="180"/>
      <c r="O128" s="180"/>
      <c r="P128" s="180">
        <f>K128/SQRT((1-K128^2)/(V128-2))</f>
        <v>8.2001077964294939</v>
      </c>
      <c r="Q128" s="180"/>
      <c r="R128" s="181">
        <f>TDIST(ABS(P128),(V128-2),2)</f>
        <v>2.0324267215770972E-8</v>
      </c>
      <c r="S128" s="180"/>
      <c r="T128" s="180">
        <f>_xlfn.T.INV.2T((0.05),(V128-2))</f>
        <v>2.0638985616280254</v>
      </c>
      <c r="U128" s="180"/>
      <c r="V128" s="177">
        <f>ROWS(C94:C119)</f>
        <v>26</v>
      </c>
      <c r="Z128" s="236" t="s">
        <v>1118</v>
      </c>
      <c r="AA128" s="23" t="s">
        <v>1057</v>
      </c>
      <c r="AT128" s="23" t="s">
        <v>1063</v>
      </c>
    </row>
    <row r="129" spans="1:46" ht="18.5" x14ac:dyDescent="0.35">
      <c r="J129" s="538" t="s">
        <v>884</v>
      </c>
      <c r="K129" s="486"/>
      <c r="L129" s="486"/>
      <c r="M129" s="486"/>
      <c r="N129" s="486"/>
      <c r="O129" s="486"/>
      <c r="P129" s="487" t="s">
        <v>301</v>
      </c>
      <c r="Q129" s="487"/>
      <c r="R129" s="487" t="s">
        <v>302</v>
      </c>
      <c r="S129" s="487"/>
      <c r="T129" s="487" t="s">
        <v>303</v>
      </c>
      <c r="U129" s="487"/>
      <c r="V129" s="487" t="s">
        <v>304</v>
      </c>
      <c r="AA129" s="23" t="s">
        <v>1187</v>
      </c>
      <c r="AT129" s="23" t="s">
        <v>1064</v>
      </c>
    </row>
    <row r="130" spans="1:46" ht="16.5" x14ac:dyDescent="0.35">
      <c r="A130" s="235" t="s">
        <v>651</v>
      </c>
      <c r="B130" t="s">
        <v>1048</v>
      </c>
      <c r="J130" s="262" t="s">
        <v>300</v>
      </c>
      <c r="K130" s="535">
        <f>CORREL(C94:C119,E94:E119)</f>
        <v>-0.88475804196386276</v>
      </c>
      <c r="L130" s="533" t="s">
        <v>871</v>
      </c>
      <c r="M130" s="535">
        <f>K130^2</f>
        <v>0.78279679281972836</v>
      </c>
      <c r="N130" s="180"/>
      <c r="O130" s="180"/>
      <c r="P130" s="180">
        <f>K130/SQRT((1-K130^2)/(V130-2))</f>
        <v>-9.3003013923400708</v>
      </c>
      <c r="Q130" s="180"/>
      <c r="R130" s="181">
        <f>TDIST(ABS(P130),(V130-2),2)</f>
        <v>1.9877219333649909E-9</v>
      </c>
      <c r="S130" s="180"/>
      <c r="T130" s="180">
        <f>_xlfn.T.INV.2T((0.05),(V130-2))</f>
        <v>2.0638985616280254</v>
      </c>
      <c r="U130" s="180"/>
      <c r="V130" s="177">
        <f>ROWS(C94:C119)</f>
        <v>26</v>
      </c>
      <c r="AA130" s="23" t="s">
        <v>1183</v>
      </c>
      <c r="AT130" s="23" t="s">
        <v>1065</v>
      </c>
    </row>
    <row r="131" spans="1:46" ht="15.5" x14ac:dyDescent="0.35">
      <c r="A131" s="543" t="s">
        <v>917</v>
      </c>
      <c r="B131" s="480"/>
      <c r="C131" s="480"/>
      <c r="D131" s="480"/>
      <c r="E131" s="480"/>
      <c r="L131" s="19" t="s">
        <v>1055</v>
      </c>
      <c r="AA131" s="23" t="s">
        <v>1061</v>
      </c>
      <c r="AT131" s="23" t="s">
        <v>1119</v>
      </c>
    </row>
    <row r="132" spans="1:46" x14ac:dyDescent="0.35">
      <c r="A132" t="s">
        <v>1058</v>
      </c>
      <c r="AA132" s="23" t="s">
        <v>1423</v>
      </c>
      <c r="AT132" t="s">
        <v>1120</v>
      </c>
    </row>
    <row r="133" spans="1:46" x14ac:dyDescent="0.35">
      <c r="A133" t="s">
        <v>1060</v>
      </c>
      <c r="B133" s="23"/>
      <c r="I133" s="19" t="s">
        <v>1056</v>
      </c>
      <c r="J133" t="s">
        <v>1189</v>
      </c>
      <c r="AA133" t="s">
        <v>1188</v>
      </c>
    </row>
    <row r="134" spans="1:46" x14ac:dyDescent="0.35">
      <c r="A134" t="s">
        <v>1059</v>
      </c>
      <c r="J134" s="23" t="s">
        <v>1190</v>
      </c>
      <c r="AA134" t="s">
        <v>1184</v>
      </c>
    </row>
    <row r="135" spans="1:46" x14ac:dyDescent="0.35">
      <c r="J135" t="s">
        <v>1191</v>
      </c>
      <c r="AA135" s="23" t="s">
        <v>1185</v>
      </c>
    </row>
    <row r="136" spans="1:46" x14ac:dyDescent="0.35">
      <c r="J136" t="s">
        <v>1192</v>
      </c>
      <c r="AA136" s="23" t="s">
        <v>1186</v>
      </c>
    </row>
    <row r="138" spans="1:46" ht="78" x14ac:dyDescent="0.35">
      <c r="A138" s="109" t="s">
        <v>919</v>
      </c>
      <c r="B138" s="247" t="s">
        <v>0</v>
      </c>
      <c r="C138" s="249" t="s">
        <v>642</v>
      </c>
      <c r="E138" s="597" t="s">
        <v>1213</v>
      </c>
      <c r="F138" s="253"/>
      <c r="AA138" s="596" t="s">
        <v>1215</v>
      </c>
      <c r="AI138" s="480" t="s">
        <v>1216</v>
      </c>
      <c r="AM138" s="480" t="s">
        <v>1217</v>
      </c>
    </row>
    <row r="139" spans="1:46" ht="15.5" x14ac:dyDescent="0.35">
      <c r="B139" s="2" t="s">
        <v>38</v>
      </c>
      <c r="C139" s="2">
        <v>25</v>
      </c>
    </row>
    <row r="140" spans="1:46" ht="15.5" x14ac:dyDescent="0.35">
      <c r="B140" s="2" t="s">
        <v>53</v>
      </c>
      <c r="C140" s="2">
        <v>5</v>
      </c>
    </row>
    <row r="141" spans="1:46" ht="15.5" x14ac:dyDescent="0.35">
      <c r="B141" s="2" t="s">
        <v>643</v>
      </c>
      <c r="C141" s="2">
        <v>12</v>
      </c>
    </row>
    <row r="142" spans="1:46" ht="15.5" x14ac:dyDescent="0.35">
      <c r="B142" s="2" t="s">
        <v>23</v>
      </c>
      <c r="C142" s="2">
        <v>35</v>
      </c>
    </row>
    <row r="143" spans="1:46" ht="15.5" x14ac:dyDescent="0.35">
      <c r="B143" s="2" t="s">
        <v>24</v>
      </c>
      <c r="C143" s="2">
        <v>28</v>
      </c>
    </row>
    <row r="144" spans="1:46" ht="15.5" x14ac:dyDescent="0.35">
      <c r="B144" s="2" t="s">
        <v>41</v>
      </c>
      <c r="C144" s="2">
        <v>14</v>
      </c>
    </row>
    <row r="145" spans="2:3" ht="15.5" x14ac:dyDescent="0.35">
      <c r="B145" s="2" t="s">
        <v>52</v>
      </c>
      <c r="C145" s="2">
        <v>31</v>
      </c>
    </row>
    <row r="146" spans="2:3" ht="15.5" x14ac:dyDescent="0.35">
      <c r="B146" s="2" t="s">
        <v>127</v>
      </c>
      <c r="C146" s="2">
        <v>10</v>
      </c>
    </row>
    <row r="147" spans="2:3" ht="15.5" x14ac:dyDescent="0.35">
      <c r="B147" s="2" t="s">
        <v>14</v>
      </c>
      <c r="C147" s="2">
        <v>16</v>
      </c>
    </row>
    <row r="148" spans="2:3" ht="15.5" x14ac:dyDescent="0.35">
      <c r="B148" s="2" t="s">
        <v>17</v>
      </c>
      <c r="C148" s="2">
        <v>18</v>
      </c>
    </row>
    <row r="149" spans="2:3" ht="15.5" x14ac:dyDescent="0.35">
      <c r="B149" s="2" t="s">
        <v>15</v>
      </c>
      <c r="C149" s="2">
        <v>7</v>
      </c>
    </row>
    <row r="150" spans="2:3" ht="15.5" x14ac:dyDescent="0.35">
      <c r="B150" s="2" t="s">
        <v>37</v>
      </c>
      <c r="C150" s="2">
        <v>10</v>
      </c>
    </row>
    <row r="151" spans="2:3" ht="15.5" x14ac:dyDescent="0.35">
      <c r="B151" s="2" t="s">
        <v>136</v>
      </c>
      <c r="C151" s="2">
        <v>24</v>
      </c>
    </row>
    <row r="152" spans="2:3" ht="15.5" x14ac:dyDescent="0.35">
      <c r="B152" s="2" t="s">
        <v>286</v>
      </c>
      <c r="C152" s="2">
        <v>8</v>
      </c>
    </row>
    <row r="153" spans="2:3" ht="15.5" x14ac:dyDescent="0.35">
      <c r="B153" s="2" t="s">
        <v>39</v>
      </c>
      <c r="C153" s="2">
        <v>34</v>
      </c>
    </row>
    <row r="154" spans="2:3" ht="15.5" x14ac:dyDescent="0.35">
      <c r="B154" s="2" t="s">
        <v>126</v>
      </c>
      <c r="C154" s="2">
        <v>15</v>
      </c>
    </row>
    <row r="155" spans="2:3" ht="15.5" x14ac:dyDescent="0.35">
      <c r="B155" s="2" t="s">
        <v>109</v>
      </c>
      <c r="C155" s="2">
        <v>11</v>
      </c>
    </row>
    <row r="156" spans="2:3" ht="15.5" x14ac:dyDescent="0.35">
      <c r="B156" s="2" t="s">
        <v>116</v>
      </c>
      <c r="C156" s="2">
        <v>22</v>
      </c>
    </row>
    <row r="157" spans="2:3" ht="15.5" x14ac:dyDescent="0.35">
      <c r="B157" s="2" t="s">
        <v>31</v>
      </c>
      <c r="C157" s="2">
        <v>7</v>
      </c>
    </row>
    <row r="158" spans="2:3" ht="15.5" x14ac:dyDescent="0.35">
      <c r="B158" s="2" t="s">
        <v>54</v>
      </c>
      <c r="C158" s="2">
        <v>11</v>
      </c>
    </row>
    <row r="159" spans="2:3" ht="15.5" x14ac:dyDescent="0.35">
      <c r="B159" s="2" t="s">
        <v>287</v>
      </c>
      <c r="C159" s="2">
        <v>12</v>
      </c>
    </row>
    <row r="160" spans="2:3" ht="15.5" x14ac:dyDescent="0.35">
      <c r="B160" s="2" t="s">
        <v>20</v>
      </c>
      <c r="C160" s="2">
        <v>25</v>
      </c>
    </row>
    <row r="161" spans="1:27" ht="15.5" x14ac:dyDescent="0.35">
      <c r="B161" s="2" t="s">
        <v>22</v>
      </c>
      <c r="C161" s="2">
        <v>43</v>
      </c>
    </row>
    <row r="162" spans="1:27" ht="15.5" x14ac:dyDescent="0.35">
      <c r="B162" s="2"/>
    </row>
    <row r="164" spans="1:27" x14ac:dyDescent="0.35">
      <c r="A164" s="235" t="s">
        <v>651</v>
      </c>
    </row>
    <row r="165" spans="1:27" x14ac:dyDescent="0.35">
      <c r="A165" s="25" t="s">
        <v>1040</v>
      </c>
    </row>
    <row r="167" spans="1:27" x14ac:dyDescent="0.35">
      <c r="A167" s="15" t="s">
        <v>920</v>
      </c>
      <c r="B167" s="15"/>
      <c r="C167" s="15"/>
      <c r="D167" s="15"/>
      <c r="E167" s="15"/>
      <c r="F167" s="15"/>
    </row>
    <row r="168" spans="1:27" x14ac:dyDescent="0.35">
      <c r="A168" s="15" t="s">
        <v>921</v>
      </c>
      <c r="B168" s="15"/>
      <c r="C168" s="15"/>
      <c r="D168" s="15"/>
      <c r="E168" s="15"/>
      <c r="F168" s="15"/>
    </row>
    <row r="169" spans="1:27" ht="18.5" x14ac:dyDescent="0.35">
      <c r="A169" s="15" t="s">
        <v>922</v>
      </c>
      <c r="B169" s="15"/>
      <c r="C169" s="15"/>
      <c r="D169" s="15"/>
      <c r="E169" s="15"/>
      <c r="F169" s="15"/>
      <c r="G169" s="485"/>
      <c r="H169" s="486"/>
      <c r="I169" s="486"/>
      <c r="J169" s="486"/>
      <c r="K169" s="486"/>
      <c r="L169" s="486"/>
      <c r="M169" s="487" t="s">
        <v>301</v>
      </c>
      <c r="N169" s="487"/>
      <c r="O169" s="487" t="s">
        <v>302</v>
      </c>
      <c r="P169" s="487"/>
      <c r="Q169" s="487" t="s">
        <v>303</v>
      </c>
      <c r="R169" s="487"/>
      <c r="S169" s="487" t="s">
        <v>304</v>
      </c>
    </row>
    <row r="170" spans="1:27" x14ac:dyDescent="0.35">
      <c r="A170" s="15" t="s">
        <v>923</v>
      </c>
      <c r="B170" s="15"/>
      <c r="C170" s="15"/>
      <c r="D170" s="15"/>
      <c r="E170" s="15"/>
      <c r="F170" s="15"/>
      <c r="G170" s="262" t="s">
        <v>300</v>
      </c>
      <c r="H170" s="180">
        <f>CORREL(Extra!C8:C30,C139:C161)</f>
        <v>-0.56856903705359862</v>
      </c>
      <c r="I170" s="180"/>
      <c r="J170" s="180"/>
      <c r="K170" s="180"/>
      <c r="L170" s="180"/>
      <c r="M170" s="180">
        <f>H170/SQRT((1-H170^2)/(S170-2))</f>
        <v>-3.167272124690387</v>
      </c>
      <c r="N170" s="180"/>
      <c r="O170" s="181">
        <f>TDIST(ABS(M170),(S170-2),2)</f>
        <v>4.6426537625709301E-3</v>
      </c>
      <c r="P170" s="180"/>
      <c r="Q170" s="180">
        <f>_xlfn.T.INV.2T((0.05),(S170-2))</f>
        <v>2.07961384472768</v>
      </c>
      <c r="R170" s="180"/>
      <c r="S170" s="177">
        <f>ROWS(C139:C161)</f>
        <v>23</v>
      </c>
    </row>
    <row r="171" spans="1:27" x14ac:dyDescent="0.35">
      <c r="A171" s="15" t="s">
        <v>924</v>
      </c>
      <c r="B171" s="15"/>
      <c r="C171" s="15"/>
      <c r="D171" s="15"/>
      <c r="E171" s="15"/>
      <c r="F171" s="15"/>
    </row>
    <row r="172" spans="1:27" x14ac:dyDescent="0.35">
      <c r="A172" s="15" t="s">
        <v>925</v>
      </c>
      <c r="B172" s="15"/>
      <c r="C172" s="15"/>
      <c r="D172" s="15"/>
      <c r="E172" s="15"/>
      <c r="F172" s="15"/>
    </row>
    <row r="173" spans="1:27" x14ac:dyDescent="0.35">
      <c r="A173" s="15" t="s">
        <v>926</v>
      </c>
      <c r="B173" s="15"/>
      <c r="C173" s="15"/>
      <c r="D173" s="15"/>
      <c r="E173" s="15"/>
      <c r="F173" s="15"/>
    </row>
    <row r="174" spans="1:27" x14ac:dyDescent="0.35">
      <c r="A174" s="15"/>
      <c r="B174" s="15"/>
      <c r="C174" s="15"/>
      <c r="D174" s="15"/>
      <c r="E174" s="15"/>
      <c r="F174" s="15"/>
    </row>
    <row r="175" spans="1:27" x14ac:dyDescent="0.35">
      <c r="A175" s="15"/>
      <c r="B175" s="15"/>
      <c r="C175" s="15"/>
      <c r="D175" s="15"/>
      <c r="E175" s="15"/>
      <c r="F175" s="15"/>
    </row>
    <row r="176" spans="1:27" ht="62" x14ac:dyDescent="0.35">
      <c r="A176" s="295" t="s">
        <v>1008</v>
      </c>
      <c r="B176" s="247" t="s">
        <v>0</v>
      </c>
      <c r="C176" s="249" t="s">
        <v>382</v>
      </c>
      <c r="D176" s="248" t="s">
        <v>1009</v>
      </c>
      <c r="E176" s="15" t="s">
        <v>1010</v>
      </c>
      <c r="F176" s="15"/>
      <c r="AA176" s="596" t="s">
        <v>1219</v>
      </c>
    </row>
    <row r="177" spans="1:6" ht="18.5" x14ac:dyDescent="0.35">
      <c r="A177" s="15"/>
      <c r="B177" s="376" t="s">
        <v>10</v>
      </c>
      <c r="C177" s="30">
        <f>'Relig DB and Renewables'!Q27</f>
        <v>81.218000000000004</v>
      </c>
      <c r="D177" s="3">
        <v>39</v>
      </c>
      <c r="E177" s="15"/>
      <c r="F177" s="15"/>
    </row>
    <row r="178" spans="1:6" ht="18.5" x14ac:dyDescent="0.35">
      <c r="A178" s="15"/>
      <c r="B178" s="376" t="s">
        <v>40</v>
      </c>
      <c r="C178" s="30">
        <f>'Relig DB and Renewables'!Q67</f>
        <v>32.618000000000002</v>
      </c>
      <c r="D178" s="3">
        <v>42</v>
      </c>
      <c r="E178" s="15"/>
      <c r="F178" s="15"/>
    </row>
    <row r="179" spans="1:6" ht="18.5" x14ac:dyDescent="0.35">
      <c r="A179" s="15"/>
      <c r="B179" s="376" t="s">
        <v>45</v>
      </c>
      <c r="C179" s="30">
        <f>'Relig DB and Renewables'!Q60</f>
        <v>41.123000000000005</v>
      </c>
      <c r="D179" s="3">
        <v>43</v>
      </c>
      <c r="E179" s="15"/>
      <c r="F179" s="15"/>
    </row>
    <row r="180" spans="1:6" ht="18.5" x14ac:dyDescent="0.35">
      <c r="A180" s="15"/>
      <c r="B180" s="376" t="s">
        <v>24</v>
      </c>
      <c r="C180" s="30">
        <f>'Relig DB and Renewables'!Q62</f>
        <v>38.692999999999998</v>
      </c>
      <c r="D180" s="3">
        <v>43</v>
      </c>
      <c r="E180" s="15"/>
      <c r="F180" s="15"/>
    </row>
    <row r="181" spans="1:6" ht="18.5" x14ac:dyDescent="0.35">
      <c r="A181" s="15"/>
      <c r="B181" s="376" t="s">
        <v>16</v>
      </c>
      <c r="C181" s="30">
        <f>'Relig DB and Renewables'!Q64</f>
        <v>36.262999999999998</v>
      </c>
      <c r="D181" s="3">
        <v>36</v>
      </c>
      <c r="E181" s="15"/>
      <c r="F181" s="15"/>
    </row>
    <row r="182" spans="1:6" ht="18.5" x14ac:dyDescent="0.35">
      <c r="A182" s="15"/>
      <c r="B182" s="376" t="s">
        <v>139</v>
      </c>
      <c r="C182" s="30">
        <f>'Relig DB and Renewables'!Q34</f>
        <v>72.713000000000008</v>
      </c>
      <c r="D182" s="3">
        <v>46</v>
      </c>
      <c r="E182" s="15"/>
      <c r="F182" s="15"/>
    </row>
    <row r="183" spans="1:6" ht="18.5" x14ac:dyDescent="0.35">
      <c r="A183" s="15"/>
      <c r="B183" s="376" t="s">
        <v>57</v>
      </c>
      <c r="C183" s="30">
        <f>'Relig DB and Renewables'!Q26</f>
        <v>82.433000000000007</v>
      </c>
      <c r="D183" s="3">
        <v>46</v>
      </c>
      <c r="E183" s="15"/>
      <c r="F183" s="15"/>
    </row>
    <row r="184" spans="1:6" ht="18.5" x14ac:dyDescent="0.35">
      <c r="A184" s="15"/>
      <c r="B184" s="376" t="s">
        <v>121</v>
      </c>
      <c r="C184" s="30">
        <f>'Relig DB and Renewables'!Q39</f>
        <v>66.638000000000005</v>
      </c>
      <c r="D184" s="3">
        <v>47</v>
      </c>
      <c r="E184" s="15"/>
      <c r="F184" s="15"/>
    </row>
    <row r="185" spans="1:6" ht="18.5" x14ac:dyDescent="0.35">
      <c r="A185" s="15"/>
      <c r="B185" s="376" t="s">
        <v>22</v>
      </c>
      <c r="C185" s="30">
        <f>'Relig DB and Renewables'!Q74</f>
        <v>24.113</v>
      </c>
      <c r="D185" s="3">
        <v>37</v>
      </c>
      <c r="E185" s="15"/>
      <c r="F185" s="15"/>
    </row>
    <row r="186" spans="1:6" ht="18.5" x14ac:dyDescent="0.35">
      <c r="A186" s="15"/>
      <c r="B186" s="376" t="s">
        <v>14</v>
      </c>
      <c r="C186" s="30">
        <f>'Relig DB and Renewables'!Q55</f>
        <v>47.198</v>
      </c>
      <c r="D186" s="3">
        <v>39</v>
      </c>
      <c r="E186" s="15"/>
      <c r="F186" s="15"/>
    </row>
    <row r="187" spans="1:6" ht="18.5" x14ac:dyDescent="0.35">
      <c r="A187" s="15"/>
      <c r="B187" s="376" t="s">
        <v>2</v>
      </c>
      <c r="C187" s="30">
        <f>'Relig DB and Renewables'!Q17</f>
        <v>93.367999999999995</v>
      </c>
      <c r="D187" s="3">
        <v>47</v>
      </c>
      <c r="E187" s="15"/>
      <c r="F187" s="15"/>
    </row>
    <row r="188" spans="1:6" ht="18.5" x14ac:dyDescent="0.35">
      <c r="A188" s="15"/>
      <c r="B188" s="376" t="s">
        <v>140</v>
      </c>
      <c r="C188" s="30">
        <f>'Relig DB and Renewables'!Q41</f>
        <v>64.207999999999998</v>
      </c>
      <c r="D188" s="3">
        <v>52</v>
      </c>
      <c r="E188" s="15"/>
      <c r="F188" s="15"/>
    </row>
    <row r="189" spans="1:6" ht="18.5" x14ac:dyDescent="0.35">
      <c r="A189" s="15"/>
      <c r="B189" s="376" t="s">
        <v>109</v>
      </c>
      <c r="C189" s="30">
        <f>'Relig DB and Renewables'!Q31</f>
        <v>76.358000000000004</v>
      </c>
      <c r="D189" s="3">
        <v>36</v>
      </c>
      <c r="E189" s="15"/>
      <c r="F189" s="15"/>
    </row>
    <row r="190" spans="1:6" ht="18.5" x14ac:dyDescent="0.35">
      <c r="A190" s="15"/>
      <c r="B190" s="376" t="s">
        <v>51</v>
      </c>
      <c r="C190" s="30">
        <f>'Relig DB and Renewables'!Q58</f>
        <v>43.552999999999997</v>
      </c>
      <c r="D190" s="3">
        <v>39</v>
      </c>
      <c r="E190" s="15"/>
      <c r="F190" s="15"/>
    </row>
    <row r="191" spans="1:6" ht="18.5" x14ac:dyDescent="0.35">
      <c r="A191" s="15"/>
      <c r="B191" s="376" t="s">
        <v>53</v>
      </c>
      <c r="C191" s="30">
        <f>'Relig DB and Renewables'!Q52</f>
        <v>50.843000000000004</v>
      </c>
      <c r="D191" s="3">
        <v>40</v>
      </c>
      <c r="E191" s="15"/>
      <c r="F191" s="15"/>
    </row>
    <row r="192" spans="1:6" ht="18.5" x14ac:dyDescent="0.35">
      <c r="A192" s="15"/>
      <c r="B192" s="376" t="s">
        <v>20</v>
      </c>
      <c r="C192" s="30">
        <f>'Relig DB and Renewables'!Q63</f>
        <v>37.478000000000002</v>
      </c>
      <c r="D192" s="3">
        <v>40</v>
      </c>
      <c r="E192" s="15"/>
      <c r="F192" s="15"/>
    </row>
    <row r="193" spans="1:19" ht="18.5" x14ac:dyDescent="0.35">
      <c r="A193" s="15"/>
      <c r="B193" s="376" t="s">
        <v>286</v>
      </c>
      <c r="C193" s="30">
        <f>'Relig DB and Renewables'!Q51</f>
        <v>52.058000000000007</v>
      </c>
      <c r="D193" s="3">
        <v>46</v>
      </c>
      <c r="E193" s="15"/>
      <c r="F193" s="15"/>
    </row>
    <row r="194" spans="1:19" ht="18.5" x14ac:dyDescent="0.35">
      <c r="A194" s="15"/>
      <c r="B194" s="376" t="s">
        <v>15</v>
      </c>
      <c r="C194" s="30">
        <f>'Relig DB and Renewables'!Q38</f>
        <v>67.853000000000009</v>
      </c>
      <c r="D194" s="3">
        <v>46</v>
      </c>
      <c r="E194" s="15"/>
      <c r="F194" s="15"/>
    </row>
    <row r="195" spans="1:19" ht="18.5" x14ac:dyDescent="0.35">
      <c r="A195" s="15"/>
      <c r="B195" s="376" t="s">
        <v>9</v>
      </c>
      <c r="C195" s="30">
        <f>'Relig DB and Renewables'!Q24</f>
        <v>84.863</v>
      </c>
      <c r="D195" s="3">
        <v>48</v>
      </c>
      <c r="E195" s="15"/>
      <c r="F195" s="15"/>
    </row>
    <row r="196" spans="1:19" ht="18.5" x14ac:dyDescent="0.35">
      <c r="A196" s="15"/>
      <c r="B196" s="376" t="s">
        <v>21</v>
      </c>
      <c r="C196" s="30">
        <f>'Relig DB and Renewables'!Q69</f>
        <v>30.188000000000002</v>
      </c>
      <c r="D196" s="3">
        <v>33</v>
      </c>
      <c r="E196" s="15"/>
      <c r="F196" s="15"/>
    </row>
    <row r="197" spans="1:19" ht="18.5" x14ac:dyDescent="0.35">
      <c r="A197" s="15"/>
      <c r="B197" s="376" t="s">
        <v>31</v>
      </c>
      <c r="C197" s="30">
        <f>'Relig DB and Renewables'!Q23</f>
        <v>86.078000000000003</v>
      </c>
      <c r="D197" s="3">
        <v>50</v>
      </c>
      <c r="E197" s="15"/>
      <c r="F197" s="15"/>
    </row>
    <row r="198" spans="1:19" ht="18.5" x14ac:dyDescent="0.35">
      <c r="A198" s="15"/>
      <c r="B198" s="376" t="s">
        <v>146</v>
      </c>
      <c r="C198" s="30">
        <f>'Relig DB and Renewables'!Q59</f>
        <v>42.338000000000001</v>
      </c>
      <c r="D198" s="3">
        <v>42</v>
      </c>
      <c r="E198" s="15"/>
      <c r="F198" s="15"/>
    </row>
    <row r="199" spans="1:19" ht="18.5" x14ac:dyDescent="0.35">
      <c r="A199" s="15"/>
      <c r="B199" s="376" t="s">
        <v>13</v>
      </c>
      <c r="C199" s="30">
        <f>'Relig DB and Renewables'!Q45</f>
        <v>59.347999999999999</v>
      </c>
      <c r="D199" s="3">
        <v>39</v>
      </c>
      <c r="E199" s="15"/>
      <c r="F199" s="15"/>
    </row>
    <row r="200" spans="1:19" ht="18.5" x14ac:dyDescent="0.35">
      <c r="A200" s="15"/>
      <c r="B200" s="376" t="s">
        <v>6</v>
      </c>
      <c r="C200" s="30">
        <v>100</v>
      </c>
      <c r="D200" s="3">
        <v>51</v>
      </c>
      <c r="E200" s="15"/>
      <c r="F200" s="15"/>
    </row>
    <row r="201" spans="1:19" ht="18.5" x14ac:dyDescent="0.35">
      <c r="A201" s="15"/>
      <c r="B201" s="376" t="s">
        <v>32</v>
      </c>
      <c r="C201" s="30">
        <f>'Relig DB and Renewables'!Q29</f>
        <v>78.787999999999997</v>
      </c>
      <c r="D201" s="3">
        <v>52</v>
      </c>
      <c r="E201" s="15"/>
      <c r="F201" s="15"/>
    </row>
    <row r="202" spans="1:19" ht="18.5" x14ac:dyDescent="0.35">
      <c r="A202" s="15"/>
      <c r="B202" s="376" t="s">
        <v>49</v>
      </c>
      <c r="C202" s="30">
        <f>'Relig DB and Renewables'!Q15</f>
        <v>95.798000000000002</v>
      </c>
      <c r="D202" s="3">
        <v>52</v>
      </c>
      <c r="E202" s="15"/>
      <c r="F202" s="15"/>
    </row>
    <row r="203" spans="1:19" ht="18.5" x14ac:dyDescent="0.35">
      <c r="A203" s="15"/>
      <c r="B203" s="376" t="s">
        <v>127</v>
      </c>
      <c r="C203" s="30">
        <f>'Relig DB and Renewables'!Q37</f>
        <v>69.067999999999998</v>
      </c>
      <c r="D203" s="3">
        <v>53</v>
      </c>
      <c r="E203" s="15"/>
      <c r="F203" s="15"/>
    </row>
    <row r="204" spans="1:19" ht="18.5" x14ac:dyDescent="0.35">
      <c r="A204" s="15"/>
      <c r="B204" s="376" t="s">
        <v>116</v>
      </c>
      <c r="C204" s="30">
        <f>'Relig DB and Renewables'!Q42</f>
        <v>62.993000000000009</v>
      </c>
      <c r="D204" s="3">
        <v>53</v>
      </c>
      <c r="E204" s="15"/>
      <c r="F204" s="15"/>
    </row>
    <row r="205" spans="1:19" ht="18.5" x14ac:dyDescent="0.35">
      <c r="A205" s="15"/>
      <c r="B205" s="376" t="s">
        <v>27</v>
      </c>
      <c r="C205" s="30">
        <v>100</v>
      </c>
      <c r="D205" s="3">
        <v>38</v>
      </c>
      <c r="E205" s="15"/>
      <c r="F205" s="15"/>
      <c r="G205" s="485"/>
      <c r="H205" s="486"/>
      <c r="I205" s="486"/>
      <c r="J205" s="486"/>
      <c r="K205" s="486"/>
      <c r="L205" s="486"/>
      <c r="M205" s="487" t="s">
        <v>301</v>
      </c>
      <c r="N205" s="487"/>
      <c r="O205" s="487" t="s">
        <v>302</v>
      </c>
      <c r="P205" s="487"/>
      <c r="Q205" s="487" t="s">
        <v>303</v>
      </c>
      <c r="R205" s="487"/>
      <c r="S205" s="487" t="s">
        <v>304</v>
      </c>
    </row>
    <row r="206" spans="1:19" ht="18.5" x14ac:dyDescent="0.35">
      <c r="A206" s="15"/>
      <c r="B206" s="376" t="s">
        <v>38</v>
      </c>
      <c r="C206" s="30">
        <f>'Relig DB and Renewables'!Q65</f>
        <v>35.048000000000002</v>
      </c>
      <c r="D206" s="3">
        <v>41</v>
      </c>
      <c r="E206" s="15"/>
      <c r="F206" s="15"/>
      <c r="G206" s="262" t="s">
        <v>300</v>
      </c>
      <c r="H206" s="180">
        <f>CORREL(C177:C218,D177:D218)</f>
        <v>0.59614258480858984</v>
      </c>
      <c r="I206" s="180"/>
      <c r="J206" s="180"/>
      <c r="K206" s="180"/>
      <c r="L206" s="180"/>
      <c r="M206" s="180">
        <f>H206/SQRT((1-H206^2)/(S206-2))</f>
        <v>4.696023580171433</v>
      </c>
      <c r="N206" s="180"/>
      <c r="O206" s="181">
        <f>TDIST(ABS(M206),(S206-2),2)</f>
        <v>3.1024569282065098E-5</v>
      </c>
      <c r="P206" s="180"/>
      <c r="Q206" s="180">
        <f>_xlfn.T.INV.2T((0.05),(S206-2))</f>
        <v>2.0210753903062737</v>
      </c>
      <c r="R206" s="180"/>
      <c r="S206" s="177">
        <f>ROWS(C177:C218)</f>
        <v>42</v>
      </c>
    </row>
    <row r="207" spans="1:19" ht="18.5" x14ac:dyDescent="0.35">
      <c r="A207" s="15"/>
      <c r="B207" s="376" t="s">
        <v>288</v>
      </c>
      <c r="C207" s="30">
        <f>'Relig DB and Renewables'!Q18</f>
        <v>92.153000000000006</v>
      </c>
      <c r="D207" s="3">
        <v>45</v>
      </c>
      <c r="E207" s="15"/>
      <c r="F207" s="15"/>
    </row>
    <row r="208" spans="1:19" ht="18.5" x14ac:dyDescent="0.35">
      <c r="B208" s="376" t="s">
        <v>11</v>
      </c>
      <c r="C208" s="30">
        <f>'Relig DB and Renewables'!Q35</f>
        <v>71.498000000000005</v>
      </c>
      <c r="D208" s="3">
        <v>39</v>
      </c>
      <c r="E208" s="23" t="s">
        <v>1014</v>
      </c>
    </row>
    <row r="209" spans="1:8" ht="18.5" x14ac:dyDescent="0.35">
      <c r="B209" s="376" t="s">
        <v>287</v>
      </c>
      <c r="C209" s="30">
        <f>'Relig DB and Renewables'!Q44</f>
        <v>60.563000000000002</v>
      </c>
      <c r="D209" s="3">
        <v>37</v>
      </c>
      <c r="E209" s="23" t="s">
        <v>1017</v>
      </c>
    </row>
    <row r="210" spans="1:8" ht="18.5" x14ac:dyDescent="0.35">
      <c r="B210" s="376" t="s">
        <v>126</v>
      </c>
      <c r="C210" s="30">
        <f>'Relig DB and Renewables'!Q49</f>
        <v>54.488</v>
      </c>
      <c r="D210" s="3">
        <v>43</v>
      </c>
      <c r="E210" s="23" t="s">
        <v>1015</v>
      </c>
    </row>
    <row r="211" spans="1:8" ht="18.5" x14ac:dyDescent="0.35">
      <c r="B211" s="376" t="s">
        <v>52</v>
      </c>
      <c r="C211" s="30">
        <f>'Relig DB and Renewables'!Q50</f>
        <v>53.273000000000003</v>
      </c>
      <c r="D211" s="3">
        <v>43</v>
      </c>
      <c r="E211" s="23" t="s">
        <v>1016</v>
      </c>
    </row>
    <row r="212" spans="1:8" ht="18.5" x14ac:dyDescent="0.35">
      <c r="B212" s="376" t="s">
        <v>17</v>
      </c>
      <c r="C212" s="30">
        <f>'Relig DB and Renewables'!Q61</f>
        <v>39.908000000000001</v>
      </c>
      <c r="D212" s="3">
        <v>36</v>
      </c>
      <c r="E212" s="23" t="s">
        <v>1018</v>
      </c>
    </row>
    <row r="213" spans="1:8" ht="18.5" x14ac:dyDescent="0.35">
      <c r="B213" s="376" t="s">
        <v>39</v>
      </c>
      <c r="C213" s="30">
        <f>'Relig DB and Renewables'!Q66</f>
        <v>33.832999999999998</v>
      </c>
      <c r="D213" s="3">
        <v>37</v>
      </c>
    </row>
    <row r="214" spans="1:8" ht="18.5" x14ac:dyDescent="0.35">
      <c r="B214" s="376" t="s">
        <v>18</v>
      </c>
      <c r="C214" s="30">
        <f>'Relig DB and Renewables'!Q67</f>
        <v>32.618000000000002</v>
      </c>
      <c r="D214" s="3">
        <v>33</v>
      </c>
    </row>
    <row r="215" spans="1:8" ht="18.5" x14ac:dyDescent="0.35">
      <c r="B215" s="376" t="s">
        <v>50</v>
      </c>
      <c r="C215" s="30">
        <f>'Relig DB and Renewables'!Q70</f>
        <v>28.972999999999999</v>
      </c>
      <c r="D215" s="3">
        <v>42</v>
      </c>
    </row>
    <row r="216" spans="1:8" ht="18.5" x14ac:dyDescent="0.35">
      <c r="B216" s="376" t="s">
        <v>23</v>
      </c>
      <c r="C216" s="30">
        <f>'Relig DB and Renewables'!Q71</f>
        <v>27.757999999999999</v>
      </c>
      <c r="D216" s="3">
        <v>38</v>
      </c>
    </row>
    <row r="217" spans="1:8" ht="18.5" x14ac:dyDescent="0.35">
      <c r="B217" s="376" t="s">
        <v>1011</v>
      </c>
      <c r="C217" s="30">
        <f>'Relig DB and Renewables'!Q73</f>
        <v>25.327999999999999</v>
      </c>
      <c r="D217" s="3">
        <v>36</v>
      </c>
    </row>
    <row r="218" spans="1:8" ht="18.5" x14ac:dyDescent="0.35">
      <c r="B218" s="376" t="s">
        <v>930</v>
      </c>
      <c r="C218" s="30">
        <v>84.5</v>
      </c>
      <c r="D218" s="3">
        <v>46</v>
      </c>
      <c r="E218" t="s">
        <v>1013</v>
      </c>
    </row>
    <row r="220" spans="1:8" x14ac:dyDescent="0.35">
      <c r="A220" s="235" t="s">
        <v>651</v>
      </c>
    </row>
    <row r="221" spans="1:8" x14ac:dyDescent="0.35">
      <c r="A221" s="20" t="s">
        <v>1012</v>
      </c>
      <c r="B221" s="15"/>
    </row>
    <row r="224" spans="1:8" ht="94" x14ac:dyDescent="0.35">
      <c r="A224" s="295" t="s">
        <v>1019</v>
      </c>
      <c r="B224" s="247" t="s">
        <v>0</v>
      </c>
      <c r="C224" s="249" t="s">
        <v>382</v>
      </c>
      <c r="D224" s="248" t="s">
        <v>1020</v>
      </c>
      <c r="E224" s="248" t="s">
        <v>1021</v>
      </c>
      <c r="F224" s="248" t="s">
        <v>1022</v>
      </c>
      <c r="G224" s="248" t="s">
        <v>1023</v>
      </c>
      <c r="H224" s="15" t="s">
        <v>1027</v>
      </c>
    </row>
    <row r="225" spans="2:7" ht="18.5" x14ac:dyDescent="0.35">
      <c r="B225" s="376" t="s">
        <v>140</v>
      </c>
      <c r="C225" s="30">
        <f>'Relig DB and Renewables'!$Q$41</f>
        <v>64.207999999999998</v>
      </c>
      <c r="D225" s="3">
        <v>69</v>
      </c>
      <c r="E225" s="3">
        <v>29</v>
      </c>
      <c r="F225" s="3">
        <v>34</v>
      </c>
      <c r="G225" s="3">
        <f>D225-F225</f>
        <v>35</v>
      </c>
    </row>
    <row r="226" spans="2:7" ht="18.5" x14ac:dyDescent="0.35">
      <c r="B226" s="376" t="s">
        <v>2</v>
      </c>
      <c r="C226" s="30">
        <f>'Relig DB and Renewables'!$Q$17</f>
        <v>93.367999999999995</v>
      </c>
      <c r="D226" s="3">
        <v>63</v>
      </c>
      <c r="E226" s="3">
        <v>32</v>
      </c>
      <c r="F226" s="3">
        <v>31</v>
      </c>
      <c r="G226" s="3">
        <f t="shared" ref="G226:G249" si="0">D226-F226</f>
        <v>32</v>
      </c>
    </row>
    <row r="227" spans="2:7" ht="18.5" x14ac:dyDescent="0.35">
      <c r="B227" s="376" t="s">
        <v>52</v>
      </c>
      <c r="C227" s="30">
        <f>'Relig DB and Renewables'!$Q$50</f>
        <v>53.273000000000003</v>
      </c>
      <c r="D227" s="3">
        <v>41</v>
      </c>
      <c r="E227" s="3">
        <v>56</v>
      </c>
      <c r="F227" s="3">
        <v>17</v>
      </c>
      <c r="G227" s="3">
        <f t="shared" si="0"/>
        <v>24</v>
      </c>
    </row>
    <row r="228" spans="2:7" ht="18.5" x14ac:dyDescent="0.35">
      <c r="B228" s="376" t="s">
        <v>39</v>
      </c>
      <c r="C228" s="30">
        <f>'Relig DB and Renewables'!$Q$66</f>
        <v>33.832999999999998</v>
      </c>
      <c r="D228" s="3">
        <v>31</v>
      </c>
      <c r="E228" s="3">
        <v>62</v>
      </c>
      <c r="F228" s="3">
        <v>10</v>
      </c>
      <c r="G228" s="3">
        <f t="shared" si="0"/>
        <v>21</v>
      </c>
    </row>
    <row r="229" spans="2:7" ht="18.5" x14ac:dyDescent="0.35">
      <c r="B229" s="376" t="s">
        <v>24</v>
      </c>
      <c r="C229" s="30">
        <f>'Relig DB and Renewables'!$Q$62</f>
        <v>38.692999999999998</v>
      </c>
      <c r="D229" s="3">
        <v>36</v>
      </c>
      <c r="E229" s="3">
        <v>56</v>
      </c>
      <c r="F229" s="3">
        <v>13</v>
      </c>
      <c r="G229" s="3">
        <f t="shared" si="0"/>
        <v>23</v>
      </c>
    </row>
    <row r="230" spans="2:7" ht="18.5" x14ac:dyDescent="0.35">
      <c r="B230" s="376" t="s">
        <v>32</v>
      </c>
      <c r="C230" s="30">
        <f>'Relig DB and Renewables'!$Q$29</f>
        <v>78.787999999999997</v>
      </c>
      <c r="D230" s="3">
        <v>60</v>
      </c>
      <c r="E230" s="3">
        <v>33</v>
      </c>
      <c r="F230" s="3">
        <v>29</v>
      </c>
      <c r="G230" s="3">
        <f t="shared" si="0"/>
        <v>31</v>
      </c>
    </row>
    <row r="231" spans="2:7" ht="18.5" x14ac:dyDescent="0.35">
      <c r="B231" s="376" t="s">
        <v>17</v>
      </c>
      <c r="C231" s="30">
        <f>'Relig DB and Renewables'!$Q$61</f>
        <v>39.908000000000001</v>
      </c>
      <c r="D231" s="3">
        <v>45</v>
      </c>
      <c r="E231" s="3">
        <v>46</v>
      </c>
      <c r="F231" s="3">
        <v>23</v>
      </c>
      <c r="G231" s="3">
        <f t="shared" si="0"/>
        <v>22</v>
      </c>
    </row>
    <row r="232" spans="2:7" ht="18.5" x14ac:dyDescent="0.35">
      <c r="B232" s="376" t="s">
        <v>40</v>
      </c>
      <c r="C232" s="30">
        <f>'Relig DB and Renewables'!$Q$67</f>
        <v>32.618000000000002</v>
      </c>
      <c r="D232" s="3">
        <v>34</v>
      </c>
      <c r="E232" s="3">
        <v>56</v>
      </c>
      <c r="F232" s="3">
        <v>11</v>
      </c>
      <c r="G232" s="3">
        <f t="shared" si="0"/>
        <v>23</v>
      </c>
    </row>
    <row r="233" spans="2:7" ht="18.5" x14ac:dyDescent="0.35">
      <c r="B233" s="376" t="s">
        <v>51</v>
      </c>
      <c r="C233" s="30">
        <f>'Relig DB and Renewables'!$Q$58</f>
        <v>43.552999999999997</v>
      </c>
      <c r="D233" s="3">
        <v>34</v>
      </c>
      <c r="E233" s="3">
        <v>59</v>
      </c>
      <c r="F233" s="3">
        <v>10</v>
      </c>
      <c r="G233" s="3">
        <f t="shared" si="0"/>
        <v>24</v>
      </c>
    </row>
    <row r="234" spans="2:7" ht="18.5" x14ac:dyDescent="0.35">
      <c r="B234" s="376" t="s">
        <v>16</v>
      </c>
      <c r="C234" s="30">
        <f>'Relig DB and Renewables'!$Q$64</f>
        <v>36.262999999999998</v>
      </c>
      <c r="D234" s="3">
        <v>36</v>
      </c>
      <c r="E234" s="3">
        <v>59</v>
      </c>
      <c r="F234" s="3">
        <v>16</v>
      </c>
      <c r="G234" s="3">
        <f t="shared" si="0"/>
        <v>20</v>
      </c>
    </row>
    <row r="235" spans="2:7" ht="18.5" x14ac:dyDescent="0.35">
      <c r="B235" s="376" t="s">
        <v>139</v>
      </c>
      <c r="C235" s="30">
        <f>'Relig DB and Renewables'!$Q$34</f>
        <v>72.713000000000008</v>
      </c>
      <c r="D235" s="3">
        <v>61</v>
      </c>
      <c r="E235" s="3">
        <v>37</v>
      </c>
      <c r="F235" s="3">
        <v>30</v>
      </c>
      <c r="G235" s="3">
        <f t="shared" si="0"/>
        <v>31</v>
      </c>
    </row>
    <row r="236" spans="2:7" ht="18.5" x14ac:dyDescent="0.35">
      <c r="B236" s="376" t="s">
        <v>57</v>
      </c>
      <c r="C236" s="30">
        <f>'Relig DB and Renewables'!$Q$26</f>
        <v>82.433000000000007</v>
      </c>
      <c r="D236" s="3">
        <v>53</v>
      </c>
      <c r="E236" s="3">
        <v>43</v>
      </c>
      <c r="F236" s="3">
        <v>25</v>
      </c>
      <c r="G236" s="3">
        <f t="shared" si="0"/>
        <v>28</v>
      </c>
    </row>
    <row r="237" spans="2:7" ht="18.5" x14ac:dyDescent="0.35">
      <c r="B237" s="376" t="s">
        <v>121</v>
      </c>
      <c r="C237" s="30">
        <f>'Relig DB and Renewables'!$Q$39</f>
        <v>66.638000000000005</v>
      </c>
      <c r="D237" s="3">
        <v>68</v>
      </c>
      <c r="E237" s="3">
        <v>30</v>
      </c>
      <c r="F237" s="3">
        <v>30</v>
      </c>
      <c r="G237" s="3">
        <f t="shared" si="0"/>
        <v>38</v>
      </c>
    </row>
    <row r="238" spans="2:7" ht="18.5" x14ac:dyDescent="0.35">
      <c r="B238" s="376" t="s">
        <v>50</v>
      </c>
      <c r="C238" s="30">
        <f>'Relig DB and Renewables'!$Q$70</f>
        <v>28.972999999999999</v>
      </c>
      <c r="D238" s="3">
        <v>34</v>
      </c>
      <c r="E238" s="3">
        <v>60</v>
      </c>
      <c r="F238" s="3">
        <v>13</v>
      </c>
      <c r="G238" s="3">
        <f t="shared" si="0"/>
        <v>21</v>
      </c>
    </row>
    <row r="239" spans="2:7" ht="18.5" x14ac:dyDescent="0.35">
      <c r="B239" s="376" t="s">
        <v>14</v>
      </c>
      <c r="C239" s="30">
        <f>'Relig DB and Renewables'!$Q$55</f>
        <v>47.198</v>
      </c>
      <c r="D239" s="3">
        <v>54</v>
      </c>
      <c r="E239" s="3">
        <v>44</v>
      </c>
      <c r="F239" s="3">
        <v>18</v>
      </c>
      <c r="G239" s="3">
        <f t="shared" si="0"/>
        <v>36</v>
      </c>
    </row>
    <row r="240" spans="2:7" ht="18.5" x14ac:dyDescent="0.35">
      <c r="B240" s="376" t="s">
        <v>9</v>
      </c>
      <c r="C240" s="30">
        <f>'Relig DB and Renewables'!$Q$24</f>
        <v>84.863</v>
      </c>
      <c r="D240" s="3">
        <v>50</v>
      </c>
      <c r="E240" s="3">
        <v>45</v>
      </c>
      <c r="F240" s="3">
        <v>17</v>
      </c>
      <c r="G240" s="3">
        <f t="shared" si="0"/>
        <v>33</v>
      </c>
    </row>
    <row r="241" spans="1:26" ht="18.5" x14ac:dyDescent="0.35">
      <c r="B241" s="376" t="s">
        <v>286</v>
      </c>
      <c r="C241" s="30">
        <f>'Relig DB and Renewables'!$Q$51</f>
        <v>52.058000000000007</v>
      </c>
      <c r="D241" s="3">
        <v>46</v>
      </c>
      <c r="E241" s="3">
        <v>46</v>
      </c>
      <c r="F241" s="3">
        <v>14</v>
      </c>
      <c r="G241" s="3">
        <f t="shared" si="0"/>
        <v>32</v>
      </c>
    </row>
    <row r="242" spans="1:26" ht="18.5" x14ac:dyDescent="0.35">
      <c r="B242" s="376" t="s">
        <v>146</v>
      </c>
      <c r="C242" s="30">
        <f>'Relig DB and Renewables'!$Q$59</f>
        <v>42.338000000000001</v>
      </c>
      <c r="D242" s="3">
        <v>45</v>
      </c>
      <c r="E242" s="3">
        <v>47</v>
      </c>
      <c r="F242" s="3">
        <v>18</v>
      </c>
      <c r="G242" s="3">
        <f t="shared" si="0"/>
        <v>27</v>
      </c>
    </row>
    <row r="243" spans="1:26" ht="18.5" x14ac:dyDescent="0.35">
      <c r="B243" s="376" t="s">
        <v>45</v>
      </c>
      <c r="C243" s="30">
        <f>'Relig DB and Renewables'!$Q$60</f>
        <v>41.123000000000005</v>
      </c>
      <c r="D243" s="3">
        <v>45</v>
      </c>
      <c r="E243" s="3">
        <v>51</v>
      </c>
      <c r="F243" s="3">
        <v>16</v>
      </c>
      <c r="G243" s="3">
        <f t="shared" si="0"/>
        <v>29</v>
      </c>
    </row>
    <row r="244" spans="1:26" ht="18.5" x14ac:dyDescent="0.35">
      <c r="B244" s="376" t="s">
        <v>15</v>
      </c>
      <c r="C244" s="30">
        <f>'Relig DB and Renewables'!$Q$38</f>
        <v>67.853000000000009</v>
      </c>
      <c r="D244" s="3">
        <v>69</v>
      </c>
      <c r="E244" s="3">
        <v>27</v>
      </c>
      <c r="F244" s="3">
        <v>28</v>
      </c>
      <c r="G244" s="3">
        <f t="shared" si="0"/>
        <v>41</v>
      </c>
    </row>
    <row r="245" spans="1:26" ht="18.5" x14ac:dyDescent="0.35">
      <c r="B245" s="376" t="s">
        <v>38</v>
      </c>
      <c r="C245" s="30">
        <f>'Relig DB and Renewables'!$Q$65</f>
        <v>35.048000000000002</v>
      </c>
      <c r="D245" s="3">
        <v>42</v>
      </c>
      <c r="E245" s="3">
        <v>53</v>
      </c>
      <c r="F245" s="3">
        <v>15</v>
      </c>
      <c r="G245" s="3">
        <f t="shared" si="0"/>
        <v>27</v>
      </c>
    </row>
    <row r="246" spans="1:26" ht="18.5" x14ac:dyDescent="0.35">
      <c r="B246" s="376" t="s">
        <v>109</v>
      </c>
      <c r="C246" s="30">
        <f>'Relig DB and Renewables'!$Q$31</f>
        <v>76.358000000000004</v>
      </c>
      <c r="D246" s="3">
        <v>49</v>
      </c>
      <c r="E246" s="3">
        <v>42</v>
      </c>
      <c r="F246" s="3">
        <v>18</v>
      </c>
      <c r="G246" s="3">
        <f t="shared" si="0"/>
        <v>31</v>
      </c>
    </row>
    <row r="247" spans="1:26" ht="18.5" x14ac:dyDescent="0.35">
      <c r="B247" s="376" t="s">
        <v>22</v>
      </c>
      <c r="C247" s="30">
        <f>'Relig DB and Renewables'!$Q$74</f>
        <v>24.113</v>
      </c>
      <c r="D247" s="3">
        <v>39</v>
      </c>
      <c r="E247" s="3">
        <v>56</v>
      </c>
      <c r="F247" s="3">
        <v>16</v>
      </c>
      <c r="G247" s="3">
        <f t="shared" si="0"/>
        <v>23</v>
      </c>
    </row>
    <row r="248" spans="1:26" ht="18.5" x14ac:dyDescent="0.35">
      <c r="B248" s="376" t="s">
        <v>352</v>
      </c>
      <c r="C248" s="30">
        <f>'Relig DB and Renewables'!$Q$28</f>
        <v>80.003</v>
      </c>
      <c r="D248" s="3">
        <v>39</v>
      </c>
      <c r="E248" s="3">
        <v>41</v>
      </c>
      <c r="F248" s="3">
        <v>19</v>
      </c>
      <c r="G248" s="3">
        <f t="shared" si="0"/>
        <v>20</v>
      </c>
    </row>
    <row r="249" spans="1:26" ht="18.5" x14ac:dyDescent="0.35">
      <c r="A249" s="60" t="s">
        <v>1102</v>
      </c>
      <c r="B249" s="376" t="s">
        <v>175</v>
      </c>
      <c r="C249" s="30">
        <f>'Relig DB and Renewables'!$Q$47</f>
        <v>56.918000000000006</v>
      </c>
      <c r="D249" s="3">
        <v>29</v>
      </c>
      <c r="E249" s="3">
        <v>64</v>
      </c>
      <c r="F249" s="3">
        <v>8</v>
      </c>
      <c r="G249" s="3">
        <f t="shared" si="0"/>
        <v>21</v>
      </c>
    </row>
    <row r="254" spans="1:26" ht="18.5" x14ac:dyDescent="0.35">
      <c r="I254" s="485"/>
      <c r="J254" s="486"/>
      <c r="K254" s="486"/>
      <c r="L254" s="486"/>
      <c r="M254" s="486"/>
      <c r="N254" s="486"/>
      <c r="O254" s="487" t="s">
        <v>301</v>
      </c>
      <c r="P254" s="487"/>
      <c r="Q254" s="487" t="s">
        <v>302</v>
      </c>
      <c r="R254" s="487"/>
      <c r="S254" s="487" t="s">
        <v>303</v>
      </c>
      <c r="T254" s="487"/>
      <c r="U254" s="487" t="s">
        <v>304</v>
      </c>
      <c r="Z254" s="15" t="s">
        <v>1028</v>
      </c>
    </row>
    <row r="255" spans="1:26" x14ac:dyDescent="0.35">
      <c r="A255" s="235" t="s">
        <v>651</v>
      </c>
      <c r="I255" s="498" t="s">
        <v>300</v>
      </c>
      <c r="J255" s="180">
        <f>CORREL(C225:C248,F225:F248)</f>
        <v>0.67646697900177932</v>
      </c>
      <c r="K255" s="180"/>
      <c r="L255" s="180"/>
      <c r="M255" s="180"/>
      <c r="N255" s="180"/>
      <c r="O255" s="180">
        <f>J255/SQRT((1-J255^2)/(U255-2))</f>
        <v>4.3082523534829615</v>
      </c>
      <c r="P255" s="180"/>
      <c r="Q255" s="181">
        <f>TDIST(ABS(O255),(U255-2),2)</f>
        <v>2.8416077298130764E-4</v>
      </c>
      <c r="R255" s="180"/>
      <c r="S255" s="180">
        <f>_xlfn.T.INV.2T((0.05),(U255-2))</f>
        <v>2.0738730679040258</v>
      </c>
      <c r="T255" s="180"/>
      <c r="U255" s="177">
        <f>ROWS(C225:C248)</f>
        <v>24</v>
      </c>
      <c r="Z255" s="15" t="s">
        <v>1029</v>
      </c>
    </row>
    <row r="256" spans="1:26" ht="18.5" x14ac:dyDescent="0.35">
      <c r="A256" s="563" t="s">
        <v>1024</v>
      </c>
      <c r="B256" s="18"/>
      <c r="C256" s="18"/>
      <c r="D256" s="18"/>
      <c r="E256" s="18"/>
      <c r="I256" s="485"/>
      <c r="J256" s="486"/>
      <c r="K256" s="486"/>
      <c r="L256" s="486"/>
      <c r="M256" s="486"/>
      <c r="N256" s="486"/>
      <c r="O256" s="487" t="s">
        <v>301</v>
      </c>
      <c r="P256" s="487"/>
      <c r="Q256" s="487" t="s">
        <v>302</v>
      </c>
      <c r="R256" s="487"/>
      <c r="S256" s="487" t="s">
        <v>303</v>
      </c>
      <c r="T256" s="487"/>
      <c r="U256" s="487" t="s">
        <v>304</v>
      </c>
      <c r="Z256" s="15" t="s">
        <v>1030</v>
      </c>
    </row>
    <row r="257" spans="1:21" x14ac:dyDescent="0.35">
      <c r="A257" s="23" t="s">
        <v>1025</v>
      </c>
      <c r="I257" s="252" t="s">
        <v>300</v>
      </c>
      <c r="J257" s="180">
        <f>CORREL(C225:C248,E225:E248)</f>
        <v>-0.76638373676626359</v>
      </c>
      <c r="K257" s="180"/>
      <c r="L257" s="180"/>
      <c r="M257" s="180"/>
      <c r="N257" s="180"/>
      <c r="O257" s="180">
        <f>J257/SQRT((1-J257^2)/(U257-2))</f>
        <v>-5.5958176697362321</v>
      </c>
      <c r="P257" s="180"/>
      <c r="Q257" s="181">
        <f>TDIST(ABS(O257),(U257-2),2)</f>
        <v>1.2614231730678999E-5</v>
      </c>
      <c r="R257" s="180"/>
      <c r="S257" s="180">
        <f>_xlfn.T.INV.2T((0.05),(U257-2))</f>
        <v>2.0738730679040258</v>
      </c>
      <c r="T257" s="180"/>
      <c r="U257" s="177">
        <f>ROWS(C225:C248)</f>
        <v>24</v>
      </c>
    </row>
    <row r="258" spans="1:21" x14ac:dyDescent="0.35">
      <c r="A258" s="23" t="s">
        <v>1026</v>
      </c>
    </row>
    <row r="259" spans="1:21" x14ac:dyDescent="0.35">
      <c r="A259" s="23" t="s">
        <v>1099</v>
      </c>
      <c r="I259" t="s">
        <v>1093</v>
      </c>
    </row>
    <row r="260" spans="1:21" x14ac:dyDescent="0.35">
      <c r="A260" s="23" t="s">
        <v>1100</v>
      </c>
      <c r="I260" t="s">
        <v>1094</v>
      </c>
    </row>
    <row r="263" spans="1:21" ht="128.5" x14ac:dyDescent="0.35">
      <c r="A263" s="295" t="s">
        <v>1101</v>
      </c>
      <c r="B263" s="247" t="s">
        <v>0</v>
      </c>
      <c r="C263" s="249" t="s">
        <v>382</v>
      </c>
      <c r="D263" s="248" t="s">
        <v>1098</v>
      </c>
      <c r="E263" s="23" t="s">
        <v>1103</v>
      </c>
    </row>
    <row r="264" spans="1:21" ht="18.5" x14ac:dyDescent="0.35">
      <c r="B264" s="376" t="s">
        <v>140</v>
      </c>
      <c r="C264" s="30">
        <f>'Relig DB and Renewables'!$Q$41</f>
        <v>64.207999999999998</v>
      </c>
      <c r="D264" s="3">
        <v>61</v>
      </c>
    </row>
    <row r="265" spans="1:21" ht="18.5" x14ac:dyDescent="0.35">
      <c r="B265" s="376" t="s">
        <v>2</v>
      </c>
      <c r="C265" s="30">
        <f>'Relig DB and Renewables'!$Q$17</f>
        <v>93.367999999999995</v>
      </c>
      <c r="D265" s="3">
        <v>70</v>
      </c>
    </row>
    <row r="266" spans="1:21" ht="18.5" x14ac:dyDescent="0.35">
      <c r="B266" s="376" t="s">
        <v>39</v>
      </c>
      <c r="C266" s="30">
        <f>'Relig DB and Renewables'!$Q$66</f>
        <v>33.832999999999998</v>
      </c>
      <c r="D266" s="3">
        <v>49</v>
      </c>
    </row>
    <row r="267" spans="1:21" ht="18.5" x14ac:dyDescent="0.35">
      <c r="B267" s="376" t="s">
        <v>24</v>
      </c>
      <c r="C267" s="30">
        <f>'Relig DB and Renewables'!$Q$62</f>
        <v>38.692999999999998</v>
      </c>
      <c r="D267" s="3">
        <v>55</v>
      </c>
    </row>
    <row r="268" spans="1:21" ht="18.5" x14ac:dyDescent="0.35">
      <c r="B268" s="376" t="s">
        <v>32</v>
      </c>
      <c r="C268" s="30">
        <f>'Relig DB and Renewables'!$Q$29</f>
        <v>78.787999999999997</v>
      </c>
      <c r="D268" s="3">
        <v>64</v>
      </c>
    </row>
    <row r="269" spans="1:21" ht="18.5" x14ac:dyDescent="0.35">
      <c r="B269" s="376" t="s">
        <v>17</v>
      </c>
      <c r="C269" s="30">
        <f>'Relig DB and Renewables'!$Q$61</f>
        <v>39.908000000000001</v>
      </c>
      <c r="D269" s="3">
        <v>62</v>
      </c>
    </row>
    <row r="270" spans="1:21" ht="18.5" x14ac:dyDescent="0.35">
      <c r="B270" s="376" t="s">
        <v>40</v>
      </c>
      <c r="C270" s="30">
        <f>'Relig DB and Renewables'!$Q$67</f>
        <v>32.618000000000002</v>
      </c>
      <c r="D270" s="3">
        <v>45</v>
      </c>
    </row>
    <row r="271" spans="1:21" ht="18.5" x14ac:dyDescent="0.35">
      <c r="B271" s="376" t="s">
        <v>51</v>
      </c>
      <c r="C271" s="30">
        <f>'Relig DB and Renewables'!$Q$58</f>
        <v>43.552999999999997</v>
      </c>
      <c r="D271" s="3">
        <v>51</v>
      </c>
    </row>
    <row r="272" spans="1:21" ht="18.5" x14ac:dyDescent="0.35">
      <c r="B272" s="376" t="s">
        <v>16</v>
      </c>
      <c r="C272" s="30">
        <f>'Relig DB and Renewables'!$Q$64</f>
        <v>36.262999999999998</v>
      </c>
      <c r="D272" s="3">
        <v>52</v>
      </c>
    </row>
    <row r="273" spans="1:4" ht="18.5" x14ac:dyDescent="0.35">
      <c r="B273" s="376" t="s">
        <v>139</v>
      </c>
      <c r="C273" s="30">
        <f>'Relig DB and Renewables'!$Q$34</f>
        <v>72.713000000000008</v>
      </c>
      <c r="D273" s="3">
        <v>65</v>
      </c>
    </row>
    <row r="274" spans="1:4" ht="18.5" x14ac:dyDescent="0.35">
      <c r="B274" s="376" t="s">
        <v>57</v>
      </c>
      <c r="C274" s="30">
        <f>'Relig DB and Renewables'!$Q$26</f>
        <v>82.433000000000007</v>
      </c>
      <c r="D274" s="3">
        <v>61</v>
      </c>
    </row>
    <row r="275" spans="1:4" ht="18.5" x14ac:dyDescent="0.35">
      <c r="B275" s="376" t="s">
        <v>121</v>
      </c>
      <c r="C275" s="30">
        <f>'Relig DB and Renewables'!$Q$39</f>
        <v>66.638000000000005</v>
      </c>
      <c r="D275" s="3">
        <v>64</v>
      </c>
    </row>
    <row r="276" spans="1:4" ht="18.5" x14ac:dyDescent="0.35">
      <c r="B276" s="376" t="s">
        <v>50</v>
      </c>
      <c r="C276" s="30">
        <f>'Relig DB and Renewables'!$Q$70</f>
        <v>28.972999999999999</v>
      </c>
      <c r="D276" s="3">
        <v>54</v>
      </c>
    </row>
    <row r="277" spans="1:4" ht="18.5" x14ac:dyDescent="0.35">
      <c r="B277" s="376" t="s">
        <v>14</v>
      </c>
      <c r="C277" s="30">
        <f>'Relig DB and Renewables'!$Q$55</f>
        <v>47.198</v>
      </c>
      <c r="D277" s="3">
        <v>40</v>
      </c>
    </row>
    <row r="278" spans="1:4" ht="18.5" x14ac:dyDescent="0.35">
      <c r="B278" s="376" t="s">
        <v>9</v>
      </c>
      <c r="C278" s="30">
        <f>'Relig DB and Renewables'!$Q$24</f>
        <v>84.863</v>
      </c>
      <c r="D278" s="3">
        <v>67</v>
      </c>
    </row>
    <row r="279" spans="1:4" ht="18.5" x14ac:dyDescent="0.35">
      <c r="B279" s="376" t="s">
        <v>286</v>
      </c>
      <c r="C279" s="30">
        <f>'Relig DB and Renewables'!$Q$51</f>
        <v>52.058000000000007</v>
      </c>
      <c r="D279" s="3">
        <v>62</v>
      </c>
    </row>
    <row r="280" spans="1:4" ht="18.5" x14ac:dyDescent="0.35">
      <c r="B280" s="376" t="s">
        <v>45</v>
      </c>
      <c r="C280" s="30">
        <f>'Relig DB and Renewables'!$Q$60</f>
        <v>41.123000000000005</v>
      </c>
      <c r="D280" s="3">
        <v>49</v>
      </c>
    </row>
    <row r="281" spans="1:4" ht="18.5" x14ac:dyDescent="0.35">
      <c r="B281" s="376" t="s">
        <v>15</v>
      </c>
      <c r="C281" s="30">
        <f>'Relig DB and Renewables'!$Q$38</f>
        <v>67.853000000000009</v>
      </c>
      <c r="D281" s="3">
        <v>70</v>
      </c>
    </row>
    <row r="282" spans="1:4" ht="18.5" x14ac:dyDescent="0.35">
      <c r="B282" s="376" t="s">
        <v>38</v>
      </c>
      <c r="C282" s="30">
        <f>'Relig DB and Renewables'!$Q$65</f>
        <v>35.048000000000002</v>
      </c>
      <c r="D282" s="3">
        <v>51</v>
      </c>
    </row>
    <row r="283" spans="1:4" ht="18.5" x14ac:dyDescent="0.35">
      <c r="B283" s="376" t="s">
        <v>109</v>
      </c>
      <c r="C283" s="30">
        <f>'Relig DB and Renewables'!$Q$31</f>
        <v>76.358000000000004</v>
      </c>
      <c r="D283" s="3">
        <v>57</v>
      </c>
    </row>
    <row r="284" spans="1:4" ht="18.5" x14ac:dyDescent="0.35">
      <c r="B284" s="376" t="s">
        <v>22</v>
      </c>
      <c r="C284" s="30">
        <f>'Relig DB and Renewables'!$Q$74</f>
        <v>24.113</v>
      </c>
      <c r="D284" s="3">
        <v>48</v>
      </c>
    </row>
    <row r="285" spans="1:4" ht="18.5" x14ac:dyDescent="0.35">
      <c r="B285" s="376" t="s">
        <v>352</v>
      </c>
      <c r="C285" s="30">
        <f>'Relig DB and Renewables'!$Q$28</f>
        <v>80.003</v>
      </c>
      <c r="D285" s="3">
        <v>50</v>
      </c>
    </row>
    <row r="286" spans="1:4" ht="18.5" x14ac:dyDescent="0.35">
      <c r="A286" s="60" t="s">
        <v>1102</v>
      </c>
      <c r="B286" s="376" t="s">
        <v>175</v>
      </c>
      <c r="C286" s="30">
        <f>'Relig DB and Renewables'!$Q$47</f>
        <v>56.918000000000006</v>
      </c>
      <c r="D286" s="3">
        <v>34</v>
      </c>
    </row>
    <row r="293" spans="1:19" ht="18.5" x14ac:dyDescent="0.35">
      <c r="G293" s="485"/>
      <c r="H293" s="486"/>
      <c r="I293" s="486"/>
      <c r="J293" s="486"/>
      <c r="K293" s="486"/>
      <c r="L293" s="486"/>
      <c r="M293" s="487" t="s">
        <v>301</v>
      </c>
      <c r="N293" s="487"/>
      <c r="O293" s="487" t="s">
        <v>302</v>
      </c>
      <c r="P293" s="487"/>
      <c r="Q293" s="487" t="s">
        <v>303</v>
      </c>
      <c r="R293" s="487"/>
      <c r="S293" s="487" t="s">
        <v>304</v>
      </c>
    </row>
    <row r="294" spans="1:19" x14ac:dyDescent="0.35">
      <c r="G294" s="498" t="s">
        <v>300</v>
      </c>
      <c r="H294" s="180">
        <f>CORREL(C264:C285,D264:D285)</f>
        <v>0.68463957246153095</v>
      </c>
      <c r="I294" s="180"/>
      <c r="J294" s="180"/>
      <c r="K294" s="180"/>
      <c r="L294" s="180"/>
      <c r="M294" s="180">
        <f>H294/SQRT((1-H294^2)/(S294-2))</f>
        <v>4.3044190857233238</v>
      </c>
      <c r="N294" s="180"/>
      <c r="O294" s="181">
        <f>TDIST(ABS(M294),(S294-2),2)</f>
        <v>3.1375985115351555E-4</v>
      </c>
      <c r="P294" s="180"/>
      <c r="Q294" s="180">
        <f>_xlfn.T.INV.2T((0.05),(S294-2))</f>
        <v>2.07961384472768</v>
      </c>
      <c r="R294" s="180"/>
      <c r="S294" s="177">
        <f>ROWS(A264:C286)</f>
        <v>23</v>
      </c>
    </row>
    <row r="295" spans="1:19" x14ac:dyDescent="0.35">
      <c r="G295" t="s">
        <v>1193</v>
      </c>
    </row>
    <row r="296" spans="1:19" x14ac:dyDescent="0.35">
      <c r="G296" t="s">
        <v>1194</v>
      </c>
    </row>
    <row r="297" spans="1:19" x14ac:dyDescent="0.35">
      <c r="G297" t="s">
        <v>1195</v>
      </c>
    </row>
    <row r="298" spans="1:19" x14ac:dyDescent="0.35">
      <c r="G298" t="s">
        <v>1104</v>
      </c>
    </row>
    <row r="299" spans="1:19" x14ac:dyDescent="0.35">
      <c r="G299" t="s">
        <v>1242</v>
      </c>
    </row>
    <row r="300" spans="1:19" x14ac:dyDescent="0.35">
      <c r="A300" s="235" t="s">
        <v>651</v>
      </c>
      <c r="B300" t="s">
        <v>1097</v>
      </c>
      <c r="G300" t="s">
        <v>1241</v>
      </c>
    </row>
    <row r="301" spans="1:19" x14ac:dyDescent="0.35">
      <c r="A301" s="370" t="s">
        <v>1095</v>
      </c>
      <c r="B301" s="23"/>
    </row>
    <row r="302" spans="1:19" x14ac:dyDescent="0.35">
      <c r="A302" s="25" t="s">
        <v>1096</v>
      </c>
    </row>
    <row r="305" spans="1:34" ht="87" x14ac:dyDescent="0.35">
      <c r="A305" s="286" t="s">
        <v>1196</v>
      </c>
      <c r="B305" s="247" t="s">
        <v>0</v>
      </c>
      <c r="C305" s="249" t="s">
        <v>382</v>
      </c>
      <c r="D305" s="570" t="s">
        <v>1197</v>
      </c>
      <c r="E305" s="567" t="s">
        <v>1198</v>
      </c>
      <c r="F305" s="568" t="s">
        <v>1199</v>
      </c>
      <c r="G305" s="248" t="s">
        <v>1218</v>
      </c>
      <c r="I305" s="594" t="s">
        <v>1205</v>
      </c>
      <c r="Y305" s="593" t="s">
        <v>1205</v>
      </c>
      <c r="AH305" s="592" t="s">
        <v>1206</v>
      </c>
    </row>
    <row r="306" spans="1:34" ht="18.5" x14ac:dyDescent="0.35">
      <c r="B306" s="3" t="s">
        <v>2</v>
      </c>
      <c r="C306" s="30">
        <f>'Relig DB and Renewables'!$Q$17</f>
        <v>93.367999999999995</v>
      </c>
      <c r="D306" s="3">
        <v>15</v>
      </c>
      <c r="E306" s="3">
        <v>73</v>
      </c>
      <c r="F306" s="3">
        <v>20</v>
      </c>
      <c r="G306" s="3">
        <v>73</v>
      </c>
    </row>
    <row r="307" spans="1:34" ht="18.5" x14ac:dyDescent="0.35">
      <c r="B307" s="3" t="s">
        <v>57</v>
      </c>
      <c r="C307" s="30">
        <f>'Relig DB and Renewables'!$Q$26</f>
        <v>82.433000000000007</v>
      </c>
      <c r="D307" s="3">
        <v>28</v>
      </c>
      <c r="E307" s="3">
        <v>84</v>
      </c>
      <c r="F307" s="3">
        <v>33</v>
      </c>
      <c r="G307" s="3">
        <v>84</v>
      </c>
    </row>
    <row r="308" spans="1:34" ht="18.5" x14ac:dyDescent="0.35">
      <c r="B308" s="3" t="s">
        <v>10</v>
      </c>
      <c r="C308" s="30">
        <f>'Relig DB and Renewables'!$Q$27</f>
        <v>81.218000000000004</v>
      </c>
      <c r="D308" s="3">
        <v>13</v>
      </c>
      <c r="E308" s="3">
        <v>81</v>
      </c>
      <c r="F308" s="3">
        <v>19</v>
      </c>
      <c r="G308" s="3">
        <v>81</v>
      </c>
    </row>
    <row r="309" spans="1:34" ht="18.5" x14ac:dyDescent="0.35">
      <c r="B309" s="3" t="s">
        <v>32</v>
      </c>
      <c r="C309" s="30">
        <f>'Relig DB and Renewables'!$Q$29</f>
        <v>78.787999999999997</v>
      </c>
      <c r="D309" s="3">
        <v>38</v>
      </c>
      <c r="E309" s="3">
        <v>82</v>
      </c>
      <c r="F309" s="3">
        <v>21</v>
      </c>
      <c r="G309" s="3">
        <v>82</v>
      </c>
    </row>
    <row r="310" spans="1:34" ht="18.5" x14ac:dyDescent="0.35">
      <c r="B310" s="3" t="s">
        <v>109</v>
      </c>
      <c r="C310" s="30">
        <f>'Relig DB and Renewables'!$Q$31</f>
        <v>76.358000000000004</v>
      </c>
      <c r="D310" s="3">
        <v>40</v>
      </c>
      <c r="E310" s="3">
        <v>74</v>
      </c>
      <c r="F310" s="3">
        <v>31</v>
      </c>
      <c r="G310" s="3">
        <v>74</v>
      </c>
    </row>
    <row r="311" spans="1:34" ht="18.5" x14ac:dyDescent="0.35">
      <c r="B311" s="7" t="s">
        <v>139</v>
      </c>
      <c r="C311" s="30">
        <f>'Relig DB and Renewables'!$Q$34</f>
        <v>72.713000000000008</v>
      </c>
      <c r="D311" s="3">
        <v>33</v>
      </c>
      <c r="E311" s="3">
        <v>87</v>
      </c>
      <c r="F311" s="3">
        <v>26</v>
      </c>
      <c r="G311" s="3">
        <v>87</v>
      </c>
    </row>
    <row r="312" spans="1:34" ht="18.5" x14ac:dyDescent="0.35">
      <c r="B312" s="3" t="s">
        <v>15</v>
      </c>
      <c r="C312" s="30">
        <f>'Relig DB and Renewables'!$Q$38</f>
        <v>67.853000000000009</v>
      </c>
      <c r="D312" s="3">
        <v>51</v>
      </c>
      <c r="E312" s="3">
        <v>84</v>
      </c>
      <c r="F312" s="3">
        <v>49</v>
      </c>
      <c r="G312" s="3">
        <v>84</v>
      </c>
    </row>
    <row r="313" spans="1:34" ht="18.5" x14ac:dyDescent="0.35">
      <c r="B313" s="3" t="s">
        <v>121</v>
      </c>
      <c r="C313" s="30">
        <f>'Relig DB and Renewables'!$Q$39</f>
        <v>66.638000000000005</v>
      </c>
      <c r="D313" s="3">
        <v>37</v>
      </c>
      <c r="E313" s="3">
        <v>87</v>
      </c>
      <c r="F313" s="3">
        <v>33</v>
      </c>
      <c r="G313" s="3">
        <v>87</v>
      </c>
    </row>
    <row r="314" spans="1:34" ht="18.5" x14ac:dyDescent="0.35">
      <c r="B314" s="3" t="s">
        <v>36</v>
      </c>
      <c r="C314" s="30">
        <f>'Relig DB and Renewables'!$Q$46</f>
        <v>58.132999999999996</v>
      </c>
      <c r="D314" s="3">
        <v>44</v>
      </c>
      <c r="E314" s="3">
        <v>76</v>
      </c>
      <c r="F314" s="3">
        <v>36</v>
      </c>
      <c r="G314" s="3">
        <v>76</v>
      </c>
    </row>
    <row r="315" spans="1:34" ht="18.5" x14ac:dyDescent="0.35">
      <c r="B315" s="3" t="s">
        <v>14</v>
      </c>
      <c r="C315" s="30">
        <f>'Relig DB and Renewables'!$Q$55</f>
        <v>47.198</v>
      </c>
      <c r="D315" s="3">
        <v>56</v>
      </c>
      <c r="E315" s="3">
        <v>80</v>
      </c>
      <c r="F315" s="3">
        <v>41</v>
      </c>
      <c r="G315" s="3">
        <v>80</v>
      </c>
    </row>
    <row r="316" spans="1:34" ht="18.5" x14ac:dyDescent="0.35">
      <c r="B316" s="3" t="s">
        <v>51</v>
      </c>
      <c r="C316" s="30">
        <f>'Relig DB and Renewables'!$Q$58</f>
        <v>43.552999999999997</v>
      </c>
      <c r="D316" s="3">
        <v>53</v>
      </c>
      <c r="E316" s="3">
        <v>69</v>
      </c>
      <c r="F316" s="3">
        <v>37</v>
      </c>
      <c r="G316" s="3">
        <v>69</v>
      </c>
    </row>
    <row r="317" spans="1:34" ht="18.5" x14ac:dyDescent="0.35">
      <c r="B317" s="3" t="s">
        <v>45</v>
      </c>
      <c r="C317" s="30">
        <f>'Relig DB and Renewables'!$Q$60</f>
        <v>41.123000000000005</v>
      </c>
      <c r="D317" s="3">
        <v>34</v>
      </c>
      <c r="E317" s="3">
        <v>80</v>
      </c>
      <c r="F317" s="3">
        <v>31</v>
      </c>
      <c r="G317" s="3">
        <v>80</v>
      </c>
    </row>
    <row r="318" spans="1:34" ht="18.5" x14ac:dyDescent="0.35">
      <c r="B318" s="3" t="s">
        <v>17</v>
      </c>
      <c r="C318" s="30">
        <f>'Relig DB and Renewables'!$Q$61</f>
        <v>39.908000000000001</v>
      </c>
      <c r="D318" s="3">
        <v>54</v>
      </c>
      <c r="E318" s="3">
        <v>57</v>
      </c>
      <c r="F318" s="3">
        <v>37</v>
      </c>
      <c r="G318" s="3">
        <v>57</v>
      </c>
    </row>
    <row r="319" spans="1:34" ht="18.5" x14ac:dyDescent="0.35">
      <c r="B319" s="3" t="s">
        <v>24</v>
      </c>
      <c r="C319" s="30">
        <f>'Relig DB and Renewables'!$Q$62</f>
        <v>38.692999999999998</v>
      </c>
      <c r="D319" s="3">
        <v>69</v>
      </c>
      <c r="E319" s="3">
        <v>71</v>
      </c>
      <c r="F319" s="3">
        <v>60</v>
      </c>
      <c r="G319" s="3">
        <v>71</v>
      </c>
    </row>
    <row r="320" spans="1:34" ht="18.5" x14ac:dyDescent="0.35">
      <c r="B320" s="3" t="s">
        <v>16</v>
      </c>
      <c r="C320" s="30">
        <f>'Relig DB and Renewables'!$Q$64</f>
        <v>36.262999999999998</v>
      </c>
      <c r="D320" s="3">
        <v>52</v>
      </c>
      <c r="E320" s="3">
        <v>63</v>
      </c>
      <c r="F320" s="3">
        <v>41</v>
      </c>
      <c r="G320" s="3">
        <v>63</v>
      </c>
    </row>
    <row r="321" spans="2:37" ht="18.5" x14ac:dyDescent="0.35">
      <c r="B321" s="3" t="s">
        <v>40</v>
      </c>
      <c r="C321" s="30">
        <f>'Relig DB and Renewables'!$Q$67</f>
        <v>32.618000000000002</v>
      </c>
      <c r="D321" s="3">
        <v>59</v>
      </c>
      <c r="E321" s="3">
        <v>65</v>
      </c>
      <c r="F321" s="3">
        <v>52</v>
      </c>
      <c r="G321" s="3">
        <v>65</v>
      </c>
    </row>
    <row r="322" spans="2:37" ht="18.5" x14ac:dyDescent="0.35">
      <c r="B322" s="3" t="s">
        <v>19</v>
      </c>
      <c r="C322" s="30">
        <f>'Relig DB and Renewables'!$Q$70</f>
        <v>28.972999999999999</v>
      </c>
      <c r="D322" s="3">
        <v>53</v>
      </c>
      <c r="E322" s="3">
        <v>67</v>
      </c>
      <c r="F322" s="3">
        <v>62</v>
      </c>
      <c r="G322" s="3">
        <v>67</v>
      </c>
    </row>
    <row r="323" spans="2:37" ht="18.5" x14ac:dyDescent="0.35">
      <c r="B323" s="3" t="s">
        <v>23</v>
      </c>
      <c r="C323" s="30">
        <f>'Relig DB and Renewables'!$Q$71</f>
        <v>27.757999999999999</v>
      </c>
      <c r="D323" s="3">
        <v>63</v>
      </c>
      <c r="E323" s="3">
        <v>63</v>
      </c>
      <c r="F323" s="3">
        <v>41</v>
      </c>
      <c r="G323" s="3">
        <v>63</v>
      </c>
    </row>
    <row r="327" spans="2:37" x14ac:dyDescent="0.35">
      <c r="B327" s="19" t="s">
        <v>1232</v>
      </c>
    </row>
    <row r="336" spans="2:37" ht="18.5" x14ac:dyDescent="0.35">
      <c r="I336" s="485"/>
      <c r="J336" s="486"/>
      <c r="K336" s="486"/>
      <c r="L336" s="486"/>
      <c r="M336" s="486"/>
      <c r="N336" s="486"/>
      <c r="O336" s="487" t="s">
        <v>301</v>
      </c>
      <c r="P336" s="487"/>
      <c r="Q336" s="487" t="s">
        <v>302</v>
      </c>
      <c r="R336" s="487"/>
      <c r="S336" s="487" t="s">
        <v>303</v>
      </c>
      <c r="T336" s="487"/>
      <c r="U336" s="487" t="s">
        <v>304</v>
      </c>
      <c r="Y336" s="485"/>
      <c r="Z336" s="486"/>
      <c r="AA336" s="486"/>
      <c r="AB336" s="486"/>
      <c r="AC336" s="486"/>
      <c r="AD336" s="486"/>
      <c r="AE336" s="487" t="s">
        <v>301</v>
      </c>
      <c r="AF336" s="487"/>
      <c r="AG336" s="487" t="s">
        <v>302</v>
      </c>
      <c r="AH336" s="487"/>
      <c r="AI336" s="487" t="s">
        <v>303</v>
      </c>
      <c r="AJ336" s="487"/>
      <c r="AK336" s="487" t="s">
        <v>304</v>
      </c>
    </row>
    <row r="337" spans="1:37" x14ac:dyDescent="0.35">
      <c r="I337" s="498" t="s">
        <v>300</v>
      </c>
      <c r="J337" s="180">
        <f>CORREL(C306:C323,D306:D323)</f>
        <v>-0.82475193658890378</v>
      </c>
      <c r="K337" s="180"/>
      <c r="L337" s="180"/>
      <c r="M337" s="180"/>
      <c r="N337" s="180"/>
      <c r="O337" s="180">
        <f>J337/SQRT((1-J337^2)/(U337-2))</f>
        <v>-5.8338439096430266</v>
      </c>
      <c r="P337" s="180"/>
      <c r="Q337" s="181">
        <f>TDIST(ABS(O337),(U337-2),2)</f>
        <v>2.5402792758512439E-5</v>
      </c>
      <c r="R337" s="180"/>
      <c r="S337" s="180">
        <f>_xlfn.T.INV.2T((0.05),(U337-2))</f>
        <v>2.119905299221255</v>
      </c>
      <c r="T337" s="180"/>
      <c r="U337" s="177">
        <f>ROWS(C306:C323)</f>
        <v>18</v>
      </c>
      <c r="Y337" s="252" t="s">
        <v>300</v>
      </c>
      <c r="Z337" s="180">
        <f>CORREL(C306:C323,E306:E323)</f>
        <v>0.67743380280689425</v>
      </c>
      <c r="AA337" s="180"/>
      <c r="AB337" s="180"/>
      <c r="AC337" s="180"/>
      <c r="AD337" s="180"/>
      <c r="AE337" s="180">
        <f>Z337/SQRT((1-Z337^2)/(AK337-2))</f>
        <v>3.6837888784152089</v>
      </c>
      <c r="AF337" s="180"/>
      <c r="AG337" s="181">
        <f>TDIST(ABS(AE337),(AK337-2),2)</f>
        <v>2.0100188089652825E-3</v>
      </c>
      <c r="AH337" s="180"/>
      <c r="AI337" s="180">
        <f>_xlfn.T.INV.2T((0.05),(AK337-2))</f>
        <v>2.119905299221255</v>
      </c>
      <c r="AJ337" s="180"/>
      <c r="AK337" s="177">
        <f>ROWS(C306:C323)</f>
        <v>18</v>
      </c>
    </row>
    <row r="338" spans="1:37" x14ac:dyDescent="0.35">
      <c r="A338" s="235" t="s">
        <v>1200</v>
      </c>
      <c r="Y338" s="595" t="s">
        <v>300</v>
      </c>
      <c r="Z338" s="180">
        <f>CORREL(C306:C323,F306:F323)</f>
        <v>-0.73652457157987805</v>
      </c>
      <c r="AA338" s="180"/>
      <c r="AB338" s="180"/>
      <c r="AC338" s="180"/>
      <c r="AD338" s="180"/>
      <c r="AE338" s="180">
        <f>Z338/SQRT((1-Z338^2)/(AK338-2))</f>
        <v>-4.3554868347505273</v>
      </c>
      <c r="AF338" s="180"/>
      <c r="AG338" s="181">
        <f>TDIST(ABS(AE338),(AK338-2),2)</f>
        <v>4.9058524234118475E-4</v>
      </c>
      <c r="AH338" s="180"/>
      <c r="AI338" s="180">
        <f>_xlfn.T.INV.2T((0.05),(AK338-2))</f>
        <v>2.119905299221255</v>
      </c>
      <c r="AJ338" s="180"/>
      <c r="AK338" s="177">
        <f>ROWS(C306:C323)</f>
        <v>18</v>
      </c>
    </row>
    <row r="339" spans="1:37" x14ac:dyDescent="0.35">
      <c r="A339" s="370" t="s">
        <v>1201</v>
      </c>
    </row>
    <row r="340" spans="1:37" x14ac:dyDescent="0.35">
      <c r="A340" s="370" t="s">
        <v>1202</v>
      </c>
    </row>
    <row r="341" spans="1:37" x14ac:dyDescent="0.35">
      <c r="A341" s="23" t="s">
        <v>1203</v>
      </c>
      <c r="Y341" t="s">
        <v>1207</v>
      </c>
    </row>
    <row r="342" spans="1:37" x14ac:dyDescent="0.35">
      <c r="I342" t="s">
        <v>1256</v>
      </c>
      <c r="Y342" t="s">
        <v>1208</v>
      </c>
    </row>
    <row r="343" spans="1:37" x14ac:dyDescent="0.35">
      <c r="I343" t="s">
        <v>1257</v>
      </c>
      <c r="Y343" t="s">
        <v>1209</v>
      </c>
    </row>
    <row r="344" spans="1:37" x14ac:dyDescent="0.35">
      <c r="I344" t="s">
        <v>1204</v>
      </c>
      <c r="Y344" t="s">
        <v>1210</v>
      </c>
    </row>
    <row r="345" spans="1:37" x14ac:dyDescent="0.35">
      <c r="I345" t="s">
        <v>1258</v>
      </c>
    </row>
    <row r="347" spans="1:37" ht="63" x14ac:dyDescent="0.35">
      <c r="A347" s="286" t="s">
        <v>1230</v>
      </c>
      <c r="B347" s="247" t="s">
        <v>0</v>
      </c>
      <c r="C347" s="249" t="s">
        <v>382</v>
      </c>
      <c r="D347" s="248" t="s">
        <v>1231</v>
      </c>
      <c r="E347" s="23"/>
    </row>
    <row r="348" spans="1:37" ht="18.5" x14ac:dyDescent="0.35">
      <c r="B348" s="376" t="s">
        <v>50</v>
      </c>
      <c r="C348" s="30">
        <f>'Relig DB and Renewables'!$Q$70</f>
        <v>28.972999999999999</v>
      </c>
      <c r="D348" s="3">
        <v>51.5</v>
      </c>
    </row>
    <row r="349" spans="1:37" ht="18.5" x14ac:dyDescent="0.35">
      <c r="B349" s="376" t="s">
        <v>17</v>
      </c>
      <c r="C349" s="30">
        <f>'Relig DB and Renewables'!$Q$61</f>
        <v>39.908000000000001</v>
      </c>
      <c r="D349" s="3">
        <v>50</v>
      </c>
    </row>
    <row r="350" spans="1:37" ht="18.5" x14ac:dyDescent="0.35">
      <c r="B350" s="376" t="s">
        <v>24</v>
      </c>
      <c r="C350" s="30">
        <f>'Relig DB and Renewables'!$Q$62</f>
        <v>38.692999999999998</v>
      </c>
      <c r="D350" s="3">
        <v>44</v>
      </c>
    </row>
    <row r="351" spans="1:37" ht="18.5" x14ac:dyDescent="0.35">
      <c r="B351" s="376" t="s">
        <v>40</v>
      </c>
      <c r="C351" s="30">
        <f>'Relig DB and Renewables'!$Q$67</f>
        <v>32.618000000000002</v>
      </c>
      <c r="D351" s="3">
        <v>43</v>
      </c>
    </row>
    <row r="352" spans="1:37" ht="18.5" x14ac:dyDescent="0.35">
      <c r="B352" s="376" t="s">
        <v>109</v>
      </c>
      <c r="C352" s="30">
        <f>'Relig DB and Renewables'!$Q$31</f>
        <v>76.358000000000004</v>
      </c>
      <c r="D352" s="3">
        <v>35</v>
      </c>
    </row>
    <row r="353" spans="2:4" ht="18.5" x14ac:dyDescent="0.35">
      <c r="B353" s="376" t="s">
        <v>11</v>
      </c>
      <c r="C353" s="30">
        <f>'Relig DB and Renewables'!Q35</f>
        <v>71.498000000000005</v>
      </c>
      <c r="D353" s="3">
        <v>42</v>
      </c>
    </row>
    <row r="354" spans="2:4" ht="18.5" x14ac:dyDescent="0.35">
      <c r="B354" s="376" t="s">
        <v>352</v>
      </c>
      <c r="C354" s="30">
        <f>'Relig DB and Renewables'!$Q$28</f>
        <v>80.003</v>
      </c>
      <c r="D354" s="3">
        <v>16</v>
      </c>
    </row>
    <row r="355" spans="2:4" ht="18.5" x14ac:dyDescent="0.35">
      <c r="B355" s="376" t="s">
        <v>32</v>
      </c>
      <c r="C355" s="30">
        <f>'Relig DB and Renewables'!$Q$29</f>
        <v>78.787999999999997</v>
      </c>
      <c r="D355" s="3">
        <v>40</v>
      </c>
    </row>
    <row r="356" spans="2:4" ht="18.5" x14ac:dyDescent="0.35">
      <c r="B356" s="376" t="s">
        <v>288</v>
      </c>
      <c r="C356" s="30">
        <f>'Relig DB and Renewables'!$Q$18</f>
        <v>92.153000000000006</v>
      </c>
      <c r="D356" s="3">
        <v>36</v>
      </c>
    </row>
    <row r="357" spans="2:4" ht="18.5" x14ac:dyDescent="0.35">
      <c r="B357" s="376" t="s">
        <v>27</v>
      </c>
      <c r="C357" s="3">
        <v>100</v>
      </c>
      <c r="D357" s="3">
        <v>31</v>
      </c>
    </row>
    <row r="358" spans="2:4" ht="18.5" x14ac:dyDescent="0.35">
      <c r="B358" s="376" t="s">
        <v>2</v>
      </c>
      <c r="C358" s="30">
        <f>'Relig DB and Renewables'!$Q$17</f>
        <v>93.367999999999995</v>
      </c>
      <c r="D358" s="3">
        <v>30</v>
      </c>
    </row>
    <row r="359" spans="2:4" ht="18.5" x14ac:dyDescent="0.35">
      <c r="B359" s="376" t="s">
        <v>139</v>
      </c>
      <c r="C359" s="30">
        <f>'Relig DB and Renewables'!$Q$34</f>
        <v>72.713000000000008</v>
      </c>
      <c r="D359" s="3">
        <v>28</v>
      </c>
    </row>
    <row r="360" spans="2:4" ht="18.5" x14ac:dyDescent="0.35">
      <c r="B360" s="376" t="s">
        <v>57</v>
      </c>
      <c r="C360" s="30">
        <f>'Relig DB and Renewables'!$Q$26</f>
        <v>82.433000000000007</v>
      </c>
      <c r="D360" s="3">
        <v>25</v>
      </c>
    </row>
    <row r="361" spans="2:4" ht="18.5" x14ac:dyDescent="0.35">
      <c r="B361" s="376" t="s">
        <v>10</v>
      </c>
      <c r="C361" s="30">
        <f>'Relig DB and Renewables'!$Q$27</f>
        <v>81.218000000000004</v>
      </c>
      <c r="D361" s="3">
        <v>31</v>
      </c>
    </row>
    <row r="362" spans="2:4" ht="18.5" x14ac:dyDescent="0.35">
      <c r="B362" s="376" t="s">
        <v>4</v>
      </c>
      <c r="C362" s="30">
        <f>'Relig DB and Renewables'!$Q$25</f>
        <v>83.64800000000001</v>
      </c>
      <c r="D362" s="3">
        <v>15</v>
      </c>
    </row>
    <row r="363" spans="2:4" ht="18.5" x14ac:dyDescent="0.35">
      <c r="B363" s="376" t="s">
        <v>121</v>
      </c>
      <c r="C363" s="30">
        <f>'Relig DB and Renewables'!$Q$39</f>
        <v>66.638000000000005</v>
      </c>
      <c r="D363" s="3">
        <v>49</v>
      </c>
    </row>
    <row r="364" spans="2:4" ht="18.5" x14ac:dyDescent="0.35">
      <c r="B364" s="376" t="s">
        <v>35</v>
      </c>
      <c r="C364" s="30">
        <f>'Relig DB and Renewables'!$Q$43</f>
        <v>61.778000000000006</v>
      </c>
      <c r="D364" s="3">
        <v>37</v>
      </c>
    </row>
    <row r="367" spans="2:4" x14ac:dyDescent="0.35">
      <c r="B367" s="598" t="s">
        <v>1235</v>
      </c>
      <c r="C367" t="s">
        <v>1237</v>
      </c>
    </row>
    <row r="368" spans="2:4" x14ac:dyDescent="0.35">
      <c r="B368" s="506" t="s">
        <v>1240</v>
      </c>
    </row>
    <row r="369" spans="1:19" x14ac:dyDescent="0.35">
      <c r="B369" t="s">
        <v>1234</v>
      </c>
    </row>
    <row r="370" spans="1:19" x14ac:dyDescent="0.35">
      <c r="B370" t="s">
        <v>1239</v>
      </c>
    </row>
    <row r="371" spans="1:19" x14ac:dyDescent="0.35">
      <c r="B371" t="s">
        <v>1236</v>
      </c>
    </row>
    <row r="372" spans="1:19" x14ac:dyDescent="0.35">
      <c r="B372" t="s">
        <v>1238</v>
      </c>
    </row>
    <row r="373" spans="1:19" x14ac:dyDescent="0.35">
      <c r="B373" s="84" t="s">
        <v>1252</v>
      </c>
    </row>
    <row r="374" spans="1:19" x14ac:dyDescent="0.35">
      <c r="B374" t="s">
        <v>1255</v>
      </c>
    </row>
    <row r="375" spans="1:19" x14ac:dyDescent="0.35">
      <c r="B375" t="s">
        <v>1313</v>
      </c>
    </row>
    <row r="376" spans="1:19" x14ac:dyDescent="0.35">
      <c r="A376" s="235" t="s">
        <v>651</v>
      </c>
      <c r="B376" t="s">
        <v>1253</v>
      </c>
    </row>
    <row r="377" spans="1:19" ht="15.5" x14ac:dyDescent="0.35">
      <c r="A377" s="294" t="s">
        <v>1233</v>
      </c>
    </row>
    <row r="378" spans="1:19" ht="18.5" x14ac:dyDescent="0.35">
      <c r="G378" s="485"/>
      <c r="H378" s="486"/>
      <c r="I378" s="486"/>
      <c r="J378" s="486"/>
      <c r="K378" s="486"/>
      <c r="L378" s="486"/>
      <c r="M378" s="487" t="s">
        <v>301</v>
      </c>
      <c r="N378" s="487"/>
      <c r="O378" s="487" t="s">
        <v>302</v>
      </c>
      <c r="P378" s="487"/>
      <c r="Q378" s="487" t="s">
        <v>303</v>
      </c>
      <c r="R378" s="487"/>
      <c r="S378" s="487" t="s">
        <v>304</v>
      </c>
    </row>
    <row r="379" spans="1:19" x14ac:dyDescent="0.35">
      <c r="G379" s="498" t="s">
        <v>300</v>
      </c>
      <c r="H379" s="180">
        <f>CORREL(C348:C364,D348:D364)</f>
        <v>-0.67925606536028349</v>
      </c>
      <c r="I379" s="180"/>
      <c r="J379" s="180"/>
      <c r="K379" s="180"/>
      <c r="L379" s="180"/>
      <c r="M379" s="180">
        <f>H379/SQRT((1-H379^2)/(S379-2))</f>
        <v>-3.5846063152183358</v>
      </c>
      <c r="N379" s="180"/>
      <c r="O379" s="181">
        <f>TDIST(ABS(M379),(S379-2),2)</f>
        <v>2.7098753914563379E-3</v>
      </c>
      <c r="P379" s="180"/>
      <c r="Q379" s="180">
        <f>_xlfn.T.INV.2T((0.05),(S379-2))</f>
        <v>2.1314495455597742</v>
      </c>
      <c r="R379" s="180"/>
      <c r="S379" s="177">
        <f>ROWS(C348:C364)</f>
        <v>17</v>
      </c>
    </row>
    <row r="382" spans="1:19" ht="62" x14ac:dyDescent="0.35">
      <c r="A382" s="286" t="s">
        <v>1309</v>
      </c>
      <c r="B382" s="247" t="s">
        <v>0</v>
      </c>
      <c r="C382" s="249" t="s">
        <v>382</v>
      </c>
      <c r="D382" s="570" t="s">
        <v>1303</v>
      </c>
      <c r="E382" s="570" t="s">
        <v>1304</v>
      </c>
      <c r="F382" s="570" t="s">
        <v>1305</v>
      </c>
      <c r="G382" s="88" t="s">
        <v>1306</v>
      </c>
      <c r="H382" s="570" t="s">
        <v>1307</v>
      </c>
      <c r="I382" s="570" t="s">
        <v>1308</v>
      </c>
    </row>
    <row r="383" spans="1:19" ht="18.5" x14ac:dyDescent="0.35">
      <c r="B383" s="376" t="s">
        <v>57</v>
      </c>
      <c r="C383" s="30">
        <f>'Relig DB and Renewables'!$Q$26</f>
        <v>82.433000000000007</v>
      </c>
      <c r="D383" s="2">
        <v>3600</v>
      </c>
      <c r="E383" s="2">
        <v>9100</v>
      </c>
      <c r="F383" s="2">
        <f t="shared" ref="F383:F405" si="1">D383+E383</f>
        <v>12700</v>
      </c>
      <c r="G383" s="2">
        <v>16031</v>
      </c>
      <c r="H383" s="2">
        <f t="shared" ref="H383:H405" si="2">(F383/G383)*$G$388</f>
        <v>32242.361674256128</v>
      </c>
      <c r="I383" s="2">
        <f>_xlfn.RANK.AVG(H383,$H$383:$H$405,1)</f>
        <v>5</v>
      </c>
    </row>
    <row r="384" spans="1:19" ht="18.5" x14ac:dyDescent="0.35">
      <c r="B384" s="376" t="s">
        <v>109</v>
      </c>
      <c r="C384" s="30">
        <f>'Relig DB and Renewables'!$Q$31</f>
        <v>76.358000000000004</v>
      </c>
      <c r="D384" s="2">
        <v>19000</v>
      </c>
      <c r="E384" s="2">
        <v>19000</v>
      </c>
      <c r="F384" s="2">
        <f t="shared" si="1"/>
        <v>38000</v>
      </c>
      <c r="G384" s="2">
        <v>37837</v>
      </c>
      <c r="H384" s="2">
        <f t="shared" si="2"/>
        <v>40874.329360150114</v>
      </c>
      <c r="I384" s="2">
        <f t="shared" ref="I384:I405" si="3">_xlfn.RANK.AVG(H384,$H$383:$H$405,1)</f>
        <v>7</v>
      </c>
    </row>
    <row r="385" spans="2:9" ht="18.5" x14ac:dyDescent="0.35">
      <c r="B385" s="376" t="s">
        <v>139</v>
      </c>
      <c r="C385" s="30">
        <f>'Relig DB and Renewables'!$Q$34</f>
        <v>72.713000000000008</v>
      </c>
      <c r="D385" s="2">
        <v>860</v>
      </c>
      <c r="E385" s="2">
        <v>880</v>
      </c>
      <c r="F385" s="2">
        <f t="shared" si="1"/>
        <v>1740</v>
      </c>
      <c r="G385" s="2">
        <v>14624</v>
      </c>
      <c r="H385" s="2">
        <f t="shared" si="2"/>
        <v>4842.4685448577675</v>
      </c>
      <c r="I385" s="2">
        <f t="shared" si="3"/>
        <v>2</v>
      </c>
    </row>
    <row r="386" spans="2:9" ht="18.5" x14ac:dyDescent="0.35">
      <c r="B386" s="376" t="s">
        <v>15</v>
      </c>
      <c r="C386" s="30">
        <f>'Relig DB and Renewables'!$Q$38</f>
        <v>67.853000000000009</v>
      </c>
      <c r="D386" s="2">
        <v>120000</v>
      </c>
      <c r="E386" s="2">
        <v>110000</v>
      </c>
      <c r="F386" s="2">
        <f t="shared" si="1"/>
        <v>230000</v>
      </c>
      <c r="G386" s="2">
        <v>45902</v>
      </c>
      <c r="H386" s="2">
        <f t="shared" si="2"/>
        <v>203929.4584113982</v>
      </c>
      <c r="I386" s="2">
        <f t="shared" si="3"/>
        <v>15</v>
      </c>
    </row>
    <row r="387" spans="2:9" ht="18.5" x14ac:dyDescent="0.35">
      <c r="B387" s="376" t="s">
        <v>121</v>
      </c>
      <c r="C387" s="30">
        <f>'Relig DB and Renewables'!$Q$39</f>
        <v>66.638000000000005</v>
      </c>
      <c r="D387" s="2">
        <v>6400</v>
      </c>
      <c r="E387" s="2">
        <v>5100</v>
      </c>
      <c r="F387" s="2">
        <f t="shared" si="1"/>
        <v>11500</v>
      </c>
      <c r="G387" s="2">
        <v>20277</v>
      </c>
      <c r="H387" s="2">
        <f t="shared" si="2"/>
        <v>23082.236030971053</v>
      </c>
      <c r="I387" s="2">
        <f t="shared" si="3"/>
        <v>4</v>
      </c>
    </row>
    <row r="388" spans="2:9" ht="18.5" x14ac:dyDescent="0.35">
      <c r="B388" s="376" t="s">
        <v>14</v>
      </c>
      <c r="C388" s="30">
        <f>'Relig DB and Renewables'!$Q$55</f>
        <v>47.198</v>
      </c>
      <c r="D388" s="2">
        <v>69000</v>
      </c>
      <c r="E388" s="2">
        <v>86000</v>
      </c>
      <c r="F388" s="2">
        <f t="shared" si="1"/>
        <v>155000</v>
      </c>
      <c r="G388" s="2">
        <v>40699</v>
      </c>
      <c r="H388" s="2">
        <f t="shared" si="2"/>
        <v>155000</v>
      </c>
      <c r="I388" s="2">
        <f t="shared" si="3"/>
        <v>13</v>
      </c>
    </row>
    <row r="389" spans="2:9" ht="18.5" x14ac:dyDescent="0.35">
      <c r="B389" s="3" t="s">
        <v>51</v>
      </c>
      <c r="C389" s="30">
        <f>'Relig DB and Renewables'!$Q$58</f>
        <v>43.552999999999997</v>
      </c>
      <c r="D389" s="2">
        <v>190000</v>
      </c>
      <c r="E389" s="2">
        <v>110000</v>
      </c>
      <c r="F389" s="2">
        <f t="shared" si="1"/>
        <v>300000</v>
      </c>
      <c r="G389" s="2">
        <v>52085</v>
      </c>
      <c r="H389" s="2">
        <f t="shared" si="2"/>
        <v>234418.73860036477</v>
      </c>
      <c r="I389" s="2">
        <f t="shared" si="3"/>
        <v>17</v>
      </c>
    </row>
    <row r="390" spans="2:9" ht="18.5" x14ac:dyDescent="0.35">
      <c r="B390" s="3" t="s">
        <v>45</v>
      </c>
      <c r="C390" s="30">
        <f>'Relig DB and Renewables'!$Q$60</f>
        <v>41.123000000000005</v>
      </c>
      <c r="D390" s="2">
        <v>190000</v>
      </c>
      <c r="E390" s="2">
        <v>36000</v>
      </c>
      <c r="F390" s="2">
        <f t="shared" si="1"/>
        <v>226000</v>
      </c>
      <c r="G390" s="2">
        <v>47243</v>
      </c>
      <c r="H390" s="2">
        <f t="shared" si="2"/>
        <v>194694.96009990896</v>
      </c>
      <c r="I390" s="2">
        <f t="shared" si="3"/>
        <v>14</v>
      </c>
    </row>
    <row r="391" spans="2:9" ht="18.5" x14ac:dyDescent="0.35">
      <c r="B391" s="376" t="s">
        <v>17</v>
      </c>
      <c r="C391" s="30">
        <f>'Relig DB and Renewables'!$Q$61</f>
        <v>39.908000000000001</v>
      </c>
      <c r="D391" s="2">
        <v>450000</v>
      </c>
      <c r="E391" s="2">
        <v>270000</v>
      </c>
      <c r="F391" s="2">
        <f t="shared" si="1"/>
        <v>720000</v>
      </c>
      <c r="G391" s="2">
        <v>50541</v>
      </c>
      <c r="H391" s="2">
        <f t="shared" si="2"/>
        <v>579792.24787796044</v>
      </c>
      <c r="I391" s="2">
        <f t="shared" si="3"/>
        <v>21</v>
      </c>
    </row>
    <row r="392" spans="2:9" ht="18.5" x14ac:dyDescent="0.35">
      <c r="B392" s="376" t="s">
        <v>24</v>
      </c>
      <c r="C392" s="30">
        <f>'Relig DB and Renewables'!$Q$62</f>
        <v>38.692999999999998</v>
      </c>
      <c r="D392" s="2">
        <v>690000</v>
      </c>
      <c r="E392" s="2">
        <v>630000</v>
      </c>
      <c r="F392" s="2">
        <f t="shared" si="1"/>
        <v>1320000</v>
      </c>
      <c r="G392" s="2">
        <v>57881</v>
      </c>
      <c r="H392" s="2">
        <f t="shared" si="2"/>
        <v>928157.42644391081</v>
      </c>
      <c r="I392" s="2">
        <f t="shared" si="3"/>
        <v>23</v>
      </c>
    </row>
    <row r="393" spans="2:9" ht="18.5" x14ac:dyDescent="0.35">
      <c r="B393" s="3" t="s">
        <v>16</v>
      </c>
      <c r="C393" s="30">
        <f>'Relig DB and Renewables'!$Q$64</f>
        <v>36.262999999999998</v>
      </c>
      <c r="D393" s="2">
        <v>34000</v>
      </c>
      <c r="E393" s="2">
        <v>14000</v>
      </c>
      <c r="F393" s="2">
        <f t="shared" si="1"/>
        <v>48000</v>
      </c>
      <c r="G393" s="2">
        <v>56281</v>
      </c>
      <c r="H393" s="2">
        <f t="shared" si="2"/>
        <v>34710.683889767417</v>
      </c>
      <c r="I393" s="2">
        <f t="shared" si="3"/>
        <v>6</v>
      </c>
    </row>
    <row r="394" spans="2:9" ht="18.5" x14ac:dyDescent="0.35">
      <c r="B394" s="376" t="s">
        <v>40</v>
      </c>
      <c r="C394" s="30">
        <f>'Relig DB and Renewables'!$Q$67</f>
        <v>32.618000000000002</v>
      </c>
      <c r="D394" s="2">
        <v>160000</v>
      </c>
      <c r="E394" s="2">
        <v>180000</v>
      </c>
      <c r="F394" s="2">
        <f t="shared" si="1"/>
        <v>340000</v>
      </c>
      <c r="G394" s="2">
        <v>42940</v>
      </c>
      <c r="H394" s="2">
        <f t="shared" si="2"/>
        <v>322255.70563577086</v>
      </c>
      <c r="I394" s="2">
        <f t="shared" si="3"/>
        <v>19</v>
      </c>
    </row>
    <row r="395" spans="2:9" ht="18.5" x14ac:dyDescent="0.35">
      <c r="B395" s="376" t="s">
        <v>50</v>
      </c>
      <c r="C395" s="30">
        <f>'Relig DB and Renewables'!$Q$70</f>
        <v>28.972999999999999</v>
      </c>
      <c r="D395" s="2">
        <v>400000</v>
      </c>
      <c r="E395" s="2">
        <v>350000</v>
      </c>
      <c r="F395" s="2">
        <f t="shared" si="1"/>
        <v>750000</v>
      </c>
      <c r="G395" s="2">
        <v>49675</v>
      </c>
      <c r="H395" s="2">
        <f t="shared" si="2"/>
        <v>614479.11424257676</v>
      </c>
      <c r="I395" s="2">
        <f t="shared" si="3"/>
        <v>22</v>
      </c>
    </row>
    <row r="396" spans="2:9" ht="18.5" x14ac:dyDescent="0.35">
      <c r="B396" s="3" t="s">
        <v>23</v>
      </c>
      <c r="C396" s="30">
        <f>'Relig DB and Renewables'!$Q$71</f>
        <v>27.757999999999999</v>
      </c>
      <c r="D396" s="2">
        <v>67000</v>
      </c>
      <c r="E396" s="2">
        <v>78000</v>
      </c>
      <c r="F396" s="2">
        <f t="shared" si="1"/>
        <v>145000</v>
      </c>
      <c r="G396" s="2">
        <v>64651</v>
      </c>
      <c r="H396" s="2">
        <f t="shared" si="2"/>
        <v>91280.181281031997</v>
      </c>
      <c r="I396" s="2">
        <f t="shared" si="3"/>
        <v>11</v>
      </c>
    </row>
    <row r="397" spans="2:9" ht="18.5" x14ac:dyDescent="0.35">
      <c r="B397" s="376" t="s">
        <v>127</v>
      </c>
      <c r="C397" s="30">
        <f>'Relig DB and Renewables'!$Q$37</f>
        <v>69.067999999999998</v>
      </c>
      <c r="D397" s="2">
        <v>3300</v>
      </c>
      <c r="E397" s="2">
        <v>7000</v>
      </c>
      <c r="F397" s="2">
        <f t="shared" si="1"/>
        <v>10300</v>
      </c>
      <c r="G397" s="2">
        <v>31364</v>
      </c>
      <c r="H397" s="2">
        <f t="shared" si="2"/>
        <v>13365.632572375971</v>
      </c>
      <c r="I397" s="2">
        <f t="shared" si="3"/>
        <v>3</v>
      </c>
    </row>
    <row r="398" spans="2:9" ht="18.5" x14ac:dyDescent="0.35">
      <c r="B398" s="376" t="s">
        <v>20</v>
      </c>
      <c r="C398" s="30">
        <f>'Relig DB and Renewables'!$Q$63</f>
        <v>37.478000000000002</v>
      </c>
      <c r="D398" s="2">
        <v>23000</v>
      </c>
      <c r="E398" s="2">
        <v>77000</v>
      </c>
      <c r="F398" s="2">
        <f t="shared" si="1"/>
        <v>100000</v>
      </c>
      <c r="G398" s="2">
        <v>55013</v>
      </c>
      <c r="H398" s="2">
        <f t="shared" si="2"/>
        <v>73980.695471979343</v>
      </c>
      <c r="I398" s="2">
        <f t="shared" si="3"/>
        <v>9</v>
      </c>
    </row>
    <row r="399" spans="2:9" ht="18.5" x14ac:dyDescent="0.35">
      <c r="B399" s="376" t="s">
        <v>39</v>
      </c>
      <c r="C399" s="30">
        <f>'Relig DB and Renewables'!$Q$66</f>
        <v>33.832999999999998</v>
      </c>
      <c r="D399" s="2">
        <v>250000</v>
      </c>
      <c r="E399" s="2">
        <v>140000</v>
      </c>
      <c r="F399" s="2">
        <f t="shared" si="1"/>
        <v>390000</v>
      </c>
      <c r="G399" s="2">
        <v>63768</v>
      </c>
      <c r="H399" s="2">
        <f t="shared" si="2"/>
        <v>248911.83665788482</v>
      </c>
      <c r="I399" s="2">
        <f t="shared" si="3"/>
        <v>18</v>
      </c>
    </row>
    <row r="400" spans="2:9" ht="18.5" x14ac:dyDescent="0.35">
      <c r="B400" s="376" t="s">
        <v>21</v>
      </c>
      <c r="C400" s="30">
        <f>'Relig DB and Renewables'!$Q$69</f>
        <v>30.188000000000002</v>
      </c>
      <c r="D400" s="2">
        <v>450000</v>
      </c>
      <c r="E400" s="2">
        <v>180000</v>
      </c>
      <c r="F400" s="2">
        <f t="shared" si="1"/>
        <v>630000</v>
      </c>
      <c r="G400" s="2">
        <v>79201</v>
      </c>
      <c r="H400" s="2">
        <f t="shared" si="2"/>
        <v>323737.9578540675</v>
      </c>
      <c r="I400" s="2">
        <f t="shared" si="3"/>
        <v>20</v>
      </c>
    </row>
    <row r="401" spans="1:23" ht="18.5" x14ac:dyDescent="0.35">
      <c r="B401" s="376" t="s">
        <v>116</v>
      </c>
      <c r="C401" s="30">
        <f>'Relig DB and Renewables'!$Q$42</f>
        <v>62.993000000000009</v>
      </c>
      <c r="D401" s="2">
        <v>38000</v>
      </c>
      <c r="E401" s="2">
        <v>41000</v>
      </c>
      <c r="F401" s="2">
        <f t="shared" si="1"/>
        <v>79000</v>
      </c>
      <c r="G401" s="2">
        <v>35799</v>
      </c>
      <c r="H401" s="2">
        <f t="shared" si="2"/>
        <v>89813.151205340939</v>
      </c>
      <c r="I401" s="2">
        <f t="shared" si="3"/>
        <v>10</v>
      </c>
    </row>
    <row r="402" spans="1:23" ht="18.5" x14ac:dyDescent="0.35">
      <c r="B402" s="376" t="s">
        <v>22</v>
      </c>
      <c r="C402" s="30">
        <f>'Relig DB and Renewables'!$Q$74</f>
        <v>24.113</v>
      </c>
      <c r="D402" s="2">
        <v>110000</v>
      </c>
      <c r="E402" s="2">
        <v>190000</v>
      </c>
      <c r="F402" s="2">
        <f t="shared" si="1"/>
        <v>300000</v>
      </c>
      <c r="G402" s="2">
        <v>59324</v>
      </c>
      <c r="H402" s="2">
        <f t="shared" si="2"/>
        <v>205813.83588429642</v>
      </c>
      <c r="I402" s="2">
        <f t="shared" si="3"/>
        <v>16</v>
      </c>
    </row>
    <row r="403" spans="1:23" ht="18.5" x14ac:dyDescent="0.35">
      <c r="B403" s="376" t="s">
        <v>146</v>
      </c>
      <c r="C403" s="30">
        <f>'Relig DB and Renewables'!$Q$59</f>
        <v>42.338000000000001</v>
      </c>
      <c r="D403" s="2">
        <v>85000</v>
      </c>
      <c r="E403" s="2">
        <v>54000</v>
      </c>
      <c r="F403" s="2">
        <f t="shared" si="1"/>
        <v>139000</v>
      </c>
      <c r="G403" s="2">
        <v>77274</v>
      </c>
      <c r="H403" s="2">
        <f t="shared" si="2"/>
        <v>73209.113026373685</v>
      </c>
      <c r="I403" s="2">
        <f t="shared" si="3"/>
        <v>8</v>
      </c>
    </row>
    <row r="404" spans="1:23" ht="18.5" x14ac:dyDescent="0.35">
      <c r="B404" s="376" t="s">
        <v>140</v>
      </c>
      <c r="C404" s="30">
        <f>'Relig DB and Renewables'!$Q$41</f>
        <v>64.207999999999998</v>
      </c>
      <c r="D404" s="2">
        <v>810</v>
      </c>
      <c r="E404" s="2">
        <v>590</v>
      </c>
      <c r="F404" s="2">
        <f t="shared" si="1"/>
        <v>1400</v>
      </c>
      <c r="G404" s="2">
        <v>28685</v>
      </c>
      <c r="H404" s="2">
        <f t="shared" si="2"/>
        <v>1986.3552379292312</v>
      </c>
      <c r="I404" s="2">
        <f t="shared" si="3"/>
        <v>1</v>
      </c>
    </row>
    <row r="405" spans="1:23" ht="18.5" x14ac:dyDescent="0.35">
      <c r="B405" s="376" t="s">
        <v>38</v>
      </c>
      <c r="C405" s="30">
        <f>'Relig DB and Renewables'!$Q$65</f>
        <v>35.048000000000002</v>
      </c>
      <c r="D405" s="2">
        <v>52000</v>
      </c>
      <c r="E405" s="2">
        <v>120000</v>
      </c>
      <c r="F405" s="2">
        <f t="shared" si="1"/>
        <v>172000</v>
      </c>
      <c r="G405" s="2">
        <v>58905</v>
      </c>
      <c r="H405" s="2">
        <f t="shared" si="2"/>
        <v>118839.28359222476</v>
      </c>
      <c r="I405" s="2">
        <f t="shared" si="3"/>
        <v>12</v>
      </c>
    </row>
    <row r="406" spans="1:23" ht="18.5" x14ac:dyDescent="0.35">
      <c r="A406" s="60" t="s">
        <v>1310</v>
      </c>
      <c r="B406" s="376" t="s">
        <v>2</v>
      </c>
      <c r="C406" s="30">
        <f>'Relig DB and Renewables'!$Q$17</f>
        <v>93.367999999999995</v>
      </c>
      <c r="D406" s="2">
        <v>23000</v>
      </c>
      <c r="E406" s="2">
        <v>91</v>
      </c>
      <c r="F406" s="2">
        <f>D406+E406</f>
        <v>23091</v>
      </c>
      <c r="G406" s="2">
        <v>7242</v>
      </c>
      <c r="H406" s="2">
        <f>(F406/G406)*$G$388</f>
        <v>129768.103976802</v>
      </c>
      <c r="I406" s="2"/>
    </row>
    <row r="410" spans="1:23" x14ac:dyDescent="0.35">
      <c r="A410" s="235" t="s">
        <v>651</v>
      </c>
    </row>
    <row r="411" spans="1:23" ht="18.5" x14ac:dyDescent="0.35">
      <c r="A411" s="294" t="s">
        <v>1311</v>
      </c>
      <c r="K411" s="485"/>
      <c r="L411" s="486"/>
      <c r="M411" s="486"/>
      <c r="N411" s="486"/>
      <c r="O411" s="486"/>
      <c r="P411" s="486"/>
      <c r="Q411" s="487" t="s">
        <v>301</v>
      </c>
      <c r="R411" s="487"/>
      <c r="S411" s="487" t="s">
        <v>302</v>
      </c>
      <c r="T411" s="487"/>
      <c r="U411" s="487" t="s">
        <v>303</v>
      </c>
      <c r="V411" s="487"/>
      <c r="W411" s="487" t="s">
        <v>304</v>
      </c>
    </row>
    <row r="412" spans="1:23" ht="15.5" x14ac:dyDescent="0.35">
      <c r="A412" s="294" t="s">
        <v>1312</v>
      </c>
      <c r="K412" s="612" t="s">
        <v>300</v>
      </c>
      <c r="L412" s="180">
        <f>CORREL(C383:C405,I383:I405)</f>
        <v>-0.67651319440489632</v>
      </c>
      <c r="M412" s="180"/>
      <c r="N412" s="180"/>
      <c r="O412" s="180"/>
      <c r="P412" s="180"/>
      <c r="Q412" s="180">
        <f>L412/SQRT((1-L412^2)/(W412-2))</f>
        <v>-4.2097290578461859</v>
      </c>
      <c r="R412" s="180"/>
      <c r="S412" s="181">
        <f>TDIST(ABS(Q412),(W412-2),2)</f>
        <v>3.9350356459156313E-4</v>
      </c>
      <c r="T412" s="180"/>
      <c r="U412" s="180">
        <f>_xlfn.T.INV.2T((0.05),(W412-2))</f>
        <v>2.07961384472768</v>
      </c>
      <c r="V412" s="180"/>
      <c r="W412" s="177">
        <f>ROWS(C383:C405)</f>
        <v>23</v>
      </c>
    </row>
    <row r="416" spans="1:23" ht="62" x14ac:dyDescent="0.35">
      <c r="A416" s="286" t="s">
        <v>1324</v>
      </c>
      <c r="B416" s="247" t="s">
        <v>0</v>
      </c>
      <c r="C416" s="249" t="s">
        <v>382</v>
      </c>
      <c r="D416" s="570" t="s">
        <v>1327</v>
      </c>
      <c r="E416" s="480" t="s">
        <v>1326</v>
      </c>
    </row>
    <row r="417" spans="2:4" ht="18.5" x14ac:dyDescent="0.35">
      <c r="B417" s="376" t="s">
        <v>57</v>
      </c>
      <c r="C417" s="30">
        <f>'Relig DB and Renewables'!$Q$26</f>
        <v>82.433000000000007</v>
      </c>
      <c r="D417" s="3">
        <v>37.299999999999997</v>
      </c>
    </row>
    <row r="418" spans="2:4" ht="18.5" x14ac:dyDescent="0.35">
      <c r="B418" s="376" t="s">
        <v>121</v>
      </c>
      <c r="C418" s="30">
        <f>'Relig DB and Renewables'!$Q$39</f>
        <v>66.638000000000005</v>
      </c>
      <c r="D418" s="3">
        <v>33.4</v>
      </c>
    </row>
    <row r="419" spans="2:4" ht="18.5" x14ac:dyDescent="0.35">
      <c r="B419" s="376" t="s">
        <v>14</v>
      </c>
      <c r="C419" s="30">
        <f>'Relig DB and Renewables'!$Q$55</f>
        <v>47.198</v>
      </c>
      <c r="D419" s="3">
        <v>56.1</v>
      </c>
    </row>
    <row r="420" spans="2:4" ht="18.5" x14ac:dyDescent="0.35">
      <c r="B420" s="3" t="s">
        <v>51</v>
      </c>
      <c r="C420" s="30">
        <f>'Relig DB and Renewables'!$Q$58</f>
        <v>43.552999999999997</v>
      </c>
      <c r="D420" s="3">
        <v>58.1</v>
      </c>
    </row>
    <row r="421" spans="2:4" ht="18.5" x14ac:dyDescent="0.35">
      <c r="B421" s="376" t="s">
        <v>17</v>
      </c>
      <c r="C421" s="30">
        <f>'Relig DB and Renewables'!$Q$61</f>
        <v>39.908000000000001</v>
      </c>
      <c r="D421" s="3">
        <v>59.7</v>
      </c>
    </row>
    <row r="422" spans="2:4" ht="18.5" x14ac:dyDescent="0.35">
      <c r="B422" s="376" t="s">
        <v>24</v>
      </c>
      <c r="C422" s="30">
        <f>'Relig DB and Renewables'!$Q$62</f>
        <v>38.692999999999998</v>
      </c>
      <c r="D422" s="3">
        <v>60.5</v>
      </c>
    </row>
    <row r="423" spans="2:4" ht="18.5" x14ac:dyDescent="0.35">
      <c r="B423" s="3" t="s">
        <v>16</v>
      </c>
      <c r="C423" s="30">
        <f>'Relig DB and Renewables'!$Q$64</f>
        <v>36.262999999999998</v>
      </c>
      <c r="D423" s="3">
        <v>49.5</v>
      </c>
    </row>
    <row r="424" spans="2:4" ht="18.5" x14ac:dyDescent="0.35">
      <c r="B424" s="376" t="s">
        <v>40</v>
      </c>
      <c r="C424" s="30">
        <f>'Relig DB and Renewables'!$Q$67</f>
        <v>32.618000000000002</v>
      </c>
      <c r="D424" s="3">
        <v>45.9</v>
      </c>
    </row>
    <row r="425" spans="2:4" ht="18.5" x14ac:dyDescent="0.35">
      <c r="B425" s="376" t="s">
        <v>21</v>
      </c>
      <c r="C425" s="30">
        <f>'Relig DB and Renewables'!$Q$69</f>
        <v>30.188000000000002</v>
      </c>
      <c r="D425" s="3">
        <v>65.5</v>
      </c>
    </row>
    <row r="426" spans="2:4" ht="18.5" x14ac:dyDescent="0.35">
      <c r="B426" s="376" t="s">
        <v>50</v>
      </c>
      <c r="C426" s="30">
        <f>'Relig DB and Renewables'!$Q$70</f>
        <v>28.972999999999999</v>
      </c>
      <c r="D426" s="3">
        <v>59.3</v>
      </c>
    </row>
    <row r="427" spans="2:4" ht="18.5" x14ac:dyDescent="0.35">
      <c r="B427" s="376" t="s">
        <v>22</v>
      </c>
      <c r="C427" s="30">
        <f>'Relig DB and Renewables'!$Q$74</f>
        <v>24.113</v>
      </c>
      <c r="D427" s="3">
        <v>63.8</v>
      </c>
    </row>
    <row r="428" spans="2:4" ht="18.5" x14ac:dyDescent="0.35">
      <c r="B428" s="376" t="s">
        <v>6</v>
      </c>
      <c r="C428" s="30">
        <v>100</v>
      </c>
      <c r="D428" s="3">
        <v>43.9</v>
      </c>
    </row>
    <row r="429" spans="2:4" ht="18.5" x14ac:dyDescent="0.35">
      <c r="B429" s="376" t="s">
        <v>1325</v>
      </c>
      <c r="C429" s="30">
        <v>100</v>
      </c>
      <c r="D429" s="3">
        <v>23.3</v>
      </c>
    </row>
    <row r="430" spans="2:4" ht="18.5" x14ac:dyDescent="0.35">
      <c r="B430" s="376" t="s">
        <v>1</v>
      </c>
      <c r="C430" s="30">
        <f>'Relig DB and Renewables'!$Q$15</f>
        <v>95.798000000000002</v>
      </c>
      <c r="D430" s="3">
        <v>46.1</v>
      </c>
    </row>
    <row r="431" spans="2:4" ht="18.5" x14ac:dyDescent="0.35">
      <c r="B431" s="376" t="s">
        <v>28</v>
      </c>
      <c r="C431" s="30">
        <f>'Relig DB and Renewables'!$Q$16</f>
        <v>94.582999999999998</v>
      </c>
      <c r="D431" s="3">
        <v>37.299999999999997</v>
      </c>
    </row>
    <row r="432" spans="2:4" ht="18.5" x14ac:dyDescent="0.35">
      <c r="B432" s="376" t="s">
        <v>2</v>
      </c>
      <c r="C432" s="30">
        <f>'Relig DB and Renewables'!$Q$17</f>
        <v>93.367999999999995</v>
      </c>
      <c r="D432" s="3">
        <v>43.7</v>
      </c>
    </row>
    <row r="433" spans="1:29" ht="18.5" x14ac:dyDescent="0.35">
      <c r="B433" s="376" t="s">
        <v>9</v>
      </c>
      <c r="C433" s="30">
        <f>'Relig DB and Renewables'!$Q$24</f>
        <v>84.863</v>
      </c>
      <c r="D433" s="3">
        <v>37.5</v>
      </c>
    </row>
    <row r="434" spans="1:29" ht="18.5" x14ac:dyDescent="0.35">
      <c r="B434" s="376" t="s">
        <v>4</v>
      </c>
      <c r="C434" s="30">
        <f>'Relig DB and Renewables'!$Q$25</f>
        <v>83.64800000000001</v>
      </c>
      <c r="D434" s="3">
        <v>25.2</v>
      </c>
    </row>
    <row r="435" spans="1:29" ht="18.5" x14ac:dyDescent="0.35">
      <c r="B435" s="376" t="s">
        <v>10</v>
      </c>
      <c r="C435" s="30">
        <f>'Relig DB and Renewables'!$Q$27</f>
        <v>81.218000000000004</v>
      </c>
      <c r="D435" s="3">
        <v>31.6</v>
      </c>
    </row>
    <row r="436" spans="1:29" ht="18.5" x14ac:dyDescent="0.35">
      <c r="B436" s="376" t="s">
        <v>11</v>
      </c>
      <c r="C436" s="30">
        <f>'Relig DB and Renewables'!$Q$35</f>
        <v>71.498000000000005</v>
      </c>
      <c r="D436" s="3">
        <v>49.2</v>
      </c>
    </row>
    <row r="437" spans="1:29" ht="15.5" x14ac:dyDescent="0.35">
      <c r="D437" s="2"/>
    </row>
    <row r="438" spans="1:29" ht="18.5" x14ac:dyDescent="0.35">
      <c r="B438" s="30"/>
      <c r="C438" s="30"/>
      <c r="D438" s="2"/>
      <c r="E438" s="611" t="s">
        <v>1329</v>
      </c>
    </row>
    <row r="439" spans="1:29" ht="18.5" x14ac:dyDescent="0.35">
      <c r="B439" s="376"/>
      <c r="C439" s="30"/>
      <c r="D439" s="2"/>
    </row>
    <row r="440" spans="1:29" ht="18.5" x14ac:dyDescent="0.35">
      <c r="B440" s="376"/>
      <c r="C440" s="30"/>
      <c r="D440" s="2"/>
    </row>
    <row r="441" spans="1:29" ht="18.5" x14ac:dyDescent="0.35">
      <c r="B441" s="376"/>
      <c r="C441" s="30"/>
      <c r="D441" s="2"/>
    </row>
    <row r="442" spans="1:29" x14ac:dyDescent="0.35">
      <c r="A442" s="235" t="s">
        <v>651</v>
      </c>
    </row>
    <row r="443" spans="1:29" ht="15.5" x14ac:dyDescent="0.35">
      <c r="A443" s="294" t="s">
        <v>1328</v>
      </c>
      <c r="B443" s="17"/>
      <c r="C443" s="79"/>
      <c r="D443" s="79"/>
      <c r="E443" s="79"/>
    </row>
    <row r="444" spans="1:29" ht="18.5" x14ac:dyDescent="0.35">
      <c r="F444" s="485"/>
      <c r="G444" s="486"/>
      <c r="H444" s="486"/>
      <c r="I444" s="486"/>
      <c r="J444" s="486"/>
      <c r="K444" s="486"/>
      <c r="L444" s="487" t="s">
        <v>301</v>
      </c>
      <c r="M444" s="487"/>
      <c r="N444" s="487" t="s">
        <v>302</v>
      </c>
      <c r="O444" s="487"/>
      <c r="P444" s="487" t="s">
        <v>303</v>
      </c>
      <c r="Q444" s="487"/>
      <c r="R444" s="487" t="s">
        <v>304</v>
      </c>
    </row>
    <row r="445" spans="1:29" x14ac:dyDescent="0.35">
      <c r="F445" s="612" t="s">
        <v>300</v>
      </c>
      <c r="G445" s="180">
        <f>CORREL(C417:C436,D417:D436)</f>
        <v>-0.78581683839088479</v>
      </c>
      <c r="H445" s="180"/>
      <c r="I445" s="180"/>
      <c r="J445" s="180"/>
      <c r="K445" s="180"/>
      <c r="L445" s="180">
        <f>G445/SQRT((1-G445^2)/(R445-2))</f>
        <v>-5.390716141735072</v>
      </c>
      <c r="M445" s="180"/>
      <c r="N445" s="181">
        <f>TDIST(ABS(L445),(R445-2),2)</f>
        <v>4.0172770520047114E-5</v>
      </c>
      <c r="O445" s="180"/>
      <c r="P445" s="180">
        <f>_xlfn.T.INV.2T((0.05),(R445-2))</f>
        <v>2.1009220402410378</v>
      </c>
      <c r="Q445" s="180"/>
      <c r="R445" s="177">
        <f>ROWS(C417:C436)</f>
        <v>20</v>
      </c>
    </row>
    <row r="448" spans="1:29" s="5" customFormat="1" ht="23.5" x14ac:dyDescent="0.35">
      <c r="B448" s="366" t="s">
        <v>335</v>
      </c>
      <c r="Q448" s="210"/>
      <c r="Y448" s="202"/>
      <c r="Z448" s="203"/>
      <c r="AA448" s="204"/>
      <c r="AB448" s="212"/>
      <c r="AC448" s="206"/>
    </row>
  </sheetData>
  <sheetProtection algorithmName="SHA-512" hashValue="yBP5gTBMkIP9PKqi+NJWWb7yMNE0+EbJCjaRVTEI8n0hWchn3iI1MR1LO1sLkshTsVk/bbU755Czx8KgOT+14Q==" saltValue="K+jWWzFQpOGxwAVE1e1DMw==" spinCount="100000" sheet="1" objects="1" scenarios="1"/>
  <hyperlinks>
    <hyperlink ref="A51" r:id="rId1" xr:uid="{66380FA0-8668-450D-AD42-78AAEB3366B5}"/>
    <hyperlink ref="A90" r:id="rId2" xr:uid="{C7EBA713-82DA-42FA-879F-B87A47652D92}"/>
    <hyperlink ref="A221" r:id="rId3" xr:uid="{BD920D07-C760-4499-8ECB-B62AE4C79A0A}"/>
    <hyperlink ref="A256" r:id="rId4" xr:uid="{0AFFB825-BE4D-41A8-AF42-8885539CABE0}"/>
    <hyperlink ref="A165" r:id="rId5" xr:uid="{9029F0F6-6224-44F4-B575-129304D01279}"/>
    <hyperlink ref="A131" r:id="rId6" xr:uid="{513DECCB-DB72-453E-B591-FEE66E20A26D}"/>
    <hyperlink ref="A301" r:id="rId7" xr:uid="{B9AE9832-144C-4081-85FD-408812B9EFA7}"/>
    <hyperlink ref="A302" r:id="rId8" location="slide=id.gf86077d83b_15_56 " xr:uid="{930E0B42-3101-43E5-A77F-5FC6E240D322}"/>
    <hyperlink ref="A339" r:id="rId9" xr:uid="{47556915-DFD7-457E-A0B5-0B1B803082C1}"/>
    <hyperlink ref="A340" r:id="rId10" xr:uid="{4FA4FC68-2095-4C30-AAC3-8CE379B3C512}"/>
    <hyperlink ref="A377" r:id="rId11" xr:uid="{6C63377F-91D6-46CE-9DE2-9B7491B483D4}"/>
    <hyperlink ref="A411" r:id="rId12" xr:uid="{EC215E6F-EA33-49A6-BD08-61B0D6C2CC1A}"/>
    <hyperlink ref="A412" r:id="rId13" xr:uid="{07AD8D6D-FDC5-495A-A340-4C319C9AB04D}"/>
    <hyperlink ref="A443" r:id="rId14" xr:uid="{E60B0DD6-ED72-4200-BC06-D3BF0115F37E}"/>
  </hyperlinks>
  <pageMargins left="0.7" right="0.7" top="0.75" bottom="0.75" header="0.3" footer="0.3"/>
  <pageSetup paperSize="9" orientation="portrait" r:id="rId15"/>
  <ignoredErrors>
    <ignoredError sqref="J255" formulaRange="1"/>
  </ignoredErrors>
  <drawing r:id="rId16"/>
  <legacyDrawing r:id="rId1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8BA1B-A432-4E7E-A9E1-7C8FD12D2E71}">
  <dimension ref="A2:BM1773"/>
  <sheetViews>
    <sheetView zoomScaleNormal="100" workbookViewId="0">
      <selection activeCell="A3" sqref="A3"/>
    </sheetView>
  </sheetViews>
  <sheetFormatPr defaultRowHeight="14.5" x14ac:dyDescent="0.35"/>
  <cols>
    <col min="1" max="1" width="17.453125" customWidth="1"/>
    <col min="45" max="45" width="8.7265625" customWidth="1"/>
    <col min="46" max="46" width="12.1796875" customWidth="1"/>
    <col min="47" max="47" width="9.26953125" bestFit="1" customWidth="1"/>
    <col min="48" max="49" width="10.90625" customWidth="1"/>
    <col min="50" max="51" width="12.08984375" customWidth="1"/>
    <col min="52" max="52" width="11.26953125" customWidth="1"/>
    <col min="53" max="53" width="11" customWidth="1"/>
    <col min="54" max="54" width="8.90625" customWidth="1"/>
  </cols>
  <sheetData>
    <row r="2" spans="1:59" ht="26" x14ac:dyDescent="0.35">
      <c r="A2" s="5"/>
      <c r="B2" s="201" t="s">
        <v>1297</v>
      </c>
      <c r="C2" s="5"/>
      <c r="D2" s="5"/>
      <c r="E2" s="5"/>
      <c r="F2" s="5"/>
      <c r="G2" s="5"/>
      <c r="H2" s="5"/>
      <c r="I2" s="5"/>
      <c r="J2" s="5"/>
      <c r="K2" s="11"/>
      <c r="L2" s="11"/>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row>
    <row r="3" spans="1:59" ht="15.5" x14ac:dyDescent="0.35">
      <c r="B3" s="483" t="s">
        <v>616</v>
      </c>
      <c r="C3" s="484"/>
      <c r="D3" s="484"/>
      <c r="E3" s="244"/>
      <c r="F3" s="244"/>
      <c r="G3" s="244"/>
      <c r="H3" s="29" t="s">
        <v>1229</v>
      </c>
    </row>
    <row r="4" spans="1:59" ht="18.5" x14ac:dyDescent="0.35">
      <c r="A4" s="5"/>
      <c r="B4" s="210" t="s">
        <v>794</v>
      </c>
      <c r="C4" s="5"/>
      <c r="D4" s="5"/>
      <c r="E4" s="5"/>
      <c r="F4" s="5"/>
      <c r="G4" s="5"/>
      <c r="H4" s="5"/>
      <c r="I4" s="5"/>
      <c r="J4" s="5"/>
      <c r="K4" s="5"/>
      <c r="L4" s="5"/>
      <c r="M4" s="5"/>
      <c r="N4" s="5"/>
      <c r="O4" s="5"/>
      <c r="P4" s="5"/>
      <c r="Q4" s="5"/>
      <c r="R4" s="5"/>
      <c r="S4" s="5"/>
      <c r="T4" s="5"/>
      <c r="U4" s="5"/>
      <c r="V4" s="5"/>
      <c r="W4" s="5"/>
      <c r="X4" s="5"/>
      <c r="Y4" s="202"/>
      <c r="Z4" s="203"/>
      <c r="AA4" s="204"/>
      <c r="AB4" s="205"/>
      <c r="AC4" s="206"/>
      <c r="AD4" s="5"/>
      <c r="AE4" s="5"/>
      <c r="AF4" s="5"/>
      <c r="AG4" s="5"/>
      <c r="AH4" s="5"/>
      <c r="AI4" s="5"/>
      <c r="AJ4" s="5"/>
      <c r="AK4" s="5"/>
      <c r="AL4" s="5"/>
      <c r="AM4" s="5"/>
      <c r="AN4" s="5"/>
      <c r="AO4" s="5"/>
      <c r="AP4" s="5"/>
      <c r="AQ4" s="5"/>
      <c r="AR4" s="5"/>
      <c r="AS4" s="207"/>
      <c r="AT4" s="203"/>
      <c r="AU4" s="204"/>
      <c r="AV4" s="205"/>
      <c r="AW4" s="208"/>
      <c r="AX4" s="5"/>
      <c r="AY4" s="5"/>
      <c r="AZ4" s="209"/>
      <c r="BA4" s="5"/>
      <c r="BB4" s="5"/>
      <c r="BC4" s="209"/>
      <c r="BD4" s="209"/>
      <c r="BE4" s="5"/>
      <c r="BF4" s="208"/>
      <c r="BG4" s="5"/>
    </row>
    <row r="6" spans="1:59" ht="15.5" x14ac:dyDescent="0.35">
      <c r="A6" s="528" t="s">
        <v>859</v>
      </c>
      <c r="B6" s="529"/>
      <c r="C6" s="529"/>
      <c r="D6" s="529"/>
      <c r="E6" s="529"/>
      <c r="F6" s="529"/>
      <c r="G6" s="529"/>
      <c r="H6" s="529"/>
      <c r="I6" s="529"/>
      <c r="J6" s="529"/>
      <c r="K6" s="529"/>
      <c r="L6" s="529"/>
      <c r="M6" s="529"/>
      <c r="N6" s="529"/>
      <c r="O6" s="529"/>
      <c r="P6" s="529"/>
      <c r="Q6" s="529"/>
    </row>
    <row r="7" spans="1:59" ht="26" x14ac:dyDescent="0.35">
      <c r="A7" s="430" t="s">
        <v>861</v>
      </c>
      <c r="B7" s="431"/>
      <c r="C7" s="431"/>
      <c r="D7" s="431"/>
      <c r="E7" s="431"/>
      <c r="F7" s="431"/>
      <c r="G7" s="431"/>
      <c r="H7" s="431"/>
      <c r="I7" s="431"/>
      <c r="J7" s="431"/>
      <c r="K7" s="431"/>
      <c r="L7" s="431"/>
      <c r="M7" s="431"/>
      <c r="N7" s="431"/>
    </row>
    <row r="8" spans="1:59" x14ac:dyDescent="0.35">
      <c r="A8" s="133" t="s">
        <v>617</v>
      </c>
    </row>
    <row r="9" spans="1:59" x14ac:dyDescent="0.35">
      <c r="A9" s="19" t="s">
        <v>862</v>
      </c>
    </row>
    <row r="48" spans="1:15" ht="26" x14ac:dyDescent="0.35">
      <c r="A48" s="430" t="s">
        <v>864</v>
      </c>
      <c r="B48" s="431"/>
      <c r="C48" s="431"/>
      <c r="D48" s="431"/>
      <c r="E48" s="431"/>
      <c r="F48" s="431"/>
      <c r="G48" s="431"/>
      <c r="H48" s="431"/>
      <c r="I48" s="431"/>
      <c r="J48" s="431"/>
      <c r="K48" s="431"/>
      <c r="L48" s="431"/>
      <c r="M48" s="431"/>
      <c r="N48" s="431"/>
      <c r="O48" s="431"/>
    </row>
    <row r="49" spans="1:1" x14ac:dyDescent="0.35">
      <c r="A49" s="133" t="s">
        <v>617</v>
      </c>
    </row>
    <row r="50" spans="1:1" x14ac:dyDescent="0.35">
      <c r="A50" s="19" t="s">
        <v>782</v>
      </c>
    </row>
    <row r="98" spans="1:65" ht="26" x14ac:dyDescent="0.35">
      <c r="A98" s="430" t="s">
        <v>785</v>
      </c>
      <c r="B98" s="431"/>
      <c r="C98" s="431"/>
      <c r="D98" s="431"/>
      <c r="E98" s="431"/>
      <c r="F98" s="431"/>
      <c r="G98" s="431"/>
      <c r="H98" s="431"/>
      <c r="I98" s="431"/>
      <c r="J98" s="431"/>
      <c r="K98" s="431"/>
      <c r="X98" s="430" t="s">
        <v>1082</v>
      </c>
      <c r="Y98" s="431"/>
      <c r="Z98" s="431"/>
      <c r="AA98" s="431"/>
      <c r="AB98" s="431"/>
      <c r="AQ98" s="430" t="s">
        <v>1083</v>
      </c>
      <c r="AR98" s="431"/>
      <c r="AS98" s="431"/>
      <c r="AT98" s="431"/>
      <c r="AU98" s="431"/>
      <c r="BH98" s="430" t="s">
        <v>1084</v>
      </c>
      <c r="BI98" s="431"/>
      <c r="BJ98" s="431"/>
      <c r="BK98" s="431"/>
      <c r="BL98" s="431"/>
      <c r="BM98" s="431"/>
    </row>
    <row r="99" spans="1:65" x14ac:dyDescent="0.35">
      <c r="A99" s="133" t="s">
        <v>617</v>
      </c>
    </row>
    <row r="100" spans="1:65" x14ac:dyDescent="0.35">
      <c r="A100" s="19" t="s">
        <v>618</v>
      </c>
    </row>
    <row r="151" spans="1:23" x14ac:dyDescent="0.35">
      <c r="E151" s="508" t="s">
        <v>773</v>
      </c>
      <c r="F151" s="496"/>
      <c r="G151" s="496"/>
      <c r="H151" s="496"/>
      <c r="I151" s="496"/>
      <c r="J151" s="496"/>
      <c r="K151" s="496"/>
      <c r="L151" s="496"/>
      <c r="M151" s="496"/>
      <c r="N151" s="497"/>
      <c r="O151" s="497"/>
      <c r="P151" s="497"/>
      <c r="Q151" s="497"/>
      <c r="R151" s="497"/>
      <c r="S151" s="497"/>
      <c r="T151" s="497"/>
      <c r="U151" s="497"/>
      <c r="V151" s="497"/>
      <c r="W151" s="497"/>
    </row>
    <row r="152" spans="1:23" x14ac:dyDescent="0.35">
      <c r="E152" s="508" t="s">
        <v>771</v>
      </c>
      <c r="F152" s="497"/>
      <c r="G152" s="497"/>
      <c r="H152" s="497"/>
      <c r="I152" s="497"/>
      <c r="J152" s="497"/>
      <c r="K152" s="497"/>
      <c r="L152" s="497"/>
      <c r="M152" s="497"/>
      <c r="N152" s="497"/>
      <c r="O152" s="497"/>
      <c r="P152" s="497"/>
      <c r="Q152" s="497"/>
      <c r="R152" s="497"/>
      <c r="S152" s="497"/>
      <c r="T152" s="497"/>
      <c r="U152" s="497"/>
      <c r="V152" s="497"/>
      <c r="W152" s="497"/>
    </row>
    <row r="154" spans="1:23" ht="26" x14ac:dyDescent="0.35">
      <c r="A154" s="430" t="s">
        <v>872</v>
      </c>
      <c r="B154" s="431"/>
      <c r="C154" s="431"/>
      <c r="D154" s="431"/>
      <c r="E154" s="431"/>
      <c r="F154" s="431"/>
      <c r="G154" s="431"/>
    </row>
    <row r="155" spans="1:23" x14ac:dyDescent="0.35">
      <c r="A155" s="133" t="s">
        <v>731</v>
      </c>
    </row>
    <row r="156" spans="1:23" x14ac:dyDescent="0.35">
      <c r="A156" s="19" t="s">
        <v>873</v>
      </c>
    </row>
    <row r="194" spans="1:29" ht="26" x14ac:dyDescent="0.35">
      <c r="A194" s="430" t="s">
        <v>787</v>
      </c>
      <c r="B194" s="431"/>
      <c r="C194" s="431"/>
      <c r="D194" s="431"/>
      <c r="E194" s="431"/>
      <c r="F194" s="431"/>
      <c r="G194" s="431"/>
    </row>
    <row r="195" spans="1:29" x14ac:dyDescent="0.35">
      <c r="A195" s="133" t="s">
        <v>783</v>
      </c>
    </row>
    <row r="198" spans="1:29" ht="26" x14ac:dyDescent="0.6">
      <c r="A198" s="430" t="s">
        <v>784</v>
      </c>
      <c r="B198" s="431"/>
      <c r="C198" s="431"/>
      <c r="D198" s="431"/>
      <c r="E198" s="431"/>
      <c r="F198" s="431"/>
      <c r="G198" s="431"/>
      <c r="H198" s="431"/>
      <c r="I198" s="431"/>
      <c r="J198" s="431"/>
      <c r="K198" s="431"/>
      <c r="L198" s="513" t="s">
        <v>790</v>
      </c>
      <c r="Y198" s="514" t="s">
        <v>1082</v>
      </c>
      <c r="Z198" s="431"/>
      <c r="AA198" s="431"/>
      <c r="AB198" s="431"/>
      <c r="AC198" s="431"/>
    </row>
    <row r="199" spans="1:29" x14ac:dyDescent="0.35">
      <c r="A199" s="133" t="s">
        <v>617</v>
      </c>
    </row>
    <row r="200" spans="1:29" x14ac:dyDescent="0.35">
      <c r="A200" s="19" t="s">
        <v>621</v>
      </c>
    </row>
    <row r="251" spans="1:43" x14ac:dyDescent="0.35">
      <c r="E251" s="508" t="s">
        <v>773</v>
      </c>
      <c r="F251" s="496"/>
      <c r="G251" s="496"/>
      <c r="H251" s="496"/>
      <c r="I251" s="496"/>
      <c r="J251" s="496"/>
      <c r="K251" s="496"/>
      <c r="L251" s="496"/>
      <c r="M251" s="496"/>
      <c r="N251" s="497"/>
      <c r="O251" s="497"/>
      <c r="P251" s="497"/>
      <c r="Q251" s="497"/>
      <c r="R251" s="497"/>
      <c r="S251" s="497"/>
      <c r="T251" s="497"/>
      <c r="U251" s="497"/>
      <c r="V251" s="497"/>
      <c r="W251" s="497"/>
      <c r="Y251" s="508" t="s">
        <v>773</v>
      </c>
      <c r="Z251" s="496"/>
      <c r="AA251" s="496"/>
      <c r="AB251" s="496"/>
      <c r="AC251" s="496"/>
      <c r="AD251" s="496"/>
      <c r="AE251" s="496"/>
      <c r="AF251" s="496"/>
      <c r="AG251" s="496"/>
      <c r="AH251" s="497"/>
      <c r="AI251" s="497"/>
      <c r="AJ251" s="497"/>
      <c r="AK251" s="497"/>
      <c r="AL251" s="497"/>
      <c r="AM251" s="497"/>
      <c r="AN251" s="497"/>
      <c r="AO251" s="497"/>
      <c r="AP251" s="497"/>
      <c r="AQ251" s="497"/>
    </row>
    <row r="252" spans="1:43" x14ac:dyDescent="0.35">
      <c r="E252" s="508" t="s">
        <v>771</v>
      </c>
      <c r="F252" s="497"/>
      <c r="G252" s="497"/>
      <c r="H252" s="497"/>
      <c r="I252" s="497"/>
      <c r="J252" s="497"/>
      <c r="K252" s="497"/>
      <c r="L252" s="497"/>
      <c r="M252" s="497"/>
      <c r="N252" s="497"/>
      <c r="O252" s="497"/>
      <c r="P252" s="497"/>
      <c r="Q252" s="497"/>
      <c r="R252" s="497"/>
      <c r="S252" s="497"/>
      <c r="T252" s="497"/>
      <c r="U252" s="497"/>
      <c r="V252" s="497"/>
      <c r="W252" s="497"/>
      <c r="Y252" s="508" t="s">
        <v>771</v>
      </c>
      <c r="Z252" s="497"/>
      <c r="AA252" s="497"/>
      <c r="AB252" s="497"/>
      <c r="AC252" s="497"/>
      <c r="AD252" s="497"/>
      <c r="AE252" s="497"/>
      <c r="AF252" s="497"/>
      <c r="AG252" s="497"/>
      <c r="AH252" s="497"/>
      <c r="AI252" s="497"/>
      <c r="AJ252" s="497"/>
      <c r="AK252" s="497"/>
      <c r="AL252" s="497"/>
      <c r="AM252" s="497"/>
      <c r="AN252" s="497"/>
      <c r="AO252" s="497"/>
      <c r="AP252" s="497"/>
      <c r="AQ252" s="497"/>
    </row>
    <row r="255" spans="1:43" ht="26" x14ac:dyDescent="0.35">
      <c r="A255" s="430" t="s">
        <v>989</v>
      </c>
      <c r="B255" s="431"/>
      <c r="C255" s="431"/>
      <c r="D255" s="431"/>
      <c r="E255" s="431"/>
      <c r="F255" s="431"/>
      <c r="G255" s="431"/>
      <c r="H255" s="431"/>
      <c r="I255" s="431"/>
      <c r="J255" s="431"/>
      <c r="K255" s="431"/>
      <c r="L255" s="431"/>
    </row>
    <row r="256" spans="1:43" x14ac:dyDescent="0.35">
      <c r="A256" s="133" t="s">
        <v>731</v>
      </c>
    </row>
    <row r="257" spans="1:1" x14ac:dyDescent="0.35">
      <c r="A257" s="19" t="s">
        <v>990</v>
      </c>
    </row>
    <row r="292" spans="1:12" ht="26" x14ac:dyDescent="0.35">
      <c r="A292" s="430" t="s">
        <v>991</v>
      </c>
      <c r="B292" s="431"/>
      <c r="C292" s="431"/>
      <c r="D292" s="431"/>
      <c r="E292" s="431"/>
      <c r="F292" s="431"/>
      <c r="G292" s="431"/>
      <c r="H292" s="431"/>
      <c r="I292" s="431"/>
      <c r="J292" s="431"/>
      <c r="K292" s="431"/>
      <c r="L292" s="431"/>
    </row>
    <row r="293" spans="1:12" x14ac:dyDescent="0.35">
      <c r="A293" s="133" t="s">
        <v>731</v>
      </c>
    </row>
    <row r="294" spans="1:12" x14ac:dyDescent="0.35">
      <c r="A294" s="19" t="s">
        <v>992</v>
      </c>
    </row>
    <row r="331" spans="1:18" ht="26" x14ac:dyDescent="0.35">
      <c r="A331" s="430" t="s">
        <v>993</v>
      </c>
      <c r="B331" s="431"/>
      <c r="C331" s="431"/>
      <c r="D331" s="431"/>
      <c r="E331" s="431"/>
      <c r="F331" s="431"/>
      <c r="G331" s="431"/>
      <c r="H331" s="431"/>
      <c r="I331" s="431"/>
      <c r="J331" s="431"/>
      <c r="K331" s="431"/>
      <c r="L331" s="431"/>
      <c r="M331" s="431"/>
      <c r="N331" s="431"/>
      <c r="O331" s="431"/>
      <c r="P331" s="431"/>
      <c r="Q331" s="431"/>
      <c r="R331" s="431"/>
    </row>
    <row r="332" spans="1:18" x14ac:dyDescent="0.35">
      <c r="A332" s="133" t="s">
        <v>731</v>
      </c>
    </row>
    <row r="333" spans="1:18" x14ac:dyDescent="0.35">
      <c r="A333" s="19" t="s">
        <v>994</v>
      </c>
    </row>
    <row r="373" spans="1:23" ht="15.5" x14ac:dyDescent="0.35">
      <c r="F373" s="551" t="s">
        <v>954</v>
      </c>
      <c r="H373" s="552" t="s">
        <v>59</v>
      </c>
      <c r="L373" s="552" t="s">
        <v>60</v>
      </c>
      <c r="P373" s="552" t="s">
        <v>61</v>
      </c>
      <c r="T373" s="552" t="s">
        <v>346</v>
      </c>
      <c r="W373" s="554" t="s">
        <v>935</v>
      </c>
    </row>
    <row r="374" spans="1:23" ht="15.5" x14ac:dyDescent="0.35">
      <c r="F374" s="551" t="s">
        <v>774</v>
      </c>
      <c r="H374" s="552" t="s">
        <v>344</v>
      </c>
      <c r="L374" s="552" t="s">
        <v>343</v>
      </c>
      <c r="P374" s="552" t="s">
        <v>425</v>
      </c>
      <c r="T374" s="552" t="s">
        <v>341</v>
      </c>
      <c r="W374" s="23" t="s">
        <v>945</v>
      </c>
    </row>
    <row r="377" spans="1:23" ht="26" x14ac:dyDescent="0.35">
      <c r="A377" s="430" t="s">
        <v>1134</v>
      </c>
      <c r="B377" s="431"/>
      <c r="C377" s="431"/>
      <c r="D377" s="431"/>
      <c r="E377" s="431"/>
      <c r="F377" s="431"/>
      <c r="G377" s="431"/>
      <c r="H377" s="431"/>
      <c r="I377" s="431"/>
      <c r="J377" s="431"/>
      <c r="K377" s="431"/>
      <c r="L377" s="431"/>
      <c r="M377" s="431"/>
      <c r="N377" s="431"/>
      <c r="O377" s="431"/>
    </row>
    <row r="378" spans="1:23" x14ac:dyDescent="0.35">
      <c r="A378" s="133" t="s">
        <v>1135</v>
      </c>
    </row>
    <row r="379" spans="1:23" x14ac:dyDescent="0.35">
      <c r="A379" s="19" t="s">
        <v>1136</v>
      </c>
    </row>
    <row r="380" spans="1:23" x14ac:dyDescent="0.35">
      <c r="A380" s="19" t="s">
        <v>1137</v>
      </c>
    </row>
    <row r="415" spans="1:11" ht="26" x14ac:dyDescent="0.35">
      <c r="A415" s="430" t="s">
        <v>1138</v>
      </c>
      <c r="B415" s="431"/>
      <c r="C415" s="431"/>
      <c r="D415" s="431"/>
      <c r="E415" s="431"/>
      <c r="F415" s="431"/>
      <c r="G415" s="431"/>
      <c r="H415" s="431"/>
      <c r="I415" s="431"/>
      <c r="J415" s="431"/>
      <c r="K415" s="431"/>
    </row>
    <row r="416" spans="1:11" x14ac:dyDescent="0.35">
      <c r="A416" s="133" t="s">
        <v>633</v>
      </c>
    </row>
    <row r="417" spans="1:1" x14ac:dyDescent="0.35">
      <c r="A417" s="19" t="s">
        <v>637</v>
      </c>
    </row>
    <row r="461" spans="5:21" ht="23.5" x14ac:dyDescent="0.55000000000000004">
      <c r="E461" s="436" t="s">
        <v>298</v>
      </c>
      <c r="F461" s="436"/>
      <c r="G461" s="96"/>
      <c r="H461" s="435"/>
      <c r="I461" s="243" t="s">
        <v>236</v>
      </c>
      <c r="J461" s="243"/>
      <c r="K461" s="243"/>
      <c r="L461" s="243"/>
      <c r="O461" s="243" t="s">
        <v>439</v>
      </c>
      <c r="T461" t="s">
        <v>581</v>
      </c>
      <c r="U461" s="28" t="s">
        <v>582</v>
      </c>
    </row>
    <row r="462" spans="5:21" ht="18.5" x14ac:dyDescent="0.45">
      <c r="E462" s="436" t="s">
        <v>299</v>
      </c>
      <c r="F462" s="437"/>
      <c r="G462" s="96"/>
      <c r="H462" s="1"/>
      <c r="I462" s="243" t="s">
        <v>235</v>
      </c>
      <c r="J462" s="243"/>
      <c r="K462" s="243"/>
      <c r="L462" s="243"/>
      <c r="O462" s="243" t="s">
        <v>440</v>
      </c>
      <c r="T462" s="243"/>
      <c r="U462" s="28" t="s">
        <v>583</v>
      </c>
    </row>
    <row r="463" spans="5:21" ht="18.5" x14ac:dyDescent="0.45">
      <c r="G463" s="243" t="s">
        <v>239</v>
      </c>
      <c r="M463" s="243" t="s">
        <v>586</v>
      </c>
      <c r="S463" s="243" t="s">
        <v>437</v>
      </c>
    </row>
    <row r="464" spans="5:21" ht="18.5" x14ac:dyDescent="0.45">
      <c r="G464" s="243" t="s">
        <v>280</v>
      </c>
      <c r="M464" s="243" t="s">
        <v>587</v>
      </c>
      <c r="S464" s="243" t="s">
        <v>438</v>
      </c>
    </row>
    <row r="467" spans="1:10" ht="26" x14ac:dyDescent="0.35">
      <c r="A467" s="430" t="s">
        <v>1142</v>
      </c>
      <c r="B467" s="431"/>
      <c r="C467" s="431"/>
      <c r="D467" s="431"/>
      <c r="E467" s="431"/>
      <c r="F467" s="431"/>
      <c r="G467" s="431"/>
      <c r="H467" s="431"/>
      <c r="I467" s="431"/>
      <c r="J467" s="431"/>
    </row>
    <row r="468" spans="1:10" x14ac:dyDescent="0.35">
      <c r="A468" s="133" t="s">
        <v>633</v>
      </c>
    </row>
    <row r="469" spans="1:10" x14ac:dyDescent="0.35">
      <c r="A469" s="19" t="s">
        <v>638</v>
      </c>
    </row>
    <row r="514" spans="1:32" ht="23.5" x14ac:dyDescent="0.55000000000000004">
      <c r="E514" s="436" t="s">
        <v>298</v>
      </c>
      <c r="F514" s="436"/>
      <c r="G514" s="96"/>
      <c r="H514" s="435"/>
      <c r="I514" s="243" t="s">
        <v>236</v>
      </c>
      <c r="J514" s="243"/>
      <c r="K514" s="243"/>
      <c r="L514" s="243"/>
      <c r="O514" s="243" t="s">
        <v>238</v>
      </c>
      <c r="T514" t="s">
        <v>581</v>
      </c>
      <c r="U514" s="28" t="s">
        <v>582</v>
      </c>
    </row>
    <row r="515" spans="1:32" ht="18.5" x14ac:dyDescent="0.45">
      <c r="E515" s="436" t="s">
        <v>299</v>
      </c>
      <c r="F515" s="437"/>
      <c r="G515" s="96"/>
      <c r="H515" s="1"/>
      <c r="I515" s="243" t="s">
        <v>235</v>
      </c>
      <c r="J515" s="243"/>
      <c r="K515" s="243"/>
      <c r="L515" s="243"/>
      <c r="O515" s="243" t="s">
        <v>237</v>
      </c>
      <c r="T515" s="243"/>
      <c r="U515" s="28" t="s">
        <v>583</v>
      </c>
    </row>
    <row r="516" spans="1:32" ht="18.5" x14ac:dyDescent="0.45">
      <c r="G516" s="243" t="s">
        <v>239</v>
      </c>
      <c r="M516" s="243" t="s">
        <v>586</v>
      </c>
      <c r="S516" s="243" t="s">
        <v>247</v>
      </c>
    </row>
    <row r="517" spans="1:32" ht="18.5" x14ac:dyDescent="0.45">
      <c r="G517" s="243" t="s">
        <v>280</v>
      </c>
      <c r="M517" s="243" t="s">
        <v>587</v>
      </c>
      <c r="S517" s="243" t="s">
        <v>246</v>
      </c>
    </row>
    <row r="518" spans="1:32" ht="18.5" x14ac:dyDescent="0.45">
      <c r="H518" s="243" t="s">
        <v>427</v>
      </c>
      <c r="I518" s="243"/>
      <c r="J518" s="28"/>
      <c r="K518" s="438"/>
      <c r="L518" s="438"/>
      <c r="P518" s="243" t="s">
        <v>430</v>
      </c>
      <c r="Q518" s="243"/>
      <c r="R518" s="439"/>
      <c r="S518" s="243"/>
      <c r="T518" s="243"/>
    </row>
    <row r="521" spans="1:32" ht="26" x14ac:dyDescent="0.6">
      <c r="A521" s="430" t="s">
        <v>789</v>
      </c>
      <c r="B521" s="431"/>
      <c r="C521" s="431"/>
      <c r="D521" s="431"/>
      <c r="E521" s="431"/>
      <c r="F521" s="431"/>
      <c r="G521" s="431"/>
      <c r="H521" s="431"/>
      <c r="I521" s="431"/>
      <c r="J521" s="431"/>
      <c r="K521" s="431"/>
      <c r="L521" s="431"/>
      <c r="M521" s="431"/>
      <c r="N521" s="431"/>
      <c r="O521" s="431"/>
      <c r="P521" s="431"/>
      <c r="Q521" s="431"/>
      <c r="R521" s="431"/>
      <c r="S521" s="431"/>
      <c r="Z521" s="514" t="s">
        <v>1085</v>
      </c>
      <c r="AA521" s="431"/>
      <c r="AB521" s="431"/>
      <c r="AC521" s="431"/>
      <c r="AD521" s="431"/>
      <c r="AE521" s="431"/>
      <c r="AF521" s="431"/>
    </row>
    <row r="522" spans="1:32" x14ac:dyDescent="0.35">
      <c r="A522" s="133" t="s">
        <v>633</v>
      </c>
    </row>
    <row r="523" spans="1:32" x14ac:dyDescent="0.35">
      <c r="A523" s="19" t="s">
        <v>781</v>
      </c>
    </row>
    <row r="569" spans="1:18" ht="26" x14ac:dyDescent="0.35">
      <c r="A569" s="430" t="s">
        <v>995</v>
      </c>
      <c r="B569" s="431"/>
      <c r="C569" s="431"/>
      <c r="D569" s="431"/>
      <c r="E569" s="431"/>
      <c r="F569" s="431"/>
      <c r="G569" s="431"/>
      <c r="H569" s="431"/>
      <c r="I569" s="431"/>
      <c r="J569" s="431"/>
      <c r="K569" s="431"/>
      <c r="L569" s="431"/>
      <c r="M569" s="431"/>
      <c r="N569" s="431"/>
      <c r="O569" s="431"/>
      <c r="P569" s="431"/>
      <c r="Q569" s="431"/>
      <c r="R569" s="431"/>
    </row>
    <row r="570" spans="1:18" x14ac:dyDescent="0.35">
      <c r="A570" s="133" t="s">
        <v>996</v>
      </c>
    </row>
    <row r="571" spans="1:18" x14ac:dyDescent="0.35">
      <c r="A571" s="133" t="s">
        <v>998</v>
      </c>
    </row>
    <row r="626" spans="1:48" ht="26" x14ac:dyDescent="0.35">
      <c r="A626" s="430" t="s">
        <v>791</v>
      </c>
      <c r="B626" s="431"/>
      <c r="C626" s="431"/>
      <c r="D626" s="431"/>
      <c r="E626" s="431"/>
      <c r="F626" s="431"/>
      <c r="G626" s="431"/>
      <c r="H626" s="431"/>
      <c r="I626" s="431"/>
      <c r="J626" s="431"/>
      <c r="K626" s="431"/>
      <c r="L626" s="431"/>
      <c r="X626" s="571" t="s">
        <v>1066</v>
      </c>
      <c r="Y626" s="431"/>
      <c r="Z626" s="431"/>
      <c r="AA626" s="431"/>
      <c r="AB626" s="431"/>
      <c r="AC626" s="431"/>
      <c r="AD626" s="431"/>
      <c r="AN626" s="571" t="s">
        <v>1068</v>
      </c>
      <c r="AO626" s="431"/>
      <c r="AP626" s="431"/>
      <c r="AQ626" s="431"/>
      <c r="AR626" s="431"/>
      <c r="AS626" s="431"/>
      <c r="AT626" s="431"/>
      <c r="AU626" s="431"/>
      <c r="AV626" s="431"/>
    </row>
    <row r="627" spans="1:48" x14ac:dyDescent="0.35">
      <c r="A627" s="133" t="s">
        <v>622</v>
      </c>
    </row>
    <row r="628" spans="1:48" x14ac:dyDescent="0.35">
      <c r="A628" s="19" t="s">
        <v>623</v>
      </c>
    </row>
    <row r="662" spans="1:50" ht="15.5" x14ac:dyDescent="0.35">
      <c r="E662" s="499" t="s">
        <v>1172</v>
      </c>
      <c r="F662" s="497"/>
      <c r="G662" s="497"/>
      <c r="H662" s="497"/>
      <c r="I662" s="497"/>
      <c r="J662" s="497"/>
      <c r="K662" s="497"/>
      <c r="L662" s="497"/>
      <c r="M662" s="497"/>
      <c r="N662" s="497"/>
      <c r="O662" s="497"/>
      <c r="P662" s="497"/>
      <c r="Q662" s="497"/>
      <c r="R662" s="497"/>
      <c r="S662" s="497"/>
      <c r="T662" s="497"/>
      <c r="U662" s="497"/>
    </row>
    <row r="664" spans="1:50" ht="26" x14ac:dyDescent="0.6">
      <c r="A664" s="430" t="s">
        <v>793</v>
      </c>
      <c r="B664" s="431"/>
      <c r="C664" s="431"/>
      <c r="D664" s="431"/>
      <c r="E664" s="512"/>
      <c r="F664" s="431"/>
      <c r="G664" s="431"/>
      <c r="H664" s="431"/>
      <c r="I664" s="431"/>
      <c r="J664" s="431"/>
      <c r="K664" s="431"/>
      <c r="L664" s="431"/>
      <c r="M664" s="431"/>
      <c r="N664" s="431"/>
      <c r="O664" s="431"/>
      <c r="P664" s="431"/>
      <c r="Q664" s="515"/>
      <c r="R664" s="515"/>
      <c r="S664" s="431"/>
      <c r="T664" s="431"/>
      <c r="X664" s="571" t="s">
        <v>1067</v>
      </c>
      <c r="Y664" s="431"/>
      <c r="Z664" s="431"/>
      <c r="AA664" s="431"/>
      <c r="AB664" s="431"/>
      <c r="AC664" s="431"/>
      <c r="AD664" s="431"/>
      <c r="AE664" s="431"/>
      <c r="AN664" s="514" t="s">
        <v>1077</v>
      </c>
      <c r="AO664" s="431"/>
      <c r="AP664" s="431"/>
      <c r="AQ664" s="431"/>
      <c r="AR664" s="431"/>
      <c r="AS664" s="431"/>
      <c r="AT664" s="431"/>
      <c r="AU664" s="431"/>
      <c r="AV664" s="431"/>
      <c r="AW664" s="431"/>
      <c r="AX664" s="431"/>
    </row>
    <row r="665" spans="1:50" x14ac:dyDescent="0.35">
      <c r="A665" s="133" t="s">
        <v>617</v>
      </c>
      <c r="AO665" s="19" t="s">
        <v>1078</v>
      </c>
    </row>
    <row r="666" spans="1:50" x14ac:dyDescent="0.35">
      <c r="A666" s="19" t="s">
        <v>618</v>
      </c>
      <c r="AO666" s="573" t="s">
        <v>1069</v>
      </c>
      <c r="AP666" s="574" t="s">
        <v>1070</v>
      </c>
      <c r="AQ666" s="575"/>
      <c r="AR666" s="574" t="s">
        <v>1182</v>
      </c>
      <c r="AS666" s="575"/>
      <c r="AT666" s="573" t="s">
        <v>1071</v>
      </c>
      <c r="AU666" s="576" t="s">
        <v>1072</v>
      </c>
    </row>
    <row r="667" spans="1:50" x14ac:dyDescent="0.35">
      <c r="AN667" s="81"/>
      <c r="AO667" s="572" t="s">
        <v>1073</v>
      </c>
      <c r="AP667" s="1"/>
      <c r="AR667" s="1"/>
      <c r="AT667" s="1"/>
      <c r="AU667" s="1"/>
    </row>
    <row r="668" spans="1:50" x14ac:dyDescent="0.35">
      <c r="AO668" s="236" t="s">
        <v>1074</v>
      </c>
      <c r="AP668" s="221">
        <f>ROUND('Main Trends'!P299,0)</f>
        <v>37</v>
      </c>
      <c r="AR668" s="220">
        <f>MROUND((((AP668-AP671)*AR677)+AR671),0.5)</f>
        <v>69</v>
      </c>
      <c r="AT668" s="1">
        <f>'The US'!N14</f>
        <v>72</v>
      </c>
      <c r="AU668" s="1">
        <f>AT668-AR668</f>
        <v>3</v>
      </c>
    </row>
    <row r="669" spans="1:50" x14ac:dyDescent="0.35">
      <c r="AO669" s="236" t="s">
        <v>1080</v>
      </c>
      <c r="AP669" s="221">
        <f>ROUND('Main Trends'!P300,0)</f>
        <v>26</v>
      </c>
      <c r="AR669" s="220">
        <f>(AT669+AT675)/2</f>
        <v>47.5</v>
      </c>
      <c r="AT669" s="1">
        <f>'The US'!O14</f>
        <v>48</v>
      </c>
      <c r="AU669" s="1">
        <f t="shared" ref="AU669:AU671" si="0">AT669-AR669</f>
        <v>0.5</v>
      </c>
    </row>
    <row r="670" spans="1:50" x14ac:dyDescent="0.35">
      <c r="AO670" s="236" t="s">
        <v>1075</v>
      </c>
      <c r="AP670" s="221">
        <f>ROUND('Main Trends'!P301,0)</f>
        <v>15</v>
      </c>
      <c r="AR670" s="220">
        <f>MROUND((((AP670-AP671)*AR677)+AR671),0.5)</f>
        <v>26</v>
      </c>
      <c r="AT670" s="1">
        <f>'The US'!P14</f>
        <v>28</v>
      </c>
      <c r="AU670" s="1">
        <f t="shared" si="0"/>
        <v>2</v>
      </c>
    </row>
    <row r="671" spans="1:50" x14ac:dyDescent="0.35">
      <c r="AO671" s="236" t="s">
        <v>1081</v>
      </c>
      <c r="AP671" s="221">
        <f>ROUND('Main Trends'!P302,0)</f>
        <v>7</v>
      </c>
      <c r="AR671" s="220">
        <v>10</v>
      </c>
      <c r="AT671" s="1">
        <f>ROUNDUP('The US'!Q17,0)</f>
        <v>10</v>
      </c>
      <c r="AU671" s="1">
        <f t="shared" si="0"/>
        <v>0</v>
      </c>
    </row>
    <row r="672" spans="1:50" x14ac:dyDescent="0.35">
      <c r="AO672" s="236" t="s">
        <v>1076</v>
      </c>
      <c r="AP672" s="221"/>
      <c r="AR672" s="1"/>
      <c r="AT672" s="1"/>
      <c r="AU672" s="1"/>
    </row>
    <row r="673" spans="24:47" x14ac:dyDescent="0.35">
      <c r="AO673" s="236" t="s">
        <v>414</v>
      </c>
      <c r="AP673" s="221">
        <f>ROUND('Main Trends'!P303,0)</f>
        <v>36</v>
      </c>
      <c r="AR673" s="319">
        <f>MROUND((((AP673-AP671)*AR677)+AR671),0.5)</f>
        <v>67</v>
      </c>
      <c r="AT673" s="1">
        <f>'The US'!K14</f>
        <v>68.5</v>
      </c>
      <c r="AU673" s="1">
        <f>AT673-AR673</f>
        <v>1.5</v>
      </c>
    </row>
    <row r="674" spans="24:47" x14ac:dyDescent="0.35">
      <c r="AO674" s="572" t="s">
        <v>1166</v>
      </c>
      <c r="AP674" s="588">
        <f>ROUND('Main Trends'!P304,0)</f>
        <v>31</v>
      </c>
      <c r="AR674" s="319">
        <f>MROUND((((AP674-AP671)*AR677)+AR671),0.5)</f>
        <v>57.5</v>
      </c>
      <c r="AT674" s="1">
        <f>'The US'!L14</f>
        <v>56</v>
      </c>
      <c r="AU674" s="1">
        <f t="shared" ref="AU674:AU675" si="1">AT674-AR674</f>
        <v>-1.5</v>
      </c>
    </row>
    <row r="675" spans="24:47" x14ac:dyDescent="0.35">
      <c r="AO675" s="236" t="s">
        <v>413</v>
      </c>
      <c r="AP675" s="588">
        <f>ROUND('Main Trends'!P305,0)</f>
        <v>26</v>
      </c>
      <c r="AR675" s="319">
        <f>(AT669+AT675)/2</f>
        <v>47.5</v>
      </c>
      <c r="AT675" s="1">
        <f>'The US'!M14</f>
        <v>47</v>
      </c>
      <c r="AU675" s="1">
        <f t="shared" si="1"/>
        <v>-0.5</v>
      </c>
    </row>
    <row r="676" spans="24:47" x14ac:dyDescent="0.35">
      <c r="AT676" s="235" t="s">
        <v>1079</v>
      </c>
    </row>
    <row r="677" spans="24:47" x14ac:dyDescent="0.35">
      <c r="AQ677" s="236" t="s">
        <v>1164</v>
      </c>
      <c r="AR677" s="587">
        <f>(AR669-AR671)/(AP669-AP671)</f>
        <v>1.9736842105263157</v>
      </c>
    </row>
    <row r="680" spans="24:47" x14ac:dyDescent="0.35">
      <c r="X680" s="19"/>
    </row>
    <row r="684" spans="24:47" x14ac:dyDescent="0.35">
      <c r="X684" s="19"/>
    </row>
    <row r="717" spans="5:28" ht="15.5" x14ac:dyDescent="0.35">
      <c r="E717" s="499" t="s">
        <v>788</v>
      </c>
      <c r="F717" s="497"/>
      <c r="G717" s="497"/>
      <c r="H717" s="497"/>
      <c r="I717" s="497"/>
      <c r="J717" s="497"/>
      <c r="K717" s="497"/>
      <c r="L717" s="497"/>
      <c r="M717" s="497"/>
      <c r="N717" s="497"/>
      <c r="O717" s="497"/>
      <c r="P717" s="497"/>
      <c r="Q717" s="497"/>
      <c r="R717" s="497"/>
      <c r="S717" s="497"/>
      <c r="T717" s="497"/>
      <c r="U717" s="497"/>
    </row>
    <row r="718" spans="5:28" ht="15.5" x14ac:dyDescent="0.35">
      <c r="E718" s="499" t="s">
        <v>792</v>
      </c>
      <c r="F718" s="516"/>
      <c r="G718" s="516"/>
      <c r="H718" s="516"/>
      <c r="I718" s="516"/>
      <c r="J718" s="516"/>
      <c r="K718" s="516"/>
      <c r="L718" s="516"/>
      <c r="M718" s="516"/>
      <c r="N718" s="516"/>
      <c r="O718" s="497"/>
    </row>
    <row r="719" spans="5:28" ht="15.5" x14ac:dyDescent="0.35">
      <c r="E719" s="133"/>
      <c r="AB719" s="240"/>
    </row>
    <row r="721" spans="1:47" ht="26" x14ac:dyDescent="0.6">
      <c r="A721" s="514" t="s">
        <v>1178</v>
      </c>
      <c r="B721" s="431"/>
      <c r="C721" s="431"/>
      <c r="D721" s="431"/>
    </row>
    <row r="722" spans="1:47" ht="26" x14ac:dyDescent="0.35">
      <c r="A722" s="133" t="s">
        <v>617</v>
      </c>
      <c r="D722" s="28" t="s">
        <v>1179</v>
      </c>
      <c r="E722" s="433"/>
      <c r="AP722" s="432"/>
      <c r="AQ722" s="432"/>
      <c r="AR722" s="432"/>
    </row>
    <row r="723" spans="1:47" x14ac:dyDescent="0.35">
      <c r="A723" s="19" t="s">
        <v>618</v>
      </c>
      <c r="D723" t="s">
        <v>1180</v>
      </c>
    </row>
    <row r="724" spans="1:47" x14ac:dyDescent="0.35">
      <c r="A724" s="19"/>
      <c r="D724" t="s">
        <v>1181</v>
      </c>
    </row>
    <row r="727" spans="1:47" x14ac:dyDescent="0.35">
      <c r="AT727" s="15"/>
      <c r="AU727" s="15"/>
    </row>
    <row r="728" spans="1:47" x14ac:dyDescent="0.35">
      <c r="AU728" s="319"/>
    </row>
    <row r="729" spans="1:47" x14ac:dyDescent="0.35">
      <c r="E729" s="1"/>
      <c r="AT729" s="316"/>
      <c r="AU729" s="319"/>
    </row>
    <row r="730" spans="1:47" x14ac:dyDescent="0.35">
      <c r="AU730" s="319"/>
    </row>
    <row r="731" spans="1:47" x14ac:dyDescent="0.35">
      <c r="AU731" s="15"/>
    </row>
    <row r="732" spans="1:47" x14ac:dyDescent="0.35">
      <c r="AU732" s="15"/>
    </row>
    <row r="733" spans="1:47" x14ac:dyDescent="0.35">
      <c r="AU733" s="15"/>
    </row>
    <row r="734" spans="1:47" x14ac:dyDescent="0.35">
      <c r="AU734" s="15"/>
    </row>
    <row r="735" spans="1:47" x14ac:dyDescent="0.35">
      <c r="AU735" s="318"/>
    </row>
    <row r="736" spans="1:47" x14ac:dyDescent="0.35">
      <c r="E736" s="1"/>
      <c r="AU736" s="317"/>
    </row>
    <row r="737" spans="5:62" x14ac:dyDescent="0.35">
      <c r="AQ737" s="19"/>
      <c r="AU737" s="15"/>
      <c r="BJ737" s="19"/>
    </row>
    <row r="738" spans="5:62" x14ac:dyDescent="0.35">
      <c r="AT738" s="316"/>
      <c r="AU738" s="15"/>
    </row>
    <row r="739" spans="5:62" x14ac:dyDescent="0.35">
      <c r="AU739" s="315"/>
    </row>
    <row r="740" spans="5:62" x14ac:dyDescent="0.35">
      <c r="AU740" s="15"/>
    </row>
    <row r="741" spans="5:62" x14ac:dyDescent="0.35">
      <c r="AU741" s="15"/>
    </row>
    <row r="742" spans="5:62" x14ac:dyDescent="0.35">
      <c r="AU742" s="15"/>
    </row>
    <row r="743" spans="5:62" x14ac:dyDescent="0.35">
      <c r="E743" s="1"/>
      <c r="AU743" s="314"/>
    </row>
    <row r="744" spans="5:62" x14ac:dyDescent="0.35">
      <c r="AU744" s="15"/>
    </row>
    <row r="745" spans="5:62" x14ac:dyDescent="0.35">
      <c r="AT745" s="313"/>
      <c r="AU745" s="15"/>
    </row>
    <row r="746" spans="5:62" x14ac:dyDescent="0.35">
      <c r="AU746" s="15"/>
    </row>
    <row r="747" spans="5:62" x14ac:dyDescent="0.35">
      <c r="AU747" s="312"/>
    </row>
    <row r="748" spans="5:62" x14ac:dyDescent="0.35">
      <c r="AU748" s="15"/>
    </row>
    <row r="749" spans="5:62" x14ac:dyDescent="0.35">
      <c r="E749" s="1"/>
      <c r="AU749" s="15"/>
    </row>
    <row r="750" spans="5:62" x14ac:dyDescent="0.35">
      <c r="AU750" s="15"/>
    </row>
    <row r="751" spans="5:62" x14ac:dyDescent="0.35">
      <c r="AU751" s="15"/>
    </row>
    <row r="752" spans="5:62" x14ac:dyDescent="0.35">
      <c r="AT752" s="311"/>
      <c r="AU752" s="15"/>
    </row>
    <row r="753" spans="5:50" x14ac:dyDescent="0.35">
      <c r="AU753" s="15"/>
    </row>
    <row r="754" spans="5:50" x14ac:dyDescent="0.35">
      <c r="AU754" s="15"/>
    </row>
    <row r="756" spans="5:50" x14ac:dyDescent="0.35">
      <c r="E756" s="1"/>
    </row>
    <row r="759" spans="5:50" x14ac:dyDescent="0.35">
      <c r="AS759" s="235"/>
    </row>
    <row r="760" spans="5:50" ht="18.5" x14ac:dyDescent="0.45">
      <c r="AS760" s="235"/>
      <c r="AW760" s="310"/>
    </row>
    <row r="761" spans="5:50" ht="18.5" x14ac:dyDescent="0.45">
      <c r="AS761" s="235"/>
      <c r="AW761" s="309"/>
    </row>
    <row r="762" spans="5:50" x14ac:dyDescent="0.35">
      <c r="E762" s="1"/>
      <c r="AS762" s="235"/>
      <c r="AT762" s="15"/>
    </row>
    <row r="763" spans="5:50" x14ac:dyDescent="0.35">
      <c r="AS763" s="235"/>
    </row>
    <row r="764" spans="5:50" x14ac:dyDescent="0.35">
      <c r="AS764" s="235"/>
    </row>
    <row r="765" spans="5:50" x14ac:dyDescent="0.35">
      <c r="AS765" s="235"/>
    </row>
    <row r="766" spans="5:50" x14ac:dyDescent="0.35">
      <c r="AS766" s="235"/>
      <c r="AX766" s="308"/>
    </row>
    <row r="767" spans="5:50" ht="16.5" customHeight="1" x14ac:dyDescent="0.35">
      <c r="E767" s="433"/>
      <c r="AS767" s="235"/>
    </row>
    <row r="768" spans="5:50" x14ac:dyDescent="0.35">
      <c r="AS768" s="235"/>
    </row>
    <row r="769" spans="1:47" x14ac:dyDescent="0.35">
      <c r="AS769" s="235"/>
    </row>
    <row r="770" spans="1:47" ht="26" x14ac:dyDescent="0.6">
      <c r="A770" s="430" t="s">
        <v>796</v>
      </c>
      <c r="B770" s="431"/>
      <c r="C770" s="431"/>
      <c r="D770" s="431"/>
      <c r="E770" s="431"/>
      <c r="F770" s="431"/>
      <c r="G770" s="431"/>
      <c r="H770" s="431"/>
      <c r="I770" s="431"/>
      <c r="J770" s="431"/>
      <c r="K770" s="431"/>
      <c r="L770" s="431"/>
      <c r="M770" s="431"/>
      <c r="N770" s="431"/>
      <c r="O770" s="431"/>
      <c r="P770" s="431"/>
      <c r="Q770" s="431"/>
      <c r="Z770" s="514" t="s">
        <v>1082</v>
      </c>
      <c r="AA770" s="431"/>
      <c r="AB770" s="431"/>
      <c r="AC770" s="431"/>
      <c r="AD770" s="431"/>
      <c r="AS770" s="235"/>
    </row>
    <row r="771" spans="1:47" x14ac:dyDescent="0.35">
      <c r="A771" s="133" t="s">
        <v>624</v>
      </c>
      <c r="AS771" s="235"/>
    </row>
    <row r="772" spans="1:47" x14ac:dyDescent="0.35">
      <c r="A772" s="19" t="s">
        <v>625</v>
      </c>
      <c r="AS772" s="235"/>
    </row>
    <row r="773" spans="1:47" x14ac:dyDescent="0.35">
      <c r="AS773" s="235"/>
      <c r="AT773" s="15"/>
      <c r="AU773" s="15"/>
    </row>
    <row r="774" spans="1:47" x14ac:dyDescent="0.35">
      <c r="AS774" s="235"/>
      <c r="AU774" s="319"/>
    </row>
    <row r="775" spans="1:47" x14ac:dyDescent="0.35">
      <c r="AT775" s="316"/>
      <c r="AU775" s="319"/>
    </row>
    <row r="776" spans="1:47" x14ac:dyDescent="0.35">
      <c r="AU776" s="319"/>
    </row>
    <row r="777" spans="1:47" x14ac:dyDescent="0.35">
      <c r="AU777" s="15"/>
    </row>
    <row r="778" spans="1:47" x14ac:dyDescent="0.35">
      <c r="AU778" s="15"/>
    </row>
    <row r="779" spans="1:47" x14ac:dyDescent="0.35">
      <c r="AU779" s="15"/>
    </row>
    <row r="780" spans="1:47" x14ac:dyDescent="0.35">
      <c r="AU780" s="15"/>
    </row>
    <row r="781" spans="1:47" x14ac:dyDescent="0.35">
      <c r="AU781" s="318"/>
    </row>
    <row r="782" spans="1:47" x14ac:dyDescent="0.35">
      <c r="AU782" s="317"/>
    </row>
    <row r="783" spans="1:47" x14ac:dyDescent="0.35">
      <c r="AU783" s="15"/>
    </row>
    <row r="784" spans="1:47" x14ac:dyDescent="0.35">
      <c r="AT784" s="316"/>
      <c r="AU784" s="15"/>
    </row>
    <row r="785" spans="24:47" x14ac:dyDescent="0.35">
      <c r="AU785" s="315"/>
    </row>
    <row r="786" spans="24:47" x14ac:dyDescent="0.35">
      <c r="X786" s="19" t="s">
        <v>565</v>
      </c>
      <c r="AU786" s="15"/>
    </row>
    <row r="787" spans="24:47" x14ac:dyDescent="0.35">
      <c r="X787" t="s">
        <v>566</v>
      </c>
      <c r="AU787" s="15"/>
    </row>
    <row r="788" spans="24:47" x14ac:dyDescent="0.35">
      <c r="X788" t="s">
        <v>580</v>
      </c>
      <c r="AU788" s="15"/>
    </row>
    <row r="789" spans="24:47" x14ac:dyDescent="0.35">
      <c r="AU789" s="314"/>
    </row>
    <row r="790" spans="24:47" x14ac:dyDescent="0.35">
      <c r="AU790" s="15"/>
    </row>
    <row r="791" spans="24:47" x14ac:dyDescent="0.35">
      <c r="AT791" s="313"/>
      <c r="AU791" s="15"/>
    </row>
    <row r="792" spans="24:47" x14ac:dyDescent="0.35">
      <c r="AU792" s="15"/>
    </row>
    <row r="793" spans="24:47" x14ac:dyDescent="0.35">
      <c r="AU793" s="312"/>
    </row>
    <row r="794" spans="24:47" x14ac:dyDescent="0.35">
      <c r="AU794" s="15"/>
    </row>
    <row r="795" spans="24:47" x14ac:dyDescent="0.35">
      <c r="AU795" s="15"/>
    </row>
    <row r="796" spans="24:47" x14ac:dyDescent="0.35">
      <c r="AU796" s="15"/>
    </row>
    <row r="797" spans="24:47" x14ac:dyDescent="0.35">
      <c r="AU797" s="15"/>
    </row>
    <row r="798" spans="24:47" x14ac:dyDescent="0.35">
      <c r="AT798" s="311"/>
      <c r="AU798" s="15"/>
    </row>
    <row r="799" spans="24:47" x14ac:dyDescent="0.35">
      <c r="AU799" s="15"/>
    </row>
    <row r="800" spans="24:47" x14ac:dyDescent="0.35">
      <c r="AU800" s="15"/>
    </row>
    <row r="805" spans="5:55" x14ac:dyDescent="0.35">
      <c r="AU805" s="133"/>
      <c r="BC805" s="133"/>
    </row>
    <row r="806" spans="5:55" ht="18.5" x14ac:dyDescent="0.45">
      <c r="AW806" s="310"/>
    </row>
    <row r="807" spans="5:55" ht="18.5" x14ac:dyDescent="0.45">
      <c r="AW807" s="309"/>
    </row>
    <row r="808" spans="5:55" x14ac:dyDescent="0.35">
      <c r="AT808" s="15"/>
    </row>
    <row r="815" spans="5:55" ht="23.5" x14ac:dyDescent="0.55000000000000004">
      <c r="E815" s="399"/>
      <c r="F815" s="399"/>
      <c r="G815" s="399"/>
      <c r="H815" s="399"/>
      <c r="I815" s="399"/>
      <c r="J815" s="399"/>
      <c r="K815" s="400"/>
      <c r="L815" s="400"/>
      <c r="M815" s="400"/>
      <c r="N815" s="400"/>
      <c r="O815" s="400"/>
      <c r="P815" s="400"/>
      <c r="Q815" s="400"/>
      <c r="R815" s="400"/>
      <c r="S815" s="400"/>
      <c r="T815" s="400"/>
      <c r="U815" s="400"/>
      <c r="V815" s="400"/>
      <c r="W815" s="400"/>
    </row>
    <row r="816" spans="5:55" ht="23.5" x14ac:dyDescent="0.55000000000000004">
      <c r="E816" s="399"/>
      <c r="F816" s="401" t="s">
        <v>567</v>
      </c>
      <c r="G816" s="399"/>
      <c r="H816" s="401"/>
      <c r="I816" s="402" t="s">
        <v>570</v>
      </c>
      <c r="J816" s="403"/>
      <c r="K816" s="404"/>
      <c r="L816" s="405" t="s">
        <v>569</v>
      </c>
      <c r="M816" s="406"/>
      <c r="N816" s="407"/>
      <c r="O816" s="408" t="s">
        <v>571</v>
      </c>
      <c r="P816" s="409"/>
      <c r="Q816" s="410"/>
      <c r="R816" s="411" t="s">
        <v>572</v>
      </c>
      <c r="S816" s="412"/>
      <c r="T816" s="412"/>
      <c r="U816" s="413" t="s">
        <v>573</v>
      </c>
      <c r="V816" s="413"/>
      <c r="W816" s="413"/>
      <c r="Z816" s="399"/>
      <c r="AA816" s="401" t="s">
        <v>567</v>
      </c>
      <c r="AB816" s="399"/>
      <c r="AC816" s="401"/>
      <c r="AD816" s="402" t="s">
        <v>570</v>
      </c>
      <c r="AE816" s="403"/>
      <c r="AF816" s="404"/>
      <c r="AG816" s="405" t="s">
        <v>569</v>
      </c>
      <c r="AH816" s="406"/>
      <c r="AI816" s="407"/>
      <c r="AJ816" s="408" t="s">
        <v>571</v>
      </c>
      <c r="AK816" s="409"/>
      <c r="AL816" s="410"/>
      <c r="AM816" s="411" t="s">
        <v>572</v>
      </c>
      <c r="AN816" s="412"/>
      <c r="AO816" s="412"/>
      <c r="AP816" s="413" t="s">
        <v>573</v>
      </c>
      <c r="AQ816" s="413"/>
      <c r="AR816" s="413"/>
    </row>
    <row r="818" spans="1:31" ht="16.5" customHeight="1" x14ac:dyDescent="0.5">
      <c r="M818" s="398"/>
      <c r="N818" s="397"/>
      <c r="O818" s="398"/>
      <c r="P818" s="397"/>
      <c r="Q818" s="398"/>
      <c r="R818" s="397"/>
      <c r="S818" s="398"/>
      <c r="T818" s="354"/>
    </row>
    <row r="819" spans="1:31" ht="26" x14ac:dyDescent="0.6">
      <c r="A819" s="430" t="s">
        <v>795</v>
      </c>
      <c r="B819" s="431"/>
      <c r="C819" s="431"/>
      <c r="D819" s="431"/>
      <c r="E819" s="431"/>
      <c r="F819" s="431"/>
      <c r="G819" s="431"/>
      <c r="H819" s="431"/>
      <c r="I819" s="431"/>
      <c r="J819" s="431"/>
      <c r="K819" s="431"/>
      <c r="L819" s="431"/>
      <c r="M819" s="431"/>
      <c r="N819" s="431"/>
      <c r="O819" s="431"/>
      <c r="P819" s="431"/>
      <c r="Q819" s="431"/>
      <c r="AA819" s="514" t="s">
        <v>1082</v>
      </c>
      <c r="AB819" s="431"/>
      <c r="AC819" s="431"/>
      <c r="AD819" s="431"/>
      <c r="AE819" s="431"/>
    </row>
    <row r="820" spans="1:31" x14ac:dyDescent="0.35">
      <c r="A820" s="133" t="s">
        <v>624</v>
      </c>
    </row>
    <row r="821" spans="1:31" x14ac:dyDescent="0.35">
      <c r="A821" s="19" t="s">
        <v>626</v>
      </c>
    </row>
    <row r="828" spans="1:31" x14ac:dyDescent="0.35">
      <c r="B828" s="434"/>
    </row>
    <row r="831" spans="1:31" x14ac:dyDescent="0.35">
      <c r="Y831" s="19" t="s">
        <v>565</v>
      </c>
    </row>
    <row r="832" spans="1:31" x14ac:dyDescent="0.35">
      <c r="Y832" t="s">
        <v>566</v>
      </c>
    </row>
    <row r="833" spans="25:25" x14ac:dyDescent="0.35">
      <c r="Y833" t="s">
        <v>580</v>
      </c>
    </row>
    <row r="863" spans="5:45" ht="23.5" x14ac:dyDescent="0.55000000000000004">
      <c r="E863" s="399"/>
      <c r="F863" s="401" t="s">
        <v>567</v>
      </c>
      <c r="G863" s="399"/>
      <c r="H863" s="401"/>
      <c r="I863" s="402" t="s">
        <v>570</v>
      </c>
      <c r="J863" s="403"/>
      <c r="K863" s="404"/>
      <c r="L863" s="405" t="s">
        <v>569</v>
      </c>
      <c r="M863" s="406"/>
      <c r="N863" s="407"/>
      <c r="O863" s="408" t="s">
        <v>571</v>
      </c>
      <c r="P863" s="409"/>
      <c r="Q863" s="410"/>
      <c r="R863" s="411" t="s">
        <v>572</v>
      </c>
      <c r="S863" s="412"/>
      <c r="T863" s="412"/>
      <c r="U863" s="413" t="s">
        <v>573</v>
      </c>
      <c r="V863" s="413"/>
      <c r="W863" s="413"/>
      <c r="AA863" s="399"/>
      <c r="AB863" s="401" t="s">
        <v>567</v>
      </c>
      <c r="AC863" s="399"/>
      <c r="AD863" s="401"/>
      <c r="AE863" s="402" t="s">
        <v>570</v>
      </c>
      <c r="AF863" s="403"/>
      <c r="AG863" s="404"/>
      <c r="AH863" s="405" t="s">
        <v>569</v>
      </c>
      <c r="AI863" s="406"/>
      <c r="AJ863" s="407"/>
      <c r="AK863" s="408" t="s">
        <v>571</v>
      </c>
      <c r="AL863" s="409"/>
      <c r="AM863" s="410"/>
      <c r="AN863" s="411" t="s">
        <v>572</v>
      </c>
      <c r="AO863" s="412"/>
      <c r="AP863" s="412"/>
      <c r="AQ863" s="413" t="s">
        <v>573</v>
      </c>
      <c r="AR863" s="413"/>
      <c r="AS863" s="413"/>
    </row>
    <row r="865" spans="1:31" ht="16.5" customHeight="1" x14ac:dyDescent="0.5">
      <c r="M865" s="398"/>
      <c r="N865" s="397"/>
      <c r="O865" s="398"/>
      <c r="P865" s="397"/>
      <c r="Q865" s="398"/>
      <c r="R865" s="397"/>
      <c r="S865" s="398"/>
      <c r="T865" s="354"/>
    </row>
    <row r="866" spans="1:31" ht="26" x14ac:dyDescent="0.6">
      <c r="A866" s="430" t="s">
        <v>797</v>
      </c>
      <c r="B866" s="431"/>
      <c r="C866" s="431"/>
      <c r="D866" s="431"/>
      <c r="E866" s="431"/>
      <c r="F866" s="431"/>
      <c r="G866" s="431"/>
      <c r="H866" s="431"/>
      <c r="I866" s="431"/>
      <c r="J866" s="431"/>
      <c r="K866" s="431"/>
      <c r="L866" s="431"/>
      <c r="M866" s="431"/>
      <c r="N866" s="431"/>
      <c r="O866" s="431"/>
      <c r="P866" s="431"/>
      <c r="Q866" s="431"/>
      <c r="R866" s="431"/>
      <c r="S866" s="431"/>
      <c r="T866" s="431"/>
      <c r="U866" s="431"/>
      <c r="V866" s="431"/>
      <c r="AA866" s="514" t="s">
        <v>1082</v>
      </c>
      <c r="AB866" s="431"/>
      <c r="AC866" s="431"/>
      <c r="AD866" s="431"/>
      <c r="AE866" s="431"/>
    </row>
    <row r="867" spans="1:31" x14ac:dyDescent="0.35">
      <c r="A867" s="133" t="s">
        <v>624</v>
      </c>
    </row>
    <row r="868" spans="1:31" x14ac:dyDescent="0.35">
      <c r="A868" s="19" t="s">
        <v>627</v>
      </c>
    </row>
    <row r="882" spans="25:25" x14ac:dyDescent="0.35">
      <c r="Y882" s="19" t="s">
        <v>565</v>
      </c>
    </row>
    <row r="883" spans="25:25" x14ac:dyDescent="0.35">
      <c r="Y883" t="s">
        <v>566</v>
      </c>
    </row>
    <row r="884" spans="25:25" x14ac:dyDescent="0.35">
      <c r="Y884" t="s">
        <v>580</v>
      </c>
    </row>
    <row r="911" spans="5:45" ht="23.5" x14ac:dyDescent="0.55000000000000004">
      <c r="E911" s="401" t="s">
        <v>567</v>
      </c>
      <c r="H911" s="414"/>
      <c r="I911" s="426" t="s">
        <v>574</v>
      </c>
      <c r="J911" s="424"/>
      <c r="K911" s="421" t="s">
        <v>575</v>
      </c>
      <c r="L911" s="422"/>
      <c r="M911" s="425"/>
      <c r="N911" s="427" t="s">
        <v>576</v>
      </c>
      <c r="O911" s="423"/>
      <c r="P911" s="415"/>
      <c r="Q911" s="416" t="s">
        <v>577</v>
      </c>
      <c r="R911" s="417"/>
      <c r="S911" s="418" t="s">
        <v>578</v>
      </c>
      <c r="T911" s="419"/>
      <c r="U911" s="420"/>
      <c r="V911" s="429" t="s">
        <v>568</v>
      </c>
      <c r="W911" s="428"/>
      <c r="AA911" s="401" t="s">
        <v>567</v>
      </c>
      <c r="AD911" s="414"/>
      <c r="AE911" s="426" t="s">
        <v>574</v>
      </c>
      <c r="AF911" s="424"/>
      <c r="AG911" s="421" t="s">
        <v>575</v>
      </c>
      <c r="AH911" s="422"/>
      <c r="AI911" s="425"/>
      <c r="AJ911" s="427" t="s">
        <v>576</v>
      </c>
      <c r="AK911" s="423"/>
      <c r="AL911" s="415"/>
      <c r="AM911" s="416" t="s">
        <v>577</v>
      </c>
      <c r="AN911" s="417"/>
      <c r="AO911" s="418" t="s">
        <v>578</v>
      </c>
      <c r="AP911" s="419"/>
      <c r="AQ911" s="420"/>
      <c r="AR911" s="429" t="s">
        <v>568</v>
      </c>
      <c r="AS911" s="428"/>
    </row>
    <row r="914" spans="1:17" ht="26" x14ac:dyDescent="0.35">
      <c r="A914" s="430" t="s">
        <v>878</v>
      </c>
      <c r="B914" s="431"/>
      <c r="C914" s="431"/>
      <c r="D914" s="431"/>
      <c r="E914" s="431"/>
      <c r="F914" s="431"/>
      <c r="G914" s="431"/>
      <c r="H914" s="431"/>
      <c r="I914" s="431"/>
      <c r="J914" s="431"/>
      <c r="K914" s="431"/>
      <c r="L914" s="431"/>
      <c r="M914" s="431"/>
      <c r="N914" s="431"/>
      <c r="O914" s="431"/>
      <c r="P914" s="431"/>
      <c r="Q914" s="431"/>
    </row>
    <row r="915" spans="1:17" x14ac:dyDescent="0.35">
      <c r="A915" s="133" t="s">
        <v>624</v>
      </c>
    </row>
    <row r="916" spans="1:17" x14ac:dyDescent="0.35">
      <c r="A916" s="19" t="s">
        <v>877</v>
      </c>
    </row>
    <row r="959" spans="1:13" ht="26" x14ac:dyDescent="0.35">
      <c r="A959" s="430" t="s">
        <v>1332</v>
      </c>
      <c r="B959" s="431"/>
      <c r="C959" s="431"/>
      <c r="D959" s="431"/>
      <c r="E959" s="431"/>
      <c r="F959" s="431"/>
      <c r="G959" s="431"/>
      <c r="H959" s="431"/>
      <c r="I959" s="431"/>
      <c r="J959" s="431"/>
      <c r="K959" s="431"/>
      <c r="L959" s="431"/>
      <c r="M959" s="431"/>
    </row>
    <row r="960" spans="1:13" x14ac:dyDescent="0.35">
      <c r="A960" s="133" t="s">
        <v>1031</v>
      </c>
    </row>
    <row r="961" spans="1:1" x14ac:dyDescent="0.35">
      <c r="A961" s="19" t="s">
        <v>1333</v>
      </c>
    </row>
    <row r="998" spans="1:24" ht="26" x14ac:dyDescent="0.35">
      <c r="A998" s="430" t="s">
        <v>798</v>
      </c>
      <c r="B998" s="431"/>
      <c r="C998" s="431"/>
      <c r="D998" s="431"/>
      <c r="E998" s="431"/>
      <c r="F998" s="431"/>
      <c r="G998" s="431"/>
      <c r="H998" s="431"/>
      <c r="I998" s="431"/>
      <c r="J998" s="431"/>
      <c r="K998" s="431"/>
      <c r="L998" s="431"/>
      <c r="M998" s="431"/>
      <c r="N998" s="431"/>
      <c r="O998" s="431"/>
      <c r="P998" s="431"/>
    </row>
    <row r="999" spans="1:24" x14ac:dyDescent="0.35">
      <c r="A999" s="133" t="s">
        <v>624</v>
      </c>
      <c r="G999" s="133"/>
      <c r="I999" s="183"/>
      <c r="J999" s="133"/>
      <c r="K999" s="183"/>
      <c r="L999" s="133"/>
      <c r="M999" s="183"/>
      <c r="N999" s="133"/>
      <c r="O999" s="183"/>
      <c r="P999" s="133"/>
      <c r="Q999" s="183"/>
      <c r="R999" s="133"/>
      <c r="S999" s="183"/>
      <c r="T999" s="133"/>
    </row>
    <row r="1000" spans="1:24" x14ac:dyDescent="0.35">
      <c r="A1000" s="19" t="s">
        <v>628</v>
      </c>
    </row>
    <row r="1008" spans="1:24" x14ac:dyDescent="0.35">
      <c r="X1008" s="19" t="s">
        <v>565</v>
      </c>
    </row>
    <row r="1009" spans="24:24" x14ac:dyDescent="0.35">
      <c r="X1009" t="s">
        <v>579</v>
      </c>
    </row>
    <row r="1044" spans="1:16" ht="26" x14ac:dyDescent="0.35">
      <c r="A1044" s="430" t="s">
        <v>799</v>
      </c>
      <c r="B1044" s="431"/>
      <c r="C1044" s="431"/>
      <c r="D1044" s="431"/>
      <c r="E1044" s="431"/>
      <c r="F1044" s="431"/>
      <c r="G1044" s="431"/>
      <c r="H1044" s="431"/>
      <c r="I1044" s="431"/>
      <c r="J1044" s="431"/>
      <c r="K1044" s="431"/>
      <c r="L1044" s="431"/>
      <c r="M1044" s="431"/>
      <c r="N1044" s="431"/>
      <c r="O1044" s="431"/>
      <c r="P1044" s="431"/>
    </row>
    <row r="1045" spans="1:16" x14ac:dyDescent="0.35">
      <c r="A1045" s="133" t="s">
        <v>629</v>
      </c>
    </row>
    <row r="1046" spans="1:16" x14ac:dyDescent="0.35">
      <c r="A1046" s="19" t="s">
        <v>630</v>
      </c>
    </row>
    <row r="1091" spans="1:17" ht="26" x14ac:dyDescent="0.35">
      <c r="A1091" s="430" t="s">
        <v>800</v>
      </c>
      <c r="B1091" s="431"/>
      <c r="C1091" s="431"/>
      <c r="D1091" s="431"/>
      <c r="E1091" s="431"/>
      <c r="F1091" s="431"/>
      <c r="G1091" s="431"/>
      <c r="H1091" s="431"/>
      <c r="I1091" s="431"/>
      <c r="J1091" s="431"/>
      <c r="K1091" s="431"/>
      <c r="L1091" s="431"/>
      <c r="M1091" s="431"/>
      <c r="N1091" s="431"/>
      <c r="O1091" s="431"/>
      <c r="P1091" s="431"/>
      <c r="Q1091" s="431"/>
    </row>
    <row r="1092" spans="1:17" x14ac:dyDescent="0.35">
      <c r="A1092" s="133" t="s">
        <v>629</v>
      </c>
    </row>
    <row r="1093" spans="1:17" x14ac:dyDescent="0.35">
      <c r="A1093" s="19" t="s">
        <v>631</v>
      </c>
    </row>
    <row r="1094" spans="1:17" x14ac:dyDescent="0.35">
      <c r="A1094" t="s">
        <v>641</v>
      </c>
    </row>
    <row r="1137" spans="1:18" ht="26" x14ac:dyDescent="0.35">
      <c r="A1137" s="430" t="s">
        <v>1037</v>
      </c>
      <c r="B1137" s="431"/>
      <c r="C1137" s="431"/>
      <c r="D1137" s="431"/>
      <c r="E1137" s="431"/>
      <c r="F1137" s="431"/>
      <c r="G1137" s="431"/>
      <c r="H1137" s="431"/>
      <c r="I1137" s="431"/>
      <c r="J1137" s="431"/>
      <c r="K1137" s="431"/>
      <c r="L1137" s="431"/>
      <c r="M1137" s="431"/>
      <c r="N1137" s="431"/>
      <c r="O1137" s="431"/>
      <c r="P1137" s="431"/>
      <c r="Q1137" s="431"/>
      <c r="R1137" s="431"/>
    </row>
    <row r="1138" spans="1:18" x14ac:dyDescent="0.35">
      <c r="A1138" s="133" t="s">
        <v>1031</v>
      </c>
    </row>
    <row r="1139" spans="1:18" x14ac:dyDescent="0.35">
      <c r="A1139" s="19" t="s">
        <v>1032</v>
      </c>
    </row>
    <row r="1179" spans="1:28" ht="26" x14ac:dyDescent="0.6">
      <c r="A1179" s="430" t="s">
        <v>1036</v>
      </c>
      <c r="B1179" s="564"/>
      <c r="C1179" s="564"/>
      <c r="D1179" s="564"/>
      <c r="E1179" s="564"/>
      <c r="F1179" s="564"/>
      <c r="G1179" s="564"/>
      <c r="H1179" s="564"/>
      <c r="I1179" s="564"/>
      <c r="J1179" s="564"/>
      <c r="K1179" s="564"/>
      <c r="L1179" s="564"/>
      <c r="M1179" s="564"/>
      <c r="N1179" s="564"/>
      <c r="O1179" s="564"/>
      <c r="P1179" s="564"/>
      <c r="Q1179" s="564"/>
      <c r="R1179" s="431"/>
      <c r="X1179" s="514" t="s">
        <v>1082</v>
      </c>
      <c r="Y1179" s="431"/>
      <c r="Z1179" s="431"/>
      <c r="AA1179" s="431"/>
      <c r="AB1179" s="431"/>
    </row>
    <row r="1180" spans="1:28" x14ac:dyDescent="0.35">
      <c r="A1180" s="133" t="s">
        <v>1031</v>
      </c>
    </row>
    <row r="1181" spans="1:28" x14ac:dyDescent="0.35">
      <c r="A1181" s="19" t="s">
        <v>1033</v>
      </c>
    </row>
    <row r="1221" spans="1:11" ht="26" x14ac:dyDescent="0.35">
      <c r="A1221" s="430" t="s">
        <v>1088</v>
      </c>
      <c r="B1221" s="431"/>
      <c r="C1221" s="431"/>
      <c r="D1221" s="431"/>
      <c r="E1221" s="431"/>
      <c r="F1221" s="431"/>
      <c r="G1221" s="431"/>
      <c r="H1221" s="431"/>
      <c r="I1221" s="431"/>
      <c r="J1221" s="431"/>
      <c r="K1221" s="431"/>
    </row>
    <row r="1222" spans="1:11" x14ac:dyDescent="0.35">
      <c r="A1222" s="133" t="s">
        <v>1031</v>
      </c>
    </row>
    <row r="1223" spans="1:11" x14ac:dyDescent="0.35">
      <c r="A1223" s="19" t="s">
        <v>1089</v>
      </c>
    </row>
    <row r="1264" spans="1:2" ht="26" x14ac:dyDescent="0.35">
      <c r="A1264" s="430" t="s">
        <v>1290</v>
      </c>
      <c r="B1264" s="431"/>
    </row>
    <row r="1265" spans="1:1" x14ac:dyDescent="0.35">
      <c r="A1265" s="133" t="s">
        <v>624</v>
      </c>
    </row>
    <row r="1266" spans="1:1" x14ac:dyDescent="0.35">
      <c r="A1266" s="19" t="s">
        <v>879</v>
      </c>
    </row>
    <row r="1300" spans="1:2" ht="26" x14ac:dyDescent="0.35">
      <c r="A1300" s="430" t="s">
        <v>1291</v>
      </c>
      <c r="B1300" s="431"/>
    </row>
    <row r="1301" spans="1:2" x14ac:dyDescent="0.35">
      <c r="A1301" s="133" t="s">
        <v>617</v>
      </c>
    </row>
    <row r="1302" spans="1:2" x14ac:dyDescent="0.35">
      <c r="A1302" s="369" t="s">
        <v>632</v>
      </c>
    </row>
    <row r="1345" spans="1:2" ht="26" x14ac:dyDescent="0.35">
      <c r="A1345" s="430" t="s">
        <v>1292</v>
      </c>
      <c r="B1345" s="431"/>
    </row>
    <row r="1346" spans="1:2" x14ac:dyDescent="0.35">
      <c r="A1346" s="133" t="s">
        <v>617</v>
      </c>
    </row>
    <row r="1347" spans="1:2" x14ac:dyDescent="0.35">
      <c r="A1347" s="19" t="s">
        <v>619</v>
      </c>
    </row>
    <row r="1385" spans="1:2" ht="26" x14ac:dyDescent="0.35">
      <c r="A1385" s="430" t="s">
        <v>1292</v>
      </c>
      <c r="B1385" s="431"/>
    </row>
    <row r="1386" spans="1:2" x14ac:dyDescent="0.35">
      <c r="A1386" s="133" t="s">
        <v>617</v>
      </c>
    </row>
    <row r="1387" spans="1:2" x14ac:dyDescent="0.35">
      <c r="A1387" s="19" t="s">
        <v>620</v>
      </c>
    </row>
    <row r="1424" spans="1:2" ht="26" x14ac:dyDescent="0.35">
      <c r="A1424" s="430" t="s">
        <v>1293</v>
      </c>
      <c r="B1424" s="431"/>
    </row>
    <row r="1425" spans="1:1" x14ac:dyDescent="0.35">
      <c r="A1425" s="133" t="s">
        <v>633</v>
      </c>
    </row>
    <row r="1426" spans="1:1" x14ac:dyDescent="0.35">
      <c r="A1426" s="19" t="s">
        <v>634</v>
      </c>
    </row>
    <row r="1472" spans="1:2" ht="26" x14ac:dyDescent="0.35">
      <c r="A1472" s="430" t="s">
        <v>1294</v>
      </c>
      <c r="B1472" s="431"/>
    </row>
    <row r="1473" spans="1:1" x14ac:dyDescent="0.35">
      <c r="A1473" s="133" t="s">
        <v>617</v>
      </c>
    </row>
    <row r="1474" spans="1:1" x14ac:dyDescent="0.35">
      <c r="A1474" s="19" t="s">
        <v>636</v>
      </c>
    </row>
    <row r="1516" spans="1:2" ht="26" x14ac:dyDescent="0.35">
      <c r="A1516" s="430" t="s">
        <v>1295</v>
      </c>
      <c r="B1516" s="431"/>
    </row>
    <row r="1517" spans="1:2" x14ac:dyDescent="0.35">
      <c r="A1517" s="133" t="s">
        <v>617</v>
      </c>
    </row>
    <row r="1518" spans="1:2" x14ac:dyDescent="0.35">
      <c r="A1518" s="19" t="s">
        <v>635</v>
      </c>
    </row>
    <row r="1570" spans="1:25" ht="26" x14ac:dyDescent="0.35">
      <c r="A1570" s="430" t="s">
        <v>1296</v>
      </c>
      <c r="B1570" s="431"/>
    </row>
    <row r="1571" spans="1:25" x14ac:dyDescent="0.35">
      <c r="A1571" s="133" t="s">
        <v>624</v>
      </c>
    </row>
    <row r="1572" spans="1:25" x14ac:dyDescent="0.35">
      <c r="A1572" s="19" t="s">
        <v>639</v>
      </c>
    </row>
    <row r="1579" spans="1:25" x14ac:dyDescent="0.35">
      <c r="B1579" s="434"/>
    </row>
    <row r="1584" spans="1:25" x14ac:dyDescent="0.35">
      <c r="Y1584" s="19" t="s">
        <v>565</v>
      </c>
    </row>
    <row r="1585" spans="25:25" x14ac:dyDescent="0.35">
      <c r="Y1585" t="s">
        <v>566</v>
      </c>
    </row>
    <row r="1586" spans="25:25" x14ac:dyDescent="0.35">
      <c r="Y1586" t="s">
        <v>580</v>
      </c>
    </row>
    <row r="1613" spans="5:21" ht="23.5" x14ac:dyDescent="0.55000000000000004">
      <c r="E1613" s="436" t="s">
        <v>298</v>
      </c>
      <c r="F1613" s="436"/>
      <c r="G1613" s="96"/>
      <c r="H1613" s="435"/>
      <c r="I1613" s="243" t="s">
        <v>236</v>
      </c>
      <c r="J1613" s="243"/>
      <c r="K1613" s="243"/>
      <c r="L1613" s="243"/>
      <c r="O1613" s="243" t="s">
        <v>238</v>
      </c>
      <c r="T1613" t="s">
        <v>581</v>
      </c>
      <c r="U1613" s="28" t="s">
        <v>582</v>
      </c>
    </row>
    <row r="1614" spans="5:21" ht="18.5" x14ac:dyDescent="0.45">
      <c r="E1614" s="436" t="s">
        <v>299</v>
      </c>
      <c r="F1614" s="437"/>
      <c r="G1614" s="96"/>
      <c r="H1614" s="1"/>
      <c r="I1614" s="243" t="s">
        <v>235</v>
      </c>
      <c r="J1614" s="243"/>
      <c r="K1614" s="243"/>
      <c r="L1614" s="243"/>
      <c r="O1614" s="243" t="s">
        <v>237</v>
      </c>
      <c r="T1614" s="243"/>
      <c r="U1614" s="28" t="s">
        <v>583</v>
      </c>
    </row>
    <row r="1615" spans="5:21" ht="18.5" x14ac:dyDescent="0.45">
      <c r="E1615" s="243" t="s">
        <v>584</v>
      </c>
      <c r="G1615" s="243" t="s">
        <v>239</v>
      </c>
      <c r="M1615" s="243" t="s">
        <v>247</v>
      </c>
      <c r="R1615" s="28" t="s">
        <v>317</v>
      </c>
    </row>
    <row r="1616" spans="5:21" ht="18.5" x14ac:dyDescent="0.45">
      <c r="E1616" s="243" t="s">
        <v>585</v>
      </c>
      <c r="G1616" s="243" t="s">
        <v>280</v>
      </c>
      <c r="M1616" s="243" t="s">
        <v>246</v>
      </c>
      <c r="R1616" s="28" t="s">
        <v>316</v>
      </c>
    </row>
    <row r="1619" spans="1:3" ht="26" x14ac:dyDescent="0.35">
      <c r="A1619" s="430" t="s">
        <v>1161</v>
      </c>
      <c r="B1619" s="431"/>
      <c r="C1619" s="431"/>
    </row>
    <row r="1620" spans="1:3" x14ac:dyDescent="0.35">
      <c r="A1620" s="133" t="s">
        <v>617</v>
      </c>
    </row>
    <row r="1621" spans="1:3" x14ac:dyDescent="0.35">
      <c r="A1621" s="19" t="s">
        <v>782</v>
      </c>
    </row>
    <row r="1665" spans="1:18" ht="18.5" x14ac:dyDescent="0.45">
      <c r="E1665" s="436"/>
      <c r="F1665" s="509" t="s">
        <v>298</v>
      </c>
      <c r="G1665" s="435"/>
      <c r="H1665" s="243" t="s">
        <v>59</v>
      </c>
      <c r="I1665" s="243"/>
      <c r="J1665" s="243"/>
      <c r="L1665" s="243" t="s">
        <v>61</v>
      </c>
      <c r="P1665" s="243" t="s">
        <v>425</v>
      </c>
    </row>
    <row r="1666" spans="1:18" ht="18.5" x14ac:dyDescent="0.45">
      <c r="E1666" s="436"/>
      <c r="F1666" s="509" t="s">
        <v>774</v>
      </c>
      <c r="G1666" s="1"/>
      <c r="H1666" s="243" t="s">
        <v>60</v>
      </c>
      <c r="I1666" s="243"/>
      <c r="J1666" s="243"/>
      <c r="L1666" s="243" t="s">
        <v>775</v>
      </c>
      <c r="P1666" s="243" t="s">
        <v>344</v>
      </c>
    </row>
    <row r="1667" spans="1:18" ht="23.5" x14ac:dyDescent="0.55000000000000004">
      <c r="H1667" s="243" t="s">
        <v>776</v>
      </c>
      <c r="L1667" s="243" t="s">
        <v>777</v>
      </c>
      <c r="P1667" s="510" t="s">
        <v>778</v>
      </c>
      <c r="Q1667" s="28" t="s">
        <v>283</v>
      </c>
      <c r="R1667" s="243"/>
    </row>
    <row r="1671" spans="1:18" ht="26" x14ac:dyDescent="0.35">
      <c r="A1671" s="430" t="s">
        <v>1160</v>
      </c>
      <c r="B1671" s="431"/>
      <c r="C1671" s="431"/>
    </row>
    <row r="1672" spans="1:18" x14ac:dyDescent="0.35">
      <c r="A1672" s="133" t="s">
        <v>629</v>
      </c>
    </row>
    <row r="1673" spans="1:18" x14ac:dyDescent="0.35">
      <c r="A1673" s="19" t="s">
        <v>630</v>
      </c>
    </row>
    <row r="1674" spans="1:18" x14ac:dyDescent="0.35">
      <c r="A1674" t="s">
        <v>640</v>
      </c>
    </row>
    <row r="1718" spans="1:10" ht="26" x14ac:dyDescent="0.35">
      <c r="A1718" s="430" t="s">
        <v>1160</v>
      </c>
      <c r="B1718" s="431"/>
      <c r="C1718" s="431"/>
    </row>
    <row r="1719" spans="1:10" x14ac:dyDescent="0.35">
      <c r="A1719" s="133" t="s">
        <v>629</v>
      </c>
    </row>
    <row r="1720" spans="1:10" ht="16" thickBot="1" x14ac:dyDescent="0.4">
      <c r="E1720" s="2"/>
    </row>
    <row r="1721" spans="1:10" ht="21" x14ac:dyDescent="0.35">
      <c r="E1721" s="455" t="s">
        <v>600</v>
      </c>
      <c r="F1721" s="461"/>
      <c r="G1721" s="456"/>
      <c r="H1721" s="456"/>
      <c r="I1721" s="456"/>
      <c r="J1721" s="457"/>
    </row>
    <row r="1722" spans="1:10" ht="21" x14ac:dyDescent="0.35">
      <c r="E1722" s="462" t="s">
        <v>601</v>
      </c>
      <c r="F1722" s="458"/>
      <c r="G1722" s="459"/>
      <c r="H1722" s="459"/>
      <c r="I1722" s="459"/>
      <c r="J1722" s="460"/>
    </row>
    <row r="1723" spans="1:10" ht="18.5" x14ac:dyDescent="0.35">
      <c r="E1723" s="464" t="s">
        <v>554</v>
      </c>
      <c r="F1723" s="247" t="s">
        <v>17</v>
      </c>
      <c r="G1723" s="247" t="s">
        <v>15</v>
      </c>
      <c r="H1723" s="247" t="s">
        <v>14</v>
      </c>
      <c r="I1723" s="247" t="s">
        <v>50</v>
      </c>
      <c r="J1723" s="465" t="s">
        <v>20</v>
      </c>
    </row>
    <row r="1724" spans="1:10" ht="18.5" x14ac:dyDescent="0.35">
      <c r="E1724" s="463" t="s">
        <v>553</v>
      </c>
      <c r="F1724" s="3">
        <v>35.5</v>
      </c>
      <c r="G1724" s="3">
        <v>66.3</v>
      </c>
      <c r="H1724" s="3">
        <v>19.899999999999999</v>
      </c>
      <c r="I1724" s="3">
        <v>33.6</v>
      </c>
      <c r="J1724" s="466">
        <v>35.1</v>
      </c>
    </row>
    <row r="1725" spans="1:10" ht="18.5" x14ac:dyDescent="0.35">
      <c r="E1725" s="463" t="s">
        <v>552</v>
      </c>
      <c r="F1725" s="3">
        <v>33.4</v>
      </c>
      <c r="G1725" s="3">
        <v>73.599999999999994</v>
      </c>
      <c r="H1725" s="3">
        <v>30.6</v>
      </c>
      <c r="I1725" s="3">
        <v>37</v>
      </c>
      <c r="J1725" s="466">
        <v>38.6</v>
      </c>
    </row>
    <row r="1726" spans="1:10" ht="18.5" x14ac:dyDescent="0.35">
      <c r="E1726" s="463" t="s">
        <v>551</v>
      </c>
      <c r="F1726" s="3">
        <v>49</v>
      </c>
      <c r="G1726" s="3">
        <v>80.7</v>
      </c>
      <c r="H1726" s="3">
        <v>57.3</v>
      </c>
      <c r="I1726" s="3">
        <v>46.7</v>
      </c>
      <c r="J1726" s="466">
        <v>55</v>
      </c>
    </row>
    <row r="1727" spans="1:10" ht="19" thickBot="1" x14ac:dyDescent="0.4">
      <c r="E1727" s="467" t="s">
        <v>550</v>
      </c>
      <c r="F1727" s="468">
        <f>((F1726+F1725)/2)-F1724</f>
        <v>5.7000000000000028</v>
      </c>
      <c r="G1727" s="468">
        <f>((G1726+G1725)/2)-G1724</f>
        <v>10.850000000000009</v>
      </c>
      <c r="H1727" s="469">
        <f>((H1726+H1725)/2)-H1724</f>
        <v>24.050000000000004</v>
      </c>
      <c r="I1727" s="468">
        <f>((I1726+I1725)/2)-I1724</f>
        <v>8.25</v>
      </c>
      <c r="J1727" s="470">
        <f>((J1726+J1725)/2)-J1724</f>
        <v>11.699999999999996</v>
      </c>
    </row>
    <row r="1729" spans="1:3" ht="26" x14ac:dyDescent="0.35">
      <c r="A1729" s="430" t="s">
        <v>1220</v>
      </c>
      <c r="B1729" s="431"/>
      <c r="C1729" s="431"/>
    </row>
    <row r="1730" spans="1:3" x14ac:dyDescent="0.35">
      <c r="A1730" s="133" t="s">
        <v>1031</v>
      </c>
    </row>
    <row r="1772" spans="1:3" ht="26" x14ac:dyDescent="0.35">
      <c r="A1772" s="430" t="s">
        <v>1351</v>
      </c>
      <c r="B1772" s="431"/>
      <c r="C1772" s="431"/>
    </row>
    <row r="1773" spans="1:3" x14ac:dyDescent="0.35">
      <c r="A1773" s="133" t="s">
        <v>1031</v>
      </c>
    </row>
  </sheetData>
  <sheetProtection algorithmName="SHA-512" hashValue="yjR3EwyIpBnbzZeduX6KV2vQ4rHJB6WQrNm1qi69NWmwLMFHJCQ1hwwDLi0LwzVcjOzSl9QD9LMyfxXAC4ANpA==" saltValue="QWSIovzOFSHiT0XOxtehPw==" spinCount="100000" sheet="1" objects="1" scenarios="1"/>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Main Trends</vt:lpstr>
      <vt:lpstr>WA1+O2 and WC37</vt:lpstr>
      <vt:lpstr>Relig DB and Renewables</vt:lpstr>
      <vt:lpstr>The US</vt:lpstr>
      <vt:lpstr>XR &amp; CSW</vt:lpstr>
      <vt:lpstr>Extra</vt:lpstr>
      <vt:lpstr>Predictors</vt:lpstr>
      <vt:lpstr>PostCovid</vt:lpstr>
      <vt:lpstr>B&amp;W Versions</vt:lpstr>
      <vt:lpstr>GWPF Book Index</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Andrew West</dc:creator>
  <cp:lastModifiedBy>Dell</cp:lastModifiedBy>
  <dcterms:created xsi:type="dcterms:W3CDTF">2019-09-16T14:40:22Z</dcterms:created>
  <dcterms:modified xsi:type="dcterms:W3CDTF">2023-06-22T12:12:51Z</dcterms:modified>
</cp:coreProperties>
</file>